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588" yWindow="-192" windowWidth="17256" windowHeight="7500"/>
  </bookViews>
  <sheets>
    <sheet name="Podrobný rozpočet" sheetId="1" r:id="rId1"/>
    <sheet name="Limity" sheetId="2" r:id="rId2"/>
    <sheet name="ciselniky" sheetId="3" state="hidden" r:id="rId3"/>
    <sheet name="intenzita" sheetId="4" state="hidden" r:id="rId4"/>
  </sheets>
  <definedNames>
    <definedName name="_xlnm.Print_Area" localSheetId="1">Limity!$A$1:$K$26</definedName>
    <definedName name="_xlnm.Print_Area" localSheetId="0">'Podrobný rozpočet'!$A$1:$O$102</definedName>
    <definedName name="stanovenie_ceny">ciselniky!$B$1:$B$6</definedName>
    <definedName name="stanovenie_ceny1">ciselniky!$B$1:$B$7</definedName>
    <definedName name="vydavky">ciselniky!$A$1:$A$10</definedName>
    <definedName name="Z_1247E39F_E8E7_4C3D_B27E_2D2373E01C46_.wvu.Cols" localSheetId="1" hidden="1">Limity!$G:$XFD</definedName>
    <definedName name="Z_1247E39F_E8E7_4C3D_B27E_2D2373E01C46_.wvu.Cols" localSheetId="0" hidden="1">'Podrobný rozpočet'!$M:$XFD</definedName>
    <definedName name="Z_1247E39F_E8E7_4C3D_B27E_2D2373E01C46_.wvu.PrintArea" localSheetId="0" hidden="1">'Podrobný rozpočet'!$A$2:$O$102</definedName>
    <definedName name="Z_1247E39F_E8E7_4C3D_B27E_2D2373E01C46_.wvu.Rows" localSheetId="1" hidden="1">Limity!$15:$1048576,Limity!$14:$14</definedName>
  </definedNames>
  <calcPr calcId="125725"/>
  <customWorkbookViews>
    <customWorkbookView name="maros.janovic - osobné zobrazenie" guid="{1247E39F-E8E7-4C3D-B27E-2D2373E01C46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D6" i="2"/>
  <c r="I20" i="1" l="1"/>
  <c r="G59" l="1"/>
  <c r="H59" s="1"/>
  <c r="G60"/>
  <c r="H60" s="1"/>
  <c r="G61"/>
  <c r="G62"/>
  <c r="H62" s="1"/>
  <c r="G63"/>
  <c r="H63" s="1"/>
  <c r="G64"/>
  <c r="H64" s="1"/>
  <c r="G65"/>
  <c r="H65" s="1"/>
  <c r="G66"/>
  <c r="H66" s="1"/>
  <c r="G67"/>
  <c r="H67" s="1"/>
  <c r="I68"/>
  <c r="I56"/>
  <c r="G68" l="1"/>
  <c r="H61"/>
  <c r="H68" s="1"/>
  <c r="G75" l="1"/>
  <c r="G76"/>
  <c r="H76" s="1"/>
  <c r="G77"/>
  <c r="H77" s="1"/>
  <c r="G78"/>
  <c r="H78" s="1"/>
  <c r="G79"/>
  <c r="H79" s="1"/>
  <c r="G80"/>
  <c r="H80" s="1"/>
  <c r="G81"/>
  <c r="H81" s="1"/>
  <c r="G82"/>
  <c r="H82" s="1"/>
  <c r="G74"/>
  <c r="G48"/>
  <c r="H48" s="1"/>
  <c r="G49"/>
  <c r="H49" s="1"/>
  <c r="G50"/>
  <c r="H50" s="1"/>
  <c r="G51"/>
  <c r="H51" s="1"/>
  <c r="G52"/>
  <c r="H52" s="1"/>
  <c r="G53"/>
  <c r="H53" s="1"/>
  <c r="G54"/>
  <c r="H54" s="1"/>
  <c r="G55"/>
  <c r="H55" s="1"/>
  <c r="G47"/>
  <c r="H47" s="1"/>
  <c r="G36"/>
  <c r="H36" s="1"/>
  <c r="G37"/>
  <c r="H37" s="1"/>
  <c r="G38"/>
  <c r="H38" s="1"/>
  <c r="G39"/>
  <c r="H39" s="1"/>
  <c r="G40"/>
  <c r="H40" s="1"/>
  <c r="G41"/>
  <c r="H41" s="1"/>
  <c r="G42"/>
  <c r="H42" s="1"/>
  <c r="G43"/>
  <c r="H43" s="1"/>
  <c r="G35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23"/>
  <c r="I32" s="1"/>
  <c r="G12"/>
  <c r="H12" s="1"/>
  <c r="G13"/>
  <c r="H13" s="1"/>
  <c r="G14"/>
  <c r="H14" s="1"/>
  <c r="G15"/>
  <c r="H15" s="1"/>
  <c r="G16"/>
  <c r="H16" s="1"/>
  <c r="G17"/>
  <c r="H17" s="1"/>
  <c r="G18"/>
  <c r="H18" s="1"/>
  <c r="G19"/>
  <c r="H19" s="1"/>
  <c r="G11"/>
  <c r="H11" s="1"/>
  <c r="H23" l="1"/>
  <c r="H75"/>
  <c r="H35"/>
  <c r="H44" s="1"/>
  <c r="I44"/>
  <c r="H74"/>
  <c r="G20"/>
  <c r="G83"/>
  <c r="G85" s="1"/>
  <c r="H56"/>
  <c r="G56"/>
  <c r="G44"/>
  <c r="G32"/>
  <c r="H32"/>
  <c r="H20"/>
  <c r="H83" l="1"/>
  <c r="H85" s="1"/>
  <c r="I70"/>
  <c r="D12" i="2"/>
  <c r="E12" s="1"/>
  <c r="I83" i="1"/>
  <c r="I85" s="1"/>
  <c r="G70"/>
  <c r="G87" s="1"/>
  <c r="H70"/>
  <c r="H87" s="1"/>
  <c r="I87" l="1"/>
  <c r="C90" s="1"/>
  <c r="D11" i="2" l="1"/>
  <c r="E11" s="1"/>
  <c r="D10"/>
  <c r="E10" s="1"/>
  <c r="D5"/>
  <c r="D7" s="1"/>
  <c r="E7" s="1"/>
  <c r="D9"/>
  <c r="E9" s="1"/>
  <c r="D8" l="1"/>
</calcChain>
</file>

<file path=xl/comments1.xml><?xml version="1.0" encoding="utf-8"?>
<comments xmlns="http://schemas.openxmlformats.org/spreadsheetml/2006/main">
  <authors>
    <author>matus.krncok</author>
    <author>Šebová Petra</author>
  </authors>
  <commentList>
    <comment ref="H10" authorId="0">
      <text>
        <r>
          <rPr>
            <b/>
            <sz val="8"/>
            <color indexed="81"/>
            <rFont val="Tahoma"/>
            <family val="2"/>
            <charset val="238"/>
          </rPr>
          <t>:</t>
        </r>
        <r>
          <rPr>
            <sz val="8"/>
            <color indexed="81"/>
            <rFont val="Tahoma"/>
            <family val="2"/>
            <charset val="238"/>
          </rPr>
          <t xml:space="preserve">
V prípade výdavkov, na ktoré nie je možné uplatnenie odpočtu DPH (napr. pre skupinu výdavkov 521 mzdové výdavky a 512 cestovné výdavky) si </t>
        </r>
        <r>
          <rPr>
            <b/>
            <i/>
            <sz val="8"/>
            <color indexed="81"/>
            <rFont val="Tahoma"/>
            <family val="2"/>
            <charset val="238"/>
          </rPr>
          <t xml:space="preserve">žiadateľ upraví vzorec </t>
        </r>
        <r>
          <rPr>
            <sz val="8"/>
            <color indexed="81"/>
            <rFont val="Tahoma"/>
            <family val="2"/>
            <charset val="238"/>
          </rPr>
          <t>v stĺpci "H" tak, že z pôvodného vzorca napr. v riadku 11:
=ROUND(G11;G19*</t>
        </r>
        <r>
          <rPr>
            <b/>
            <sz val="8"/>
            <color indexed="81"/>
            <rFont val="Tahoma"/>
            <family val="2"/>
            <charset val="238"/>
          </rPr>
          <t>1,2</t>
        </r>
        <r>
          <rPr>
            <sz val="8"/>
            <color indexed="81"/>
            <rFont val="Tahoma"/>
            <family val="2"/>
            <charset val="238"/>
          </rPr>
          <t>;2) 
vymaže desatinné miesto a nový, platný vzorec bude:
=ROUND(G11;G19*</t>
        </r>
        <r>
          <rPr>
            <b/>
            <sz val="8"/>
            <color indexed="81"/>
            <rFont val="Tahoma"/>
            <family val="2"/>
            <charset val="238"/>
          </rPr>
          <t>1</t>
        </r>
        <r>
          <rPr>
            <sz val="8"/>
            <color indexed="81"/>
            <rFont val="Tahoma"/>
            <family val="2"/>
            <charset val="238"/>
          </rPr>
          <t xml:space="preserve">;2) 
</t>
        </r>
        <r>
          <rPr>
            <b/>
            <i/>
            <sz val="8"/>
            <color indexed="81"/>
            <rFont val="Tahoma"/>
            <family val="2"/>
            <charset val="238"/>
          </rPr>
          <t>Výsledkom zmeny musí byť rovnako vysoká cena s DPH ako cena bez DPH</t>
        </r>
        <r>
          <rPr>
            <sz val="8"/>
            <color indexed="81"/>
            <rFont val="Tahoma"/>
            <family val="2"/>
            <charset val="238"/>
          </rPr>
          <t xml:space="preserve">.
</t>
        </r>
      </text>
    </comment>
    <comment ref="C89" authorId="1">
      <text>
        <r>
          <rPr>
            <b/>
            <sz val="9"/>
            <color indexed="81"/>
            <rFont val="Tahoma"/>
            <family val="2"/>
            <charset val="238"/>
          </rPr>
          <t>:</t>
        </r>
        <r>
          <rPr>
            <sz val="9"/>
            <color indexed="81"/>
            <rFont val="Tahoma"/>
            <family val="2"/>
            <charset val="238"/>
          </rPr>
          <t xml:space="preserve">
žiadateľ vyplní intenzitu pomoci, pričom tá nesmie byť vyššia ako maximálna intenzita pomoci.
                           VRR          MRR
Mikro podnik          95%          95%
Malý podnik           75%          85%
Stredný podnik       55%          75%
</t>
        </r>
        <r>
          <rPr>
            <b/>
            <sz val="9"/>
            <color indexed="81"/>
            <rFont val="Tahoma"/>
            <family val="2"/>
            <charset val="238"/>
          </rPr>
          <t>Výšku intenzity pomoci si môže</t>
        </r>
        <r>
          <rPr>
            <b/>
            <i/>
            <sz val="9"/>
            <color indexed="81"/>
            <rFont val="Tahoma"/>
            <family val="2"/>
            <charset val="238"/>
          </rPr>
          <t xml:space="preserve"> žiadateľ uviesť aj nižšiu ako maximálnu</t>
        </r>
        <r>
          <rPr>
            <sz val="9"/>
            <color indexed="81"/>
            <rFont val="Tahoma"/>
            <family val="2"/>
            <charset val="238"/>
          </rPr>
          <t>, v zmysle Hodnotiacich a výberových kritérií (kritérium 4.6 Spolufinancovanie výdavkov nad rámec minimálneho spolufinancovania podľa schémy pomoci).</t>
        </r>
      </text>
    </comment>
  </commentList>
</comments>
</file>

<file path=xl/sharedStrings.xml><?xml version="1.0" encoding="utf-8"?>
<sst xmlns="http://schemas.openxmlformats.org/spreadsheetml/2006/main" count="174" uniqueCount="91">
  <si>
    <t>Podrobný rozpočet projektu</t>
  </si>
  <si>
    <t>Názov žiadateľa:</t>
  </si>
  <si>
    <t>Názov projektu:</t>
  </si>
  <si>
    <t>Názov výdavku</t>
  </si>
  <si>
    <t>Skupina výdavkov</t>
  </si>
  <si>
    <t>Merná jednotka</t>
  </si>
  <si>
    <t>Počet jednotiek</t>
  </si>
  <si>
    <t>Jednotková cena bez DPH</t>
  </si>
  <si>
    <t>Cena celkom bez DPH</t>
  </si>
  <si>
    <t>Cena celkom s DPH</t>
  </si>
  <si>
    <t>Spôsob stanovenia výšky výdavku</t>
  </si>
  <si>
    <t>Vecný popis výdavku</t>
  </si>
  <si>
    <t>Hlavná aktivita 1</t>
  </si>
  <si>
    <t>Hlavná aktivita 2</t>
  </si>
  <si>
    <t>Hlavná aktivita 3</t>
  </si>
  <si>
    <t>SPOLU ZA AKTIVITU 1</t>
  </si>
  <si>
    <t>SPOLU ZA AKTIVITU 2</t>
  </si>
  <si>
    <t>Hlavná aktivita 4</t>
  </si>
  <si>
    <t>Hlavná aktivita 5</t>
  </si>
  <si>
    <t>SPOLU ZA AKTIVITU 3</t>
  </si>
  <si>
    <t>SPOLU ZA AKTIVITU 4</t>
  </si>
  <si>
    <t>PRIAME VÝDAVKY SPOLU</t>
  </si>
  <si>
    <t>Podporné aktivty</t>
  </si>
  <si>
    <t>SPOLU ZA PODPORNÉ AKTIVITY</t>
  </si>
  <si>
    <t>SPOLU ZA AKTIVITU 5</t>
  </si>
  <si>
    <t>NEPRIAME VÝDAVKY SPOLU</t>
  </si>
  <si>
    <t>CELKOVÉ OPRÁVNENÉ VÝDAVKY SPOLU</t>
  </si>
  <si>
    <t>V ......................................, dňa................................................</t>
  </si>
  <si>
    <t>............................................................................................................................</t>
  </si>
  <si>
    <t>podpis štatutárneho zástupcu/cov žiadateľa</t>
  </si>
  <si>
    <t>Upozornenia:</t>
  </si>
  <si>
    <t>013 softvér</t>
  </si>
  <si>
    <t>019 ostatný dlhodobý nehmotný majetok</t>
  </si>
  <si>
    <t>014 oceniteľné práva</t>
  </si>
  <si>
    <t>022 samostatné hnuteľné veci a súbory hnuteľných vecí</t>
  </si>
  <si>
    <t>029 ostatný dlhodobý hmotný majetok</t>
  </si>
  <si>
    <t>021 stavby</t>
  </si>
  <si>
    <t>112 zásoby</t>
  </si>
  <si>
    <t>518 ostatné služby</t>
  </si>
  <si>
    <t>512 cestovné náhrady</t>
  </si>
  <si>
    <t>521 mzdové výdavky</t>
  </si>
  <si>
    <t>stavebné práce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</si>
  <si>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12 ŽoNFP - </t>
    </r>
    <r>
      <rPr>
        <i/>
        <sz val="11"/>
        <color theme="1"/>
        <rFont val="Arial"/>
        <family val="2"/>
        <charset val="238"/>
      </rPr>
      <t>Povolenie na realizáciu projektu, vrátane projektovej dokumentácie.</t>
    </r>
  </si>
  <si>
    <t>VO nebolo ukončené uzavretím zmluvy s úspešným uchádzačom. Výška výdavku bola stanovená na základe prieskumu trhu v zmysle predloženého záznamu z vyhodnotenia prieskumu trhu.</t>
  </si>
  <si>
    <t>Výška výdavku bola stanovená na základe znaleckého alebo odborného posudku pri rešpektovaní stanoveného finančného limitu (ak relevantné)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</si>
  <si>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</si>
  <si>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r>
      <t>VO nebolo ukončené. Spôsob stanovenia výšky výdavku je uvedený v poli "</t>
    </r>
    <r>
      <rPr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 </t>
    </r>
  </si>
  <si>
    <t>rezerva</t>
  </si>
  <si>
    <t>Výška výdavku bola stanovená so zohľadnením stanoveného finančného limitu.</t>
  </si>
  <si>
    <t>stavebný dozor</t>
  </si>
  <si>
    <t>prípravná a projektová dokumentácia</t>
  </si>
  <si>
    <t>oprávnený výdavok aktivita 1 a 2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</si>
  <si>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</si>
  <si>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oprávnený výdavok aktivita 3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</si>
  <si>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</si>
  <si>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</si>
  <si>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zamestnanec</t>
  </si>
  <si>
    <t>dohodár</t>
  </si>
  <si>
    <t>externý manažment</t>
  </si>
  <si>
    <t>tabule</t>
  </si>
  <si>
    <t>publikácia, infodeň</t>
  </si>
  <si>
    <t>VO nebolo ukončené uzavretím zmluvy s úspešným uchádzačom. Výška výdavku bola stanovená na základe rozpočtu stavby na úrovni výkazu výmer potvrdeného podpisom a pečiatkou oprávnenej osoby (stavebný cenár/rozpočtár) v zmysle prílohy č. 12 ŽoNFP - Povolenie na realizáciu projektu, vrátane projektovej dokumentácie.</t>
  </si>
  <si>
    <t xml:space="preserve">VO nebolo ukončené. Spôsob stanovenia výšky výdavku je uvedený v poli "Vecný popis výdavku" </t>
  </si>
  <si>
    <t>Celkové oprávnené výdavky spolu</t>
  </si>
  <si>
    <t>Intenzita pomoci</t>
  </si>
  <si>
    <t>Limit výdavkov na aktivitu 2</t>
  </si>
  <si>
    <t>10% z celkových oprávnených výdavkov projektu</t>
  </si>
  <si>
    <t>Limit výdavkov na aktivitu 5</t>
  </si>
  <si>
    <t>40% z celkových oprávnených výdavkov projektu</t>
  </si>
  <si>
    <t>Výška žiadaného NFP</t>
  </si>
  <si>
    <t>Spolufinancovanie žiadateľa</t>
  </si>
  <si>
    <t>Publicita, informovanosť</t>
  </si>
  <si>
    <t>Limit na nepriame výdavky</t>
  </si>
  <si>
    <t>500 EUR/projekt</t>
  </si>
  <si>
    <t>Limit na publicitu a informovanosť</t>
  </si>
  <si>
    <t>Oprávnený výdavok</t>
  </si>
  <si>
    <t>maximálne 200 000 EUR</t>
  </si>
  <si>
    <t>Komentár</t>
  </si>
  <si>
    <t>Položka</t>
  </si>
  <si>
    <t>Limit stanovený vo výzve, resp. schéme de minimis</t>
  </si>
  <si>
    <t>Hodnota z rozpočtu</t>
  </si>
  <si>
    <t>Sumár rozpočtu a prehľad limitov</t>
  </si>
  <si>
    <t>V prípade, ak počet riadkov pre zadanie výdavkov nie je postačujúci, počet riadkov tabuľky rozšírte podľa potreby. Riadky je potrebné vkladať tak, aby celkový súčet zahŕňal aj novovložené riadky.</t>
  </si>
  <si>
    <t>V prípade, ak žiadateľ nie je platca DPH, resp. nemá nárok na odpočet DPH, za oprávnený výdavok je považovaná výška výdavku s DPH. V prípade, ak žiadateľ má nárok na odpočet DPH za oprávnený výdavok je považovaná výška výdavku bez DPH.</t>
  </si>
  <si>
    <t>Pole "Vecný popis výdavku".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V prípade, ak je vecný popis/špecifikácia výdavkov súčasťou inej prílohy ŽoNFP, je postačujúce uvedenie odkazu na príslušnú prílohu.</t>
  </si>
  <si>
    <t xml:space="preserve">Dbajte prosím na súlad údajov uvedených v Podrobnom rozpočte projektu s údajmi uvedenými vo formulári ŽoNFP, ako aj v ďalších prílohách ŽoNFP. V prípade, ak bola výška výdavku stanovená na základe znaleckého alebo odborného posudku, žiadateľ nepredkladá ako súčasť ŽoNFP znalecký alebo odborný posudok. Žiadateľ je povinný uchovávať znalecký alebo odborný posudok u seba a v prípade požiadavky SO pre IROP PO3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SO pre IROP PO3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na základe uzavretej zmluvy s úspešným uchádzačom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 pre IROP PO3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prieskumu trhu. V prípade, ak sa preukáže, že žiadateľ uviedol v rozpočte projektu sumu, ktorá nie je podložená relevantnou dokumentáciou, SO pre IROP PO3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pre IROP PO3 pri identifikácii nedostatkov vo verejnom obstarávaní, ktorého výsledkom bola zmluva s úspešným uchádzačom a na základe ktorej bola stanovená výška príslušného výdavku v rozpočte. </t>
  </si>
  <si>
    <t xml:space="preserve">Pole "Spôsob stanovenia výšky výdavku". V predmetnom poli vyberte z roletového menu príslušný spôsob stanovenia výšky výdavku. V prípade, ak ste výšku výdavku v rozpočte projektu stanovili spôsobom, ktorý nie je preddefinovaný v roletovom menu, vyberte možnosť - VO nebolo ukončené. Spôsob stanovenia výšky výdavku je uvedený v poli "Vecný popis výdavku" a v poli "Vecný popis výdavku" špecifikujte spôsob, ktorým ste stanovili výšku príslušného výdavku v rozpočte projektu (napr. výška výdavku bola stanovená na základe víťaznej cenovej ponuky, avšak zmluva s víťazným uchádzačom nebola ku dňu predloženia ŽoNFP uzavretá). Rovnako postupujte aj v prípade, ak považujete za potrebné bližšie špecifikovať niektorý z Vami vybraných preddefinovaných spôsobov stanovenia výšky výdavku v rozpočte projektu. Spôsoby stanovenia výšky výdavku sú nasledovné:
- VO nebolo ukončené uzavretím zmluvy s úspešným uchádzačom. Výška výdavku bola stanovená na základe prieskumu trhu v zmysle predloženého záznamu z vyhodnotenia prieskumu trhu.
- VO nebolo ukončené uzavretím zmluvy s úspešným uchádzačom. Výška výdavku bola stanovená na základe rozpočtu stavby na úrovni výkazu výmer potvrdeného podpisom a pečiatkou oprávnenej osoby (stavebný cenár/rozpočtár) v zmysle prílohy č. 12 ŽoNFP - Povolenie na realizáciu projektu, vrátane projektovej dokumentácie.
- VO bolo ukončené. Výška výdavku bola stanovená na základe uzavretej zmluvy s úspešným uchádzačom a v súlade s údajmi, ktoré sú uvedené v tabuľke č. 12 formulára ŽoNFP - Verejné obstarávanie.   
- VO nebolo ukončené. Spôsob stanovenia výšky výdavku je uvedený v poli "Vecný popis výdavku" 
- Výška výdavku bola stanovená v súlade s pracovnou zmluvou, resp. mzdou za rovnakú prácu alebo prácu v rovnakej hodnote pri rešpektovaní stanoveného finančného limitu
- Výška výdavku bola stanovená na základe dohody o prácach vykonávaných mimo pracovného pomeru, resp.  v súlade s mzdou za rovnakú prácu alebo prácu rovnakej hodnoty pri rešpektovaní stanoveného finančného limitu (prieskum trhu)
- Výška výdavku bola stanovená na základe znaleckého alebo odborného posudku pri rešpektovaní stanoveného finančného limitu (ak relevantné)
</t>
  </si>
  <si>
    <t>Príloha Žiadosti o NFP č. 1</t>
  </si>
  <si>
    <t>Intenzita pomoci (v %)</t>
  </si>
  <si>
    <t>Výška NFP (v EUR)</t>
  </si>
  <si>
    <t>V prípade výdavkov, na ktoré nie je možné uplatnenie odpočtu DPH (napr. pre skupinu výdavkov 521 mzdové výdavky a 512 cestovné výdavky) si žiadateľ upraví vzorec v stĺpci "H" tak, že z pôvodného vzorca napr. v riadku 11: =ROUND(G11;G19*1,2;2) vymaže desatinné miesto a nový, platný vzorec bude: =ROUND(G11;G19*1;2). Výsledkom zmeny musí byť rovnako vysoká cena s DPH ako cena bez DPH.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</si>
</sst>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3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FF00"/>
      <name val="Calibri"/>
      <family val="2"/>
      <charset val="238"/>
      <scheme val="minor"/>
    </font>
    <font>
      <sz val="10"/>
      <color rgb="FFFFFF00"/>
      <name val="Calibri"/>
      <family val="2"/>
      <charset val="238"/>
      <scheme val="minor"/>
    </font>
    <font>
      <b/>
      <sz val="14"/>
      <color theme="0" tint="-4.9989318521683403E-2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color theme="0" tint="-4.9989318521683403E-2"/>
      <name val="Calibri"/>
      <family val="2"/>
      <charset val="238"/>
      <scheme val="minor"/>
    </font>
    <font>
      <b/>
      <sz val="10"/>
      <color rgb="FFFFFF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9"/>
      <color indexed="81"/>
      <name val="Tahoma"/>
      <family val="2"/>
      <charset val="238"/>
    </font>
    <font>
      <b/>
      <i/>
      <sz val="8"/>
      <color indexed="81"/>
      <name val="Tahoma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177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4" borderId="3" xfId="0" applyFont="1" applyFill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7" borderId="3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1" fillId="9" borderId="3" xfId="0" applyFont="1" applyFill="1" applyBorder="1"/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1" fillId="10" borderId="3" xfId="0" applyFont="1" applyFill="1" applyBorder="1"/>
    <xf numFmtId="0" fontId="2" fillId="11" borderId="5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1" fillId="5" borderId="3" xfId="0" applyFont="1" applyFill="1" applyBorder="1"/>
    <xf numFmtId="0" fontId="2" fillId="12" borderId="5" xfId="0" applyFont="1" applyFill="1" applyBorder="1" applyAlignment="1">
      <alignment horizontal="center" vertical="center" wrapText="1"/>
    </xf>
    <xf numFmtId="0" fontId="2" fillId="12" borderId="6" xfId="0" applyFont="1" applyFill="1" applyBorder="1" applyAlignment="1">
      <alignment horizontal="center" vertical="center" wrapText="1"/>
    </xf>
    <xf numFmtId="0" fontId="1" fillId="14" borderId="3" xfId="0" applyFont="1" applyFill="1" applyBorder="1"/>
    <xf numFmtId="0" fontId="2" fillId="13" borderId="5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1" fillId="4" borderId="3" xfId="0" applyNumberFormat="1" applyFont="1" applyFill="1" applyBorder="1"/>
    <xf numFmtId="4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/>
    <xf numFmtId="4" fontId="2" fillId="3" borderId="8" xfId="0" applyNumberFormat="1" applyFont="1" applyFill="1" applyBorder="1"/>
    <xf numFmtId="4" fontId="1" fillId="7" borderId="3" xfId="0" applyNumberFormat="1" applyFont="1" applyFill="1" applyBorder="1"/>
    <xf numFmtId="4" fontId="2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/>
    <xf numFmtId="4" fontId="2" fillId="6" borderId="8" xfId="0" applyNumberFormat="1" applyFont="1" applyFill="1" applyBorder="1"/>
    <xf numFmtId="4" fontId="1" fillId="9" borderId="3" xfId="0" applyNumberFormat="1" applyFont="1" applyFill="1" applyBorder="1"/>
    <xf numFmtId="4" fontId="2" fillId="8" borderId="1" xfId="0" applyNumberFormat="1" applyFont="1" applyFill="1" applyBorder="1" applyAlignment="1">
      <alignment horizontal="center" vertical="center" wrapText="1"/>
    </xf>
    <xf numFmtId="4" fontId="2" fillId="8" borderId="8" xfId="0" applyNumberFormat="1" applyFont="1" applyFill="1" applyBorder="1"/>
    <xf numFmtId="4" fontId="1" fillId="10" borderId="3" xfId="0" applyNumberFormat="1" applyFont="1" applyFill="1" applyBorder="1"/>
    <xf numFmtId="4" fontId="2" fillId="11" borderId="1" xfId="0" applyNumberFormat="1" applyFont="1" applyFill="1" applyBorder="1" applyAlignment="1">
      <alignment horizontal="center" vertical="center" wrapText="1"/>
    </xf>
    <xf numFmtId="4" fontId="2" fillId="11" borderId="8" xfId="0" applyNumberFormat="1" applyFont="1" applyFill="1" applyBorder="1"/>
    <xf numFmtId="4" fontId="2" fillId="12" borderId="1" xfId="0" applyNumberFormat="1" applyFont="1" applyFill="1" applyBorder="1" applyAlignment="1">
      <alignment horizontal="center" vertical="center" wrapText="1"/>
    </xf>
    <xf numFmtId="4" fontId="1" fillId="14" borderId="3" xfId="0" applyNumberFormat="1" applyFont="1" applyFill="1" applyBorder="1"/>
    <xf numFmtId="4" fontId="2" fillId="13" borderId="1" xfId="0" applyNumberFormat="1" applyFont="1" applyFill="1" applyBorder="1" applyAlignment="1">
      <alignment horizontal="center" vertical="center" wrapText="1"/>
    </xf>
    <xf numFmtId="4" fontId="2" fillId="13" borderId="8" xfId="0" applyNumberFormat="1" applyFont="1" applyFill="1" applyBorder="1"/>
    <xf numFmtId="4" fontId="1" fillId="8" borderId="1" xfId="0" applyNumberFormat="1" applyFont="1" applyFill="1" applyBorder="1"/>
    <xf numFmtId="4" fontId="1" fillId="11" borderId="1" xfId="0" applyNumberFormat="1" applyFont="1" applyFill="1" applyBorder="1"/>
    <xf numFmtId="4" fontId="1" fillId="12" borderId="1" xfId="0" applyNumberFormat="1" applyFont="1" applyFill="1" applyBorder="1"/>
    <xf numFmtId="0" fontId="1" fillId="13" borderId="1" xfId="0" applyFont="1" applyFill="1" applyBorder="1"/>
    <xf numFmtId="4" fontId="1" fillId="13" borderId="1" xfId="0" applyNumberFormat="1" applyFont="1" applyFill="1" applyBorder="1"/>
    <xf numFmtId="0" fontId="2" fillId="3" borderId="15" xfId="0" applyFont="1" applyFill="1" applyBorder="1"/>
    <xf numFmtId="4" fontId="2" fillId="3" borderId="15" xfId="0" applyNumberFormat="1" applyFont="1" applyFill="1" applyBorder="1"/>
    <xf numFmtId="0" fontId="2" fillId="6" borderId="15" xfId="0" applyFont="1" applyFill="1" applyBorder="1"/>
    <xf numFmtId="4" fontId="2" fillId="6" borderId="15" xfId="0" applyNumberFormat="1" applyFont="1" applyFill="1" applyBorder="1"/>
    <xf numFmtId="0" fontId="2" fillId="8" borderId="15" xfId="0" applyFont="1" applyFill="1" applyBorder="1"/>
    <xf numFmtId="4" fontId="2" fillId="8" borderId="15" xfId="0" applyNumberFormat="1" applyFont="1" applyFill="1" applyBorder="1"/>
    <xf numFmtId="0" fontId="2" fillId="11" borderId="15" xfId="0" applyFont="1" applyFill="1" applyBorder="1"/>
    <xf numFmtId="4" fontId="2" fillId="11" borderId="15" xfId="0" applyNumberFormat="1" applyFont="1" applyFill="1" applyBorder="1"/>
    <xf numFmtId="4" fontId="1" fillId="5" borderId="3" xfId="0" applyNumberFormat="1" applyFont="1" applyFill="1" applyBorder="1"/>
    <xf numFmtId="4" fontId="2" fillId="12" borderId="8" xfId="0" applyNumberFormat="1" applyFont="1" applyFill="1" applyBorder="1"/>
    <xf numFmtId="0" fontId="2" fillId="12" borderId="15" xfId="0" applyFont="1" applyFill="1" applyBorder="1"/>
    <xf numFmtId="4" fontId="2" fillId="12" borderId="15" xfId="0" applyNumberFormat="1" applyFont="1" applyFill="1" applyBorder="1"/>
    <xf numFmtId="0" fontId="1" fillId="0" borderId="0" xfId="0" applyFont="1" applyAlignment="1">
      <alignment horizontal="left"/>
    </xf>
    <xf numFmtId="0" fontId="2" fillId="13" borderId="15" xfId="0" applyFont="1" applyFill="1" applyBorder="1"/>
    <xf numFmtId="4" fontId="2" fillId="13" borderId="15" xfId="0" applyNumberFormat="1" applyFont="1" applyFill="1" applyBorder="1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" xfId="0" applyFont="1" applyBorder="1" applyAlignment="1" applyProtection="1">
      <alignment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wrapText="1"/>
    </xf>
    <xf numFmtId="0" fontId="9" fillId="0" borderId="0" xfId="0" applyFont="1" applyAlignment="1" applyProtection="1">
      <alignment horizontal="center" vertical="center" wrapText="1"/>
    </xf>
    <xf numFmtId="0" fontId="9" fillId="0" borderId="18" xfId="0" applyFont="1" applyBorder="1" applyAlignment="1" applyProtection="1">
      <alignment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4" borderId="3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1" fillId="7" borderId="3" xfId="0" applyFont="1" applyFill="1" applyBorder="1" applyAlignment="1">
      <alignment wrapText="1"/>
    </xf>
    <xf numFmtId="0" fontId="2" fillId="6" borderId="15" xfId="0" applyFont="1" applyFill="1" applyBorder="1" applyAlignment="1">
      <alignment wrapText="1"/>
    </xf>
    <xf numFmtId="0" fontId="1" fillId="9" borderId="3" xfId="0" applyFont="1" applyFill="1" applyBorder="1" applyAlignment="1">
      <alignment wrapText="1"/>
    </xf>
    <xf numFmtId="0" fontId="2" fillId="8" borderId="15" xfId="0" applyFont="1" applyFill="1" applyBorder="1" applyAlignment="1">
      <alignment wrapText="1"/>
    </xf>
    <xf numFmtId="0" fontId="1" fillId="10" borderId="3" xfId="0" applyFont="1" applyFill="1" applyBorder="1" applyAlignment="1">
      <alignment wrapText="1"/>
    </xf>
    <xf numFmtId="0" fontId="2" fillId="11" borderId="15" xfId="0" applyFont="1" applyFill="1" applyBorder="1" applyAlignment="1">
      <alignment wrapText="1"/>
    </xf>
    <xf numFmtId="0" fontId="1" fillId="5" borderId="3" xfId="0" applyFont="1" applyFill="1" applyBorder="1" applyAlignment="1">
      <alignment wrapText="1"/>
    </xf>
    <xf numFmtId="0" fontId="2" fillId="12" borderId="15" xfId="0" applyFont="1" applyFill="1" applyBorder="1" applyAlignment="1">
      <alignment wrapText="1"/>
    </xf>
    <xf numFmtId="0" fontId="8" fillId="15" borderId="13" xfId="0" applyFont="1" applyFill="1" applyBorder="1" applyAlignment="1">
      <alignment wrapText="1"/>
    </xf>
    <xf numFmtId="0" fontId="1" fillId="14" borderId="3" xfId="0" applyFont="1" applyFill="1" applyBorder="1" applyAlignment="1">
      <alignment wrapText="1"/>
    </xf>
    <xf numFmtId="0" fontId="2" fillId="13" borderId="15" xfId="0" applyFont="1" applyFill="1" applyBorder="1" applyAlignment="1">
      <alignment wrapText="1"/>
    </xf>
    <xf numFmtId="0" fontId="8" fillId="16" borderId="13" xfId="0" applyFont="1" applyFill="1" applyBorder="1" applyAlignment="1">
      <alignment wrapText="1"/>
    </xf>
    <xf numFmtId="0" fontId="6" fillId="17" borderId="13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4" fillId="4" borderId="2" xfId="0" applyFont="1" applyFill="1" applyBorder="1" applyAlignment="1">
      <alignment wrapText="1"/>
    </xf>
    <xf numFmtId="0" fontId="2" fillId="3" borderId="7" xfId="0" applyFont="1" applyFill="1" applyBorder="1" applyAlignment="1">
      <alignment wrapText="1"/>
    </xf>
    <xf numFmtId="0" fontId="4" fillId="7" borderId="2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4" fillId="9" borderId="2" xfId="0" applyFont="1" applyFill="1" applyBorder="1" applyAlignment="1">
      <alignment wrapText="1"/>
    </xf>
    <xf numFmtId="0" fontId="2" fillId="8" borderId="7" xfId="0" applyFont="1" applyFill="1" applyBorder="1" applyAlignment="1">
      <alignment wrapText="1"/>
    </xf>
    <xf numFmtId="0" fontId="4" fillId="10" borderId="2" xfId="0" applyFont="1" applyFill="1" applyBorder="1" applyAlignment="1">
      <alignment wrapText="1"/>
    </xf>
    <xf numFmtId="0" fontId="2" fillId="11" borderId="7" xfId="0" applyFont="1" applyFill="1" applyBorder="1" applyAlignment="1">
      <alignment wrapText="1"/>
    </xf>
    <xf numFmtId="0" fontId="4" fillId="5" borderId="2" xfId="0" applyFont="1" applyFill="1" applyBorder="1" applyAlignment="1">
      <alignment wrapText="1"/>
    </xf>
    <xf numFmtId="0" fontId="2" fillId="12" borderId="7" xfId="0" applyFont="1" applyFill="1" applyBorder="1" applyAlignment="1">
      <alignment wrapText="1"/>
    </xf>
    <xf numFmtId="0" fontId="4" fillId="14" borderId="2" xfId="0" applyFont="1" applyFill="1" applyBorder="1" applyAlignment="1">
      <alignment wrapText="1"/>
    </xf>
    <xf numFmtId="0" fontId="2" fillId="13" borderId="7" xfId="0" applyFont="1" applyFill="1" applyBorder="1" applyAlignment="1">
      <alignment wrapText="1"/>
    </xf>
    <xf numFmtId="0" fontId="1" fillId="13" borderId="1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0" fontId="1" fillId="7" borderId="4" xfId="0" applyFont="1" applyFill="1" applyBorder="1" applyAlignment="1">
      <alignment wrapText="1"/>
    </xf>
    <xf numFmtId="0" fontId="2" fillId="6" borderId="16" xfId="0" applyFont="1" applyFill="1" applyBorder="1" applyAlignment="1">
      <alignment wrapText="1"/>
    </xf>
    <xf numFmtId="0" fontId="1" fillId="9" borderId="4" xfId="0" applyFont="1" applyFill="1" applyBorder="1" applyAlignment="1">
      <alignment wrapText="1"/>
    </xf>
    <xf numFmtId="0" fontId="2" fillId="8" borderId="16" xfId="0" applyFont="1" applyFill="1" applyBorder="1" applyAlignment="1">
      <alignment wrapText="1"/>
    </xf>
    <xf numFmtId="0" fontId="1" fillId="10" borderId="4" xfId="0" applyFont="1" applyFill="1" applyBorder="1" applyAlignment="1">
      <alignment wrapText="1"/>
    </xf>
    <xf numFmtId="0" fontId="2" fillId="11" borderId="16" xfId="0" applyFont="1" applyFill="1" applyBorder="1" applyAlignment="1">
      <alignment wrapText="1"/>
    </xf>
    <xf numFmtId="0" fontId="1" fillId="5" borderId="4" xfId="0" applyFont="1" applyFill="1" applyBorder="1" applyAlignment="1">
      <alignment wrapText="1"/>
    </xf>
    <xf numFmtId="0" fontId="2" fillId="12" borderId="16" xfId="0" applyFont="1" applyFill="1" applyBorder="1" applyAlignment="1">
      <alignment wrapText="1"/>
    </xf>
    <xf numFmtId="0" fontId="8" fillId="15" borderId="14" xfId="0" applyFont="1" applyFill="1" applyBorder="1" applyAlignment="1">
      <alignment wrapText="1"/>
    </xf>
    <xf numFmtId="0" fontId="1" fillId="14" borderId="4" xfId="0" applyFont="1" applyFill="1" applyBorder="1" applyAlignment="1">
      <alignment wrapText="1"/>
    </xf>
    <xf numFmtId="0" fontId="2" fillId="13" borderId="16" xfId="0" applyFont="1" applyFill="1" applyBorder="1" applyAlignment="1">
      <alignment wrapText="1"/>
    </xf>
    <xf numFmtId="0" fontId="8" fillId="16" borderId="14" xfId="0" applyFont="1" applyFill="1" applyBorder="1" applyAlignment="1">
      <alignment wrapText="1"/>
    </xf>
    <xf numFmtId="0" fontId="6" fillId="17" borderId="14" xfId="0" applyFont="1" applyFill="1" applyBorder="1" applyAlignment="1">
      <alignment wrapText="1"/>
    </xf>
    <xf numFmtId="0" fontId="1" fillId="13" borderId="5" xfId="0" applyFont="1" applyFill="1" applyBorder="1" applyAlignment="1">
      <alignment wrapText="1"/>
    </xf>
    <xf numFmtId="4" fontId="11" fillId="15" borderId="9" xfId="0" applyNumberFormat="1" applyFont="1" applyFill="1" applyBorder="1"/>
    <xf numFmtId="4" fontId="11" fillId="15" borderId="10" xfId="0" applyNumberFormat="1" applyFont="1" applyFill="1" applyBorder="1"/>
    <xf numFmtId="4" fontId="11" fillId="16" borderId="9" xfId="0" applyNumberFormat="1" applyFont="1" applyFill="1" applyBorder="1"/>
    <xf numFmtId="4" fontId="11" fillId="16" borderId="10" xfId="0" applyNumberFormat="1" applyFont="1" applyFill="1" applyBorder="1"/>
    <xf numFmtId="4" fontId="12" fillId="17" borderId="9" xfId="0" applyNumberFormat="1" applyFont="1" applyFill="1" applyBorder="1"/>
    <xf numFmtId="4" fontId="12" fillId="17" borderId="10" xfId="0" applyNumberFormat="1" applyFont="1" applyFill="1" applyBorder="1"/>
    <xf numFmtId="164" fontId="1" fillId="13" borderId="1" xfId="0" applyNumberFormat="1" applyFont="1" applyFill="1" applyBorder="1"/>
    <xf numFmtId="0" fontId="1" fillId="13" borderId="19" xfId="0" applyFont="1" applyFill="1" applyBorder="1" applyAlignment="1">
      <alignment wrapText="1"/>
    </xf>
    <xf numFmtId="0" fontId="2" fillId="13" borderId="1" xfId="0" applyFont="1" applyFill="1" applyBorder="1" applyAlignment="1"/>
    <xf numFmtId="0" fontId="2" fillId="13" borderId="1" xfId="0" applyFont="1" applyFill="1" applyBorder="1"/>
    <xf numFmtId="9" fontId="1" fillId="13" borderId="1" xfId="0" applyNumberFormat="1" applyFont="1" applyFill="1" applyBorder="1"/>
    <xf numFmtId="0" fontId="2" fillId="14" borderId="1" xfId="0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/>
    <xf numFmtId="4" fontId="14" fillId="0" borderId="0" xfId="0" applyNumberFormat="1" applyFont="1"/>
    <xf numFmtId="0" fontId="1" fillId="0" borderId="5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4" fontId="1" fillId="0" borderId="1" xfId="0" applyNumberFormat="1" applyFont="1" applyBorder="1" applyProtection="1">
      <protection locked="0"/>
    </xf>
    <xf numFmtId="4" fontId="1" fillId="18" borderId="1" xfId="0" applyNumberFormat="1" applyFont="1" applyFill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6" borderId="1" xfId="0" applyFont="1" applyFill="1" applyBorder="1" applyAlignment="1" applyProtection="1">
      <alignment wrapText="1"/>
      <protection locked="0"/>
    </xf>
    <xf numFmtId="0" fontId="1" fillId="8" borderId="1" xfId="0" applyFont="1" applyFill="1" applyBorder="1" applyAlignment="1" applyProtection="1">
      <alignment wrapText="1"/>
      <protection locked="0"/>
    </xf>
    <xf numFmtId="0" fontId="1" fillId="11" borderId="1" xfId="0" applyFont="1" applyFill="1" applyBorder="1" applyAlignment="1" applyProtection="1">
      <alignment wrapText="1"/>
      <protection locked="0"/>
    </xf>
    <xf numFmtId="0" fontId="1" fillId="12" borderId="1" xfId="0" applyFont="1" applyFill="1" applyBorder="1" applyAlignment="1" applyProtection="1">
      <alignment wrapText="1"/>
      <protection locked="0"/>
    </xf>
    <xf numFmtId="0" fontId="1" fillId="13" borderId="1" xfId="0" applyFont="1" applyFill="1" applyBorder="1" applyAlignment="1" applyProtection="1">
      <alignment wrapText="1"/>
      <protection locked="0"/>
    </xf>
    <xf numFmtId="0" fontId="1" fillId="0" borderId="0" xfId="0" applyFont="1" applyAlignment="1" applyProtection="1">
      <protection locked="0"/>
    </xf>
    <xf numFmtId="164" fontId="1" fillId="13" borderId="1" xfId="0" applyNumberFormat="1" applyFont="1" applyFill="1" applyBorder="1" applyProtection="1">
      <protection hidden="1"/>
    </xf>
    <xf numFmtId="0" fontId="1" fillId="13" borderId="1" xfId="0" applyFont="1" applyFill="1" applyBorder="1" applyAlignment="1" applyProtection="1">
      <alignment wrapText="1"/>
      <protection hidden="1"/>
    </xf>
    <xf numFmtId="0" fontId="1" fillId="13" borderId="19" xfId="0" applyFont="1" applyFill="1" applyBorder="1" applyAlignment="1" applyProtection="1">
      <alignment wrapText="1"/>
      <protection hidden="1"/>
    </xf>
    <xf numFmtId="10" fontId="1" fillId="13" borderId="1" xfId="0" applyNumberFormat="1" applyFont="1" applyFill="1" applyBorder="1" applyProtection="1">
      <protection hidden="1"/>
    </xf>
    <xf numFmtId="3" fontId="1" fillId="18" borderId="4" xfId="0" applyNumberFormat="1" applyFont="1" applyFill="1" applyBorder="1" applyAlignment="1">
      <alignment wrapText="1"/>
    </xf>
    <xf numFmtId="9" fontId="1" fillId="13" borderId="1" xfId="1" applyFont="1" applyFill="1" applyBorder="1" applyProtection="1">
      <protection locked="0"/>
    </xf>
    <xf numFmtId="0" fontId="7" fillId="16" borderId="13" xfId="0" applyFont="1" applyFill="1" applyBorder="1" applyAlignment="1">
      <alignment horizontal="left"/>
    </xf>
    <xf numFmtId="0" fontId="7" fillId="16" borderId="11" xfId="0" applyFont="1" applyFill="1" applyBorder="1" applyAlignment="1">
      <alignment horizontal="left"/>
    </xf>
    <xf numFmtId="0" fontId="7" fillId="16" borderId="12" xfId="0" applyFont="1" applyFill="1" applyBorder="1" applyAlignment="1">
      <alignment horizontal="left"/>
    </xf>
    <xf numFmtId="0" fontId="5" fillId="17" borderId="13" xfId="0" applyFont="1" applyFill="1" applyBorder="1" applyAlignment="1">
      <alignment horizontal="left"/>
    </xf>
    <xf numFmtId="0" fontId="5" fillId="17" borderId="11" xfId="0" applyFont="1" applyFill="1" applyBorder="1" applyAlignment="1">
      <alignment horizontal="left"/>
    </xf>
    <xf numFmtId="0" fontId="5" fillId="17" borderId="12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7" fillId="15" borderId="13" xfId="0" applyFont="1" applyFill="1" applyBorder="1" applyAlignment="1">
      <alignment horizontal="left"/>
    </xf>
    <xf numFmtId="0" fontId="7" fillId="15" borderId="11" xfId="0" applyFont="1" applyFill="1" applyBorder="1" applyAlignment="1">
      <alignment horizontal="left"/>
    </xf>
    <xf numFmtId="0" fontId="7" fillId="15" borderId="12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2" fillId="13" borderId="1" xfId="0" applyFont="1" applyFill="1" applyBorder="1" applyAlignment="1">
      <alignment horizontal="left"/>
    </xf>
    <xf numFmtId="0" fontId="1" fillId="13" borderId="2" xfId="0" applyFont="1" applyFill="1" applyBorder="1" applyAlignment="1">
      <alignment wrapText="1"/>
    </xf>
    <xf numFmtId="0" fontId="1" fillId="13" borderId="7" xfId="0" applyFont="1" applyFill="1" applyBorder="1" applyAlignment="1">
      <alignment wrapText="1"/>
    </xf>
    <xf numFmtId="0" fontId="1" fillId="13" borderId="20" xfId="0" applyFont="1" applyFill="1" applyBorder="1" applyAlignment="1">
      <alignment wrapText="1"/>
    </xf>
  </cellXfs>
  <cellStyles count="2">
    <cellStyle name="normálne" xfId="0" builtinId="0"/>
    <cellStyle name="percentá" xfId="1" builtinId="5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908536</xdr:colOff>
      <xdr:row>0</xdr:row>
      <xdr:rowOff>0</xdr:rowOff>
    </xdr:from>
    <xdr:to>
      <xdr:col>10</xdr:col>
      <xdr:colOff>2703632</xdr:colOff>
      <xdr:row>0</xdr:row>
      <xdr:rowOff>1480954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1114940" y="0"/>
          <a:ext cx="1795096" cy="1480954"/>
        </a:xfrm>
        <a:prstGeom prst="rect">
          <a:avLst/>
        </a:prstGeom>
      </xdr:spPr>
    </xdr:pic>
    <xdr:clientData/>
  </xdr:twoCellAnchor>
  <xdr:twoCellAnchor editAs="oneCell">
    <xdr:from>
      <xdr:col>0</xdr:col>
      <xdr:colOff>51288</xdr:colOff>
      <xdr:row>0</xdr:row>
      <xdr:rowOff>205152</xdr:rowOff>
    </xdr:from>
    <xdr:to>
      <xdr:col>1</xdr:col>
      <xdr:colOff>1664724</xdr:colOff>
      <xdr:row>1</xdr:row>
      <xdr:rowOff>109902</xdr:rowOff>
    </xdr:to>
    <xdr:pic>
      <xdr:nvPicPr>
        <xdr:cNvPr id="6" name="Obrázo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1288" y="205152"/>
          <a:ext cx="1664724" cy="1406769"/>
        </a:xfrm>
        <a:prstGeom prst="rect">
          <a:avLst/>
        </a:prstGeom>
      </xdr:spPr>
    </xdr:pic>
    <xdr:clientData/>
  </xdr:twoCellAnchor>
  <xdr:twoCellAnchor editAs="oneCell">
    <xdr:from>
      <xdr:col>7</xdr:col>
      <xdr:colOff>285749</xdr:colOff>
      <xdr:row>0</xdr:row>
      <xdr:rowOff>227133</xdr:rowOff>
    </xdr:from>
    <xdr:to>
      <xdr:col>9</xdr:col>
      <xdr:colOff>1250760</xdr:colOff>
      <xdr:row>0</xdr:row>
      <xdr:rowOff>1443402</xdr:rowOff>
    </xdr:to>
    <xdr:pic>
      <xdr:nvPicPr>
        <xdr:cNvPr id="7" name="Obrázok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971441" y="227133"/>
          <a:ext cx="2591588" cy="1216269"/>
        </a:xfrm>
        <a:prstGeom prst="rect">
          <a:avLst/>
        </a:prstGeom>
      </xdr:spPr>
    </xdr:pic>
    <xdr:clientData/>
  </xdr:twoCellAnchor>
  <xdr:twoCellAnchor editAs="oneCell">
    <xdr:from>
      <xdr:col>9</xdr:col>
      <xdr:colOff>1106365</xdr:colOff>
      <xdr:row>0</xdr:row>
      <xdr:rowOff>278422</xdr:rowOff>
    </xdr:from>
    <xdr:to>
      <xdr:col>10</xdr:col>
      <xdr:colOff>659656</xdr:colOff>
      <xdr:row>0</xdr:row>
      <xdr:rowOff>1252902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418634" y="278422"/>
          <a:ext cx="2447426" cy="974480"/>
        </a:xfrm>
        <a:prstGeom prst="rect">
          <a:avLst/>
        </a:prstGeom>
      </xdr:spPr>
    </xdr:pic>
    <xdr:clientData/>
  </xdr:twoCellAnchor>
  <xdr:twoCellAnchor editAs="oneCell">
    <xdr:from>
      <xdr:col>2</xdr:col>
      <xdr:colOff>334025</xdr:colOff>
      <xdr:row>0</xdr:row>
      <xdr:rowOff>615460</xdr:rowOff>
    </xdr:from>
    <xdr:to>
      <xdr:col>6</xdr:col>
      <xdr:colOff>586151</xdr:colOff>
      <xdr:row>0</xdr:row>
      <xdr:rowOff>948511</xdr:rowOff>
    </xdr:to>
    <xdr:pic>
      <xdr:nvPicPr>
        <xdr:cNvPr id="9" name="Obrázok 8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36448" y="615460"/>
          <a:ext cx="3322107" cy="333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2"/>
  <sheetViews>
    <sheetView showGridLines="0" tabSelected="1" view="pageBreakPreview" zoomScale="130" zoomScaleNormal="100" zoomScaleSheetLayoutView="130" workbookViewId="0">
      <selection activeCell="E89" sqref="E89"/>
    </sheetView>
  </sheetViews>
  <sheetFormatPr defaultColWidth="0" defaultRowHeight="13.8"/>
  <cols>
    <col min="1" max="1" width="0.6640625" style="1" customWidth="1"/>
    <col min="2" max="2" width="26.33203125" style="77" customWidth="1"/>
    <col min="3" max="3" width="17.44140625" style="77" customWidth="1"/>
    <col min="4" max="5" width="8.88671875" style="1" customWidth="1"/>
    <col min="6" max="6" width="10.6640625" style="26" customWidth="1"/>
    <col min="7" max="9" width="12.109375" style="26" customWidth="1"/>
    <col min="10" max="10" width="43.44140625" style="77" customWidth="1"/>
    <col min="11" max="11" width="42.6640625" style="77" customWidth="1"/>
    <col min="12" max="12" width="0.6640625" style="1" customWidth="1"/>
    <col min="13" max="17" width="0" style="1" hidden="1" customWidth="1"/>
    <col min="18" max="16384" width="9.109375" style="1" hidden="1"/>
  </cols>
  <sheetData>
    <row r="1" spans="2:11" ht="118.5" customHeight="1"/>
    <row r="2" spans="2:11" ht="14.4">
      <c r="B2" s="166" t="s">
        <v>87</v>
      </c>
      <c r="C2" s="166"/>
      <c r="D2" s="166"/>
      <c r="E2" s="166"/>
      <c r="F2" s="166"/>
      <c r="G2" s="166"/>
      <c r="H2" s="166"/>
      <c r="I2" s="166"/>
      <c r="J2" s="166"/>
      <c r="K2" s="166"/>
    </row>
    <row r="4" spans="2:11" ht="21">
      <c r="B4" s="164" t="s">
        <v>0</v>
      </c>
      <c r="C4" s="164"/>
      <c r="D4" s="164"/>
      <c r="E4" s="164"/>
      <c r="F4" s="164"/>
      <c r="G4" s="164"/>
      <c r="H4" s="164"/>
      <c r="I4" s="164"/>
      <c r="J4" s="164"/>
      <c r="K4" s="164"/>
    </row>
    <row r="6" spans="2:11">
      <c r="B6" s="93" t="s">
        <v>1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1">
      <c r="B7" s="93" t="s">
        <v>2</v>
      </c>
      <c r="C7" s="167"/>
      <c r="D7" s="167"/>
      <c r="E7" s="167"/>
      <c r="F7" s="167"/>
      <c r="G7" s="167"/>
      <c r="H7" s="167"/>
      <c r="I7" s="167"/>
      <c r="J7" s="167"/>
      <c r="K7" s="167"/>
    </row>
    <row r="8" spans="2:11" ht="14.4" thickBot="1"/>
    <row r="9" spans="2:11" ht="18">
      <c r="B9" s="94" t="s">
        <v>12</v>
      </c>
      <c r="C9" s="78"/>
      <c r="D9" s="4"/>
      <c r="E9" s="4"/>
      <c r="F9" s="27"/>
      <c r="G9" s="27"/>
      <c r="H9" s="27"/>
      <c r="I9" s="27"/>
      <c r="J9" s="78"/>
      <c r="K9" s="107"/>
    </row>
    <row r="10" spans="2:11" ht="41.4">
      <c r="B10" s="5" t="s">
        <v>3</v>
      </c>
      <c r="C10" s="2" t="s">
        <v>4</v>
      </c>
      <c r="D10" s="2" t="s">
        <v>5</v>
      </c>
      <c r="E10" s="2" t="s">
        <v>6</v>
      </c>
      <c r="F10" s="28" t="s">
        <v>7</v>
      </c>
      <c r="G10" s="28" t="s">
        <v>8</v>
      </c>
      <c r="H10" s="28" t="s">
        <v>9</v>
      </c>
      <c r="I10" s="28" t="s">
        <v>75</v>
      </c>
      <c r="J10" s="2" t="s">
        <v>10</v>
      </c>
      <c r="K10" s="6" t="s">
        <v>11</v>
      </c>
    </row>
    <row r="11" spans="2:11">
      <c r="B11" s="139"/>
      <c r="C11" s="140"/>
      <c r="D11" s="141"/>
      <c r="E11" s="141"/>
      <c r="F11" s="142"/>
      <c r="G11" s="29">
        <f>E11*F11</f>
        <v>0</v>
      </c>
      <c r="H11" s="29">
        <f>ROUND(G11*1.2,2)</f>
        <v>0</v>
      </c>
      <c r="I11" s="143"/>
      <c r="J11" s="144"/>
      <c r="K11" s="145"/>
    </row>
    <row r="12" spans="2:11">
      <c r="B12" s="139"/>
      <c r="C12" s="140"/>
      <c r="D12" s="141"/>
      <c r="E12" s="141"/>
      <c r="F12" s="142"/>
      <c r="G12" s="29">
        <f t="shared" ref="G12:G19" si="0">E12*F12</f>
        <v>0</v>
      </c>
      <c r="H12" s="29">
        <f t="shared" ref="H12:H19" si="1">ROUND(G12*1.2,2)</f>
        <v>0</v>
      </c>
      <c r="I12" s="143"/>
      <c r="J12" s="144"/>
      <c r="K12" s="145"/>
    </row>
    <row r="13" spans="2:11">
      <c r="B13" s="139"/>
      <c r="C13" s="140"/>
      <c r="D13" s="141"/>
      <c r="E13" s="141"/>
      <c r="F13" s="142"/>
      <c r="G13" s="29">
        <f t="shared" si="0"/>
        <v>0</v>
      </c>
      <c r="H13" s="29">
        <f t="shared" si="1"/>
        <v>0</v>
      </c>
      <c r="I13" s="143"/>
      <c r="J13" s="144"/>
      <c r="K13" s="145"/>
    </row>
    <row r="14" spans="2:11">
      <c r="B14" s="139"/>
      <c r="C14" s="140"/>
      <c r="D14" s="141"/>
      <c r="E14" s="141"/>
      <c r="F14" s="142"/>
      <c r="G14" s="29">
        <f t="shared" si="0"/>
        <v>0</v>
      </c>
      <c r="H14" s="29">
        <f t="shared" si="1"/>
        <v>0</v>
      </c>
      <c r="I14" s="143"/>
      <c r="J14" s="144"/>
      <c r="K14" s="145"/>
    </row>
    <row r="15" spans="2:11">
      <c r="B15" s="139"/>
      <c r="C15" s="140"/>
      <c r="D15" s="141"/>
      <c r="E15" s="141"/>
      <c r="F15" s="142"/>
      <c r="G15" s="29">
        <f t="shared" si="0"/>
        <v>0</v>
      </c>
      <c r="H15" s="29">
        <f t="shared" si="1"/>
        <v>0</v>
      </c>
      <c r="I15" s="143"/>
      <c r="J15" s="144"/>
      <c r="K15" s="145"/>
    </row>
    <row r="16" spans="2:11">
      <c r="B16" s="139"/>
      <c r="C16" s="140"/>
      <c r="D16" s="141"/>
      <c r="E16" s="141"/>
      <c r="F16" s="142"/>
      <c r="G16" s="29">
        <f t="shared" si="0"/>
        <v>0</v>
      </c>
      <c r="H16" s="29">
        <f t="shared" si="1"/>
        <v>0</v>
      </c>
      <c r="I16" s="143"/>
      <c r="J16" s="144"/>
      <c r="K16" s="145"/>
    </row>
    <row r="17" spans="2:11">
      <c r="B17" s="139"/>
      <c r="C17" s="140"/>
      <c r="D17" s="141"/>
      <c r="E17" s="141"/>
      <c r="F17" s="142"/>
      <c r="G17" s="29">
        <f t="shared" si="0"/>
        <v>0</v>
      </c>
      <c r="H17" s="29">
        <f t="shared" si="1"/>
        <v>0</v>
      </c>
      <c r="I17" s="143"/>
      <c r="J17" s="144"/>
      <c r="K17" s="145"/>
    </row>
    <row r="18" spans="2:11">
      <c r="B18" s="139"/>
      <c r="C18" s="140"/>
      <c r="D18" s="141"/>
      <c r="E18" s="141"/>
      <c r="F18" s="142"/>
      <c r="G18" s="29">
        <f t="shared" si="0"/>
        <v>0</v>
      </c>
      <c r="H18" s="29">
        <f t="shared" si="1"/>
        <v>0</v>
      </c>
      <c r="I18" s="143"/>
      <c r="J18" s="144"/>
      <c r="K18" s="145"/>
    </row>
    <row r="19" spans="2:11">
      <c r="B19" s="139"/>
      <c r="C19" s="140"/>
      <c r="D19" s="141"/>
      <c r="E19" s="141"/>
      <c r="F19" s="142"/>
      <c r="G19" s="29">
        <f t="shared" si="0"/>
        <v>0</v>
      </c>
      <c r="H19" s="29">
        <f t="shared" si="1"/>
        <v>0</v>
      </c>
      <c r="I19" s="143"/>
      <c r="J19" s="144"/>
      <c r="K19" s="145"/>
    </row>
    <row r="20" spans="2:11" ht="14.4" thickBot="1">
      <c r="B20" s="95" t="s">
        <v>15</v>
      </c>
      <c r="C20" s="79"/>
      <c r="D20" s="50"/>
      <c r="E20" s="50"/>
      <c r="F20" s="51"/>
      <c r="G20" s="30">
        <f>SUM(G11:G19)</f>
        <v>0</v>
      </c>
      <c r="H20" s="30">
        <f>SUM(H11:H19)</f>
        <v>0</v>
      </c>
      <c r="I20" s="30">
        <f>SUM(I11:I19)</f>
        <v>0</v>
      </c>
      <c r="J20" s="79"/>
      <c r="K20" s="108"/>
    </row>
    <row r="21" spans="2:11" ht="18">
      <c r="B21" s="96" t="s">
        <v>13</v>
      </c>
      <c r="C21" s="80"/>
      <c r="D21" s="7"/>
      <c r="E21" s="7"/>
      <c r="F21" s="31"/>
      <c r="G21" s="31"/>
      <c r="H21" s="31"/>
      <c r="I21" s="31"/>
      <c r="J21" s="80"/>
      <c r="K21" s="109"/>
    </row>
    <row r="22" spans="2:11" ht="41.4">
      <c r="B22" s="8" t="s">
        <v>3</v>
      </c>
      <c r="C22" s="3" t="s">
        <v>4</v>
      </c>
      <c r="D22" s="3" t="s">
        <v>5</v>
      </c>
      <c r="E22" s="3" t="s">
        <v>6</v>
      </c>
      <c r="F22" s="32" t="s">
        <v>7</v>
      </c>
      <c r="G22" s="32" t="s">
        <v>8</v>
      </c>
      <c r="H22" s="32" t="s">
        <v>9</v>
      </c>
      <c r="I22" s="32" t="s">
        <v>75</v>
      </c>
      <c r="J22" s="3" t="s">
        <v>10</v>
      </c>
      <c r="K22" s="9" t="s">
        <v>11</v>
      </c>
    </row>
    <row r="23" spans="2:11">
      <c r="B23" s="139"/>
      <c r="C23" s="146"/>
      <c r="D23" s="141"/>
      <c r="E23" s="141"/>
      <c r="F23" s="142"/>
      <c r="G23" s="33">
        <f t="shared" ref="G23" si="2">E23*F23</f>
        <v>0</v>
      </c>
      <c r="H23" s="33">
        <f t="shared" ref="H23:H31" si="3">ROUND(G23*1.2,2)</f>
        <v>0</v>
      </c>
      <c r="I23" s="143"/>
      <c r="J23" s="144"/>
      <c r="K23" s="145"/>
    </row>
    <row r="24" spans="2:11">
      <c r="B24" s="139"/>
      <c r="C24" s="146"/>
      <c r="D24" s="141"/>
      <c r="E24" s="141"/>
      <c r="F24" s="142"/>
      <c r="G24" s="33">
        <f t="shared" ref="G24:G31" si="4">E24*F24</f>
        <v>0</v>
      </c>
      <c r="H24" s="33">
        <f t="shared" si="3"/>
        <v>0</v>
      </c>
      <c r="I24" s="143"/>
      <c r="J24" s="144"/>
      <c r="K24" s="145"/>
    </row>
    <row r="25" spans="2:11">
      <c r="B25" s="139"/>
      <c r="C25" s="146"/>
      <c r="D25" s="141"/>
      <c r="E25" s="141"/>
      <c r="F25" s="142"/>
      <c r="G25" s="33">
        <f t="shared" si="4"/>
        <v>0</v>
      </c>
      <c r="H25" s="33">
        <f t="shared" si="3"/>
        <v>0</v>
      </c>
      <c r="I25" s="143"/>
      <c r="J25" s="144"/>
      <c r="K25" s="145"/>
    </row>
    <row r="26" spans="2:11">
      <c r="B26" s="139"/>
      <c r="C26" s="146"/>
      <c r="D26" s="141"/>
      <c r="E26" s="141"/>
      <c r="F26" s="142"/>
      <c r="G26" s="33">
        <f t="shared" si="4"/>
        <v>0</v>
      </c>
      <c r="H26" s="33">
        <f t="shared" si="3"/>
        <v>0</v>
      </c>
      <c r="I26" s="143"/>
      <c r="J26" s="144"/>
      <c r="K26" s="145"/>
    </row>
    <row r="27" spans="2:11">
      <c r="B27" s="139"/>
      <c r="C27" s="146"/>
      <c r="D27" s="141"/>
      <c r="E27" s="141"/>
      <c r="F27" s="142"/>
      <c r="G27" s="33">
        <f t="shared" si="4"/>
        <v>0</v>
      </c>
      <c r="H27" s="33">
        <f t="shared" si="3"/>
        <v>0</v>
      </c>
      <c r="I27" s="143"/>
      <c r="J27" s="144"/>
      <c r="K27" s="145"/>
    </row>
    <row r="28" spans="2:11">
      <c r="B28" s="139"/>
      <c r="C28" s="146"/>
      <c r="D28" s="141"/>
      <c r="E28" s="141"/>
      <c r="F28" s="142"/>
      <c r="G28" s="33">
        <f t="shared" si="4"/>
        <v>0</v>
      </c>
      <c r="H28" s="33">
        <f t="shared" si="3"/>
        <v>0</v>
      </c>
      <c r="I28" s="143"/>
      <c r="J28" s="144"/>
      <c r="K28" s="145"/>
    </row>
    <row r="29" spans="2:11">
      <c r="B29" s="139"/>
      <c r="C29" s="146"/>
      <c r="D29" s="141"/>
      <c r="E29" s="141"/>
      <c r="F29" s="142"/>
      <c r="G29" s="33">
        <f t="shared" si="4"/>
        <v>0</v>
      </c>
      <c r="H29" s="33">
        <f t="shared" si="3"/>
        <v>0</v>
      </c>
      <c r="I29" s="143"/>
      <c r="J29" s="144"/>
      <c r="K29" s="145"/>
    </row>
    <row r="30" spans="2:11">
      <c r="B30" s="139"/>
      <c r="C30" s="146"/>
      <c r="D30" s="141"/>
      <c r="E30" s="141"/>
      <c r="F30" s="142"/>
      <c r="G30" s="33">
        <f t="shared" si="4"/>
        <v>0</v>
      </c>
      <c r="H30" s="33">
        <f t="shared" si="3"/>
        <v>0</v>
      </c>
      <c r="I30" s="143"/>
      <c r="J30" s="144"/>
      <c r="K30" s="145"/>
    </row>
    <row r="31" spans="2:11">
      <c r="B31" s="139"/>
      <c r="C31" s="146"/>
      <c r="D31" s="141"/>
      <c r="E31" s="141"/>
      <c r="F31" s="142"/>
      <c r="G31" s="33">
        <f t="shared" si="4"/>
        <v>0</v>
      </c>
      <c r="H31" s="33">
        <f t="shared" si="3"/>
        <v>0</v>
      </c>
      <c r="I31" s="143"/>
      <c r="J31" s="144"/>
      <c r="K31" s="145"/>
    </row>
    <row r="32" spans="2:11" ht="14.4" thickBot="1">
      <c r="B32" s="97" t="s">
        <v>16</v>
      </c>
      <c r="C32" s="81"/>
      <c r="D32" s="52"/>
      <c r="E32" s="52"/>
      <c r="F32" s="53"/>
      <c r="G32" s="34">
        <f>SUM(G23:G31)</f>
        <v>0</v>
      </c>
      <c r="H32" s="34">
        <f>SUM(H23:H31)</f>
        <v>0</v>
      </c>
      <c r="I32" s="34">
        <f>SUM(I23:I31)</f>
        <v>0</v>
      </c>
      <c r="J32" s="81"/>
      <c r="K32" s="110"/>
    </row>
    <row r="33" spans="2:11" ht="18">
      <c r="B33" s="98" t="s">
        <v>14</v>
      </c>
      <c r="C33" s="82"/>
      <c r="D33" s="12"/>
      <c r="E33" s="12"/>
      <c r="F33" s="35"/>
      <c r="G33" s="35"/>
      <c r="H33" s="35"/>
      <c r="I33" s="35"/>
      <c r="J33" s="82"/>
      <c r="K33" s="111"/>
    </row>
    <row r="34" spans="2:11" ht="41.4">
      <c r="B34" s="13" t="s">
        <v>3</v>
      </c>
      <c r="C34" s="10" t="s">
        <v>4</v>
      </c>
      <c r="D34" s="10" t="s">
        <v>5</v>
      </c>
      <c r="E34" s="10" t="s">
        <v>6</v>
      </c>
      <c r="F34" s="36" t="s">
        <v>7</v>
      </c>
      <c r="G34" s="36" t="s">
        <v>8</v>
      </c>
      <c r="H34" s="36" t="s">
        <v>9</v>
      </c>
      <c r="I34" s="36" t="s">
        <v>75</v>
      </c>
      <c r="J34" s="10" t="s">
        <v>10</v>
      </c>
      <c r="K34" s="14" t="s">
        <v>11</v>
      </c>
    </row>
    <row r="35" spans="2:11">
      <c r="B35" s="139"/>
      <c r="C35" s="147"/>
      <c r="D35" s="141"/>
      <c r="E35" s="141"/>
      <c r="F35" s="142"/>
      <c r="G35" s="45">
        <f t="shared" ref="G35" si="5">E35*F35</f>
        <v>0</v>
      </c>
      <c r="H35" s="45">
        <f t="shared" ref="H35:H43" si="6">ROUND(G35*1.2,2)</f>
        <v>0</v>
      </c>
      <c r="I35" s="143"/>
      <c r="J35" s="144"/>
      <c r="K35" s="145"/>
    </row>
    <row r="36" spans="2:11">
      <c r="B36" s="139"/>
      <c r="C36" s="147"/>
      <c r="D36" s="141"/>
      <c r="E36" s="141"/>
      <c r="F36" s="142"/>
      <c r="G36" s="45">
        <f t="shared" ref="G36:G43" si="7">E36*F36</f>
        <v>0</v>
      </c>
      <c r="H36" s="45">
        <f t="shared" si="6"/>
        <v>0</v>
      </c>
      <c r="I36" s="143"/>
      <c r="J36" s="144"/>
      <c r="K36" s="145"/>
    </row>
    <row r="37" spans="2:11">
      <c r="B37" s="139"/>
      <c r="C37" s="147"/>
      <c r="D37" s="141"/>
      <c r="E37" s="141"/>
      <c r="F37" s="142"/>
      <c r="G37" s="45">
        <f t="shared" si="7"/>
        <v>0</v>
      </c>
      <c r="H37" s="45">
        <f t="shared" si="6"/>
        <v>0</v>
      </c>
      <c r="I37" s="143"/>
      <c r="J37" s="144"/>
      <c r="K37" s="145"/>
    </row>
    <row r="38" spans="2:11">
      <c r="B38" s="139"/>
      <c r="C38" s="147"/>
      <c r="D38" s="141"/>
      <c r="E38" s="141"/>
      <c r="F38" s="142"/>
      <c r="G38" s="45">
        <f t="shared" si="7"/>
        <v>0</v>
      </c>
      <c r="H38" s="45">
        <f t="shared" si="6"/>
        <v>0</v>
      </c>
      <c r="I38" s="143"/>
      <c r="J38" s="144"/>
      <c r="K38" s="145"/>
    </row>
    <row r="39" spans="2:11">
      <c r="B39" s="139"/>
      <c r="C39" s="147"/>
      <c r="D39" s="141"/>
      <c r="E39" s="141"/>
      <c r="F39" s="142"/>
      <c r="G39" s="45">
        <f t="shared" si="7"/>
        <v>0</v>
      </c>
      <c r="H39" s="45">
        <f t="shared" si="6"/>
        <v>0</v>
      </c>
      <c r="I39" s="143"/>
      <c r="J39" s="144"/>
      <c r="K39" s="145"/>
    </row>
    <row r="40" spans="2:11">
      <c r="B40" s="139"/>
      <c r="C40" s="147"/>
      <c r="D40" s="141"/>
      <c r="E40" s="141"/>
      <c r="F40" s="142"/>
      <c r="G40" s="45">
        <f t="shared" si="7"/>
        <v>0</v>
      </c>
      <c r="H40" s="45">
        <f t="shared" si="6"/>
        <v>0</v>
      </c>
      <c r="I40" s="143"/>
      <c r="J40" s="144"/>
      <c r="K40" s="145"/>
    </row>
    <row r="41" spans="2:11">
      <c r="B41" s="139"/>
      <c r="C41" s="147"/>
      <c r="D41" s="141"/>
      <c r="E41" s="141"/>
      <c r="F41" s="142"/>
      <c r="G41" s="45">
        <f t="shared" si="7"/>
        <v>0</v>
      </c>
      <c r="H41" s="45">
        <f t="shared" si="6"/>
        <v>0</v>
      </c>
      <c r="I41" s="143"/>
      <c r="J41" s="144"/>
      <c r="K41" s="145"/>
    </row>
    <row r="42" spans="2:11">
      <c r="B42" s="139"/>
      <c r="C42" s="147"/>
      <c r="D42" s="141"/>
      <c r="E42" s="141"/>
      <c r="F42" s="142"/>
      <c r="G42" s="45">
        <f t="shared" si="7"/>
        <v>0</v>
      </c>
      <c r="H42" s="45">
        <f t="shared" si="6"/>
        <v>0</v>
      </c>
      <c r="I42" s="143"/>
      <c r="J42" s="144"/>
      <c r="K42" s="145"/>
    </row>
    <row r="43" spans="2:11">
      <c r="B43" s="139"/>
      <c r="C43" s="147"/>
      <c r="D43" s="141"/>
      <c r="E43" s="141"/>
      <c r="F43" s="142"/>
      <c r="G43" s="45">
        <f t="shared" si="7"/>
        <v>0</v>
      </c>
      <c r="H43" s="45">
        <f t="shared" si="6"/>
        <v>0</v>
      </c>
      <c r="I43" s="143"/>
      <c r="J43" s="144"/>
      <c r="K43" s="145"/>
    </row>
    <row r="44" spans="2:11" ht="14.4" thickBot="1">
      <c r="B44" s="99" t="s">
        <v>19</v>
      </c>
      <c r="C44" s="83"/>
      <c r="D44" s="54"/>
      <c r="E44" s="54"/>
      <c r="F44" s="55"/>
      <c r="G44" s="37">
        <f>SUM(G35:G43)</f>
        <v>0</v>
      </c>
      <c r="H44" s="37">
        <f>SUM(H35:H43)</f>
        <v>0</v>
      </c>
      <c r="I44" s="37">
        <f>SUM(I35:I43)</f>
        <v>0</v>
      </c>
      <c r="J44" s="83"/>
      <c r="K44" s="112"/>
    </row>
    <row r="45" spans="2:11" ht="18">
      <c r="B45" s="100" t="s">
        <v>17</v>
      </c>
      <c r="C45" s="84"/>
      <c r="D45" s="15"/>
      <c r="E45" s="15"/>
      <c r="F45" s="38"/>
      <c r="G45" s="38"/>
      <c r="H45" s="38"/>
      <c r="I45" s="38"/>
      <c r="J45" s="84"/>
      <c r="K45" s="113"/>
    </row>
    <row r="46" spans="2:11" ht="41.4">
      <c r="B46" s="16" t="s">
        <v>3</v>
      </c>
      <c r="C46" s="11" t="s">
        <v>4</v>
      </c>
      <c r="D46" s="11" t="s">
        <v>5</v>
      </c>
      <c r="E46" s="11" t="s">
        <v>6</v>
      </c>
      <c r="F46" s="39" t="s">
        <v>7</v>
      </c>
      <c r="G46" s="39" t="s">
        <v>8</v>
      </c>
      <c r="H46" s="39" t="s">
        <v>9</v>
      </c>
      <c r="I46" s="39" t="s">
        <v>75</v>
      </c>
      <c r="J46" s="11" t="s">
        <v>10</v>
      </c>
      <c r="K46" s="17" t="s">
        <v>11</v>
      </c>
    </row>
    <row r="47" spans="2:11">
      <c r="B47" s="139"/>
      <c r="C47" s="148"/>
      <c r="D47" s="141"/>
      <c r="E47" s="141"/>
      <c r="F47" s="142"/>
      <c r="G47" s="46">
        <f t="shared" ref="G47" si="8">E47*F47</f>
        <v>0</v>
      </c>
      <c r="H47" s="46">
        <f t="shared" ref="H47:H55" si="9">ROUND(G47*1.2,2)</f>
        <v>0</v>
      </c>
      <c r="I47" s="143"/>
      <c r="J47" s="144"/>
      <c r="K47" s="145"/>
    </row>
    <row r="48" spans="2:11">
      <c r="B48" s="139"/>
      <c r="C48" s="148"/>
      <c r="D48" s="141"/>
      <c r="E48" s="141"/>
      <c r="F48" s="142"/>
      <c r="G48" s="46">
        <f t="shared" ref="G48:G55" si="10">E48*F48</f>
        <v>0</v>
      </c>
      <c r="H48" s="46">
        <f t="shared" si="9"/>
        <v>0</v>
      </c>
      <c r="I48" s="143"/>
      <c r="J48" s="144"/>
      <c r="K48" s="145"/>
    </row>
    <row r="49" spans="2:11">
      <c r="B49" s="139"/>
      <c r="C49" s="148"/>
      <c r="D49" s="141"/>
      <c r="E49" s="141"/>
      <c r="F49" s="142"/>
      <c r="G49" s="46">
        <f t="shared" si="10"/>
        <v>0</v>
      </c>
      <c r="H49" s="46">
        <f t="shared" si="9"/>
        <v>0</v>
      </c>
      <c r="I49" s="143"/>
      <c r="J49" s="144"/>
      <c r="K49" s="145"/>
    </row>
    <row r="50" spans="2:11">
      <c r="B50" s="139"/>
      <c r="C50" s="148"/>
      <c r="D50" s="141"/>
      <c r="E50" s="141"/>
      <c r="F50" s="142"/>
      <c r="G50" s="46">
        <f t="shared" si="10"/>
        <v>0</v>
      </c>
      <c r="H50" s="46">
        <f t="shared" si="9"/>
        <v>0</v>
      </c>
      <c r="I50" s="143"/>
      <c r="J50" s="144"/>
      <c r="K50" s="145"/>
    </row>
    <row r="51" spans="2:11">
      <c r="B51" s="139"/>
      <c r="C51" s="148"/>
      <c r="D51" s="141"/>
      <c r="E51" s="141"/>
      <c r="F51" s="142"/>
      <c r="G51" s="46">
        <f t="shared" si="10"/>
        <v>0</v>
      </c>
      <c r="H51" s="46">
        <f t="shared" si="9"/>
        <v>0</v>
      </c>
      <c r="I51" s="143"/>
      <c r="J51" s="144"/>
      <c r="K51" s="145"/>
    </row>
    <row r="52" spans="2:11">
      <c r="B52" s="139"/>
      <c r="C52" s="148"/>
      <c r="D52" s="141"/>
      <c r="E52" s="141"/>
      <c r="F52" s="142"/>
      <c r="G52" s="46">
        <f t="shared" si="10"/>
        <v>0</v>
      </c>
      <c r="H52" s="46">
        <f t="shared" si="9"/>
        <v>0</v>
      </c>
      <c r="I52" s="143"/>
      <c r="J52" s="144"/>
      <c r="K52" s="145"/>
    </row>
    <row r="53" spans="2:11">
      <c r="B53" s="139"/>
      <c r="C53" s="148"/>
      <c r="D53" s="141"/>
      <c r="E53" s="141"/>
      <c r="F53" s="142"/>
      <c r="G53" s="46">
        <f t="shared" si="10"/>
        <v>0</v>
      </c>
      <c r="H53" s="46">
        <f t="shared" si="9"/>
        <v>0</v>
      </c>
      <c r="I53" s="143"/>
      <c r="J53" s="144"/>
      <c r="K53" s="145"/>
    </row>
    <row r="54" spans="2:11">
      <c r="B54" s="139"/>
      <c r="C54" s="148"/>
      <c r="D54" s="141"/>
      <c r="E54" s="141"/>
      <c r="F54" s="142"/>
      <c r="G54" s="46">
        <f t="shared" si="10"/>
        <v>0</v>
      </c>
      <c r="H54" s="46">
        <f t="shared" si="9"/>
        <v>0</v>
      </c>
      <c r="I54" s="143"/>
      <c r="J54" s="144"/>
      <c r="K54" s="145"/>
    </row>
    <row r="55" spans="2:11">
      <c r="B55" s="139"/>
      <c r="C55" s="148"/>
      <c r="D55" s="141"/>
      <c r="E55" s="141"/>
      <c r="F55" s="142"/>
      <c r="G55" s="46">
        <f t="shared" si="10"/>
        <v>0</v>
      </c>
      <c r="H55" s="46">
        <f t="shared" si="9"/>
        <v>0</v>
      </c>
      <c r="I55" s="143"/>
      <c r="J55" s="144"/>
      <c r="K55" s="145"/>
    </row>
    <row r="56" spans="2:11" ht="14.4" thickBot="1">
      <c r="B56" s="101" t="s">
        <v>20</v>
      </c>
      <c r="C56" s="85"/>
      <c r="D56" s="56"/>
      <c r="E56" s="56"/>
      <c r="F56" s="57"/>
      <c r="G56" s="40">
        <f>SUM(G47:G55)</f>
        <v>0</v>
      </c>
      <c r="H56" s="40">
        <f>SUM(H47:H55)</f>
        <v>0</v>
      </c>
      <c r="I56" s="40">
        <f>SUM(I47:I55)</f>
        <v>0</v>
      </c>
      <c r="J56" s="85"/>
      <c r="K56" s="114"/>
    </row>
    <row r="57" spans="2:11" ht="18">
      <c r="B57" s="102" t="s">
        <v>18</v>
      </c>
      <c r="C57" s="86"/>
      <c r="D57" s="19"/>
      <c r="E57" s="19"/>
      <c r="F57" s="58"/>
      <c r="G57" s="58"/>
      <c r="H57" s="58"/>
      <c r="I57" s="58"/>
      <c r="J57" s="86"/>
      <c r="K57" s="115"/>
    </row>
    <row r="58" spans="2:11" ht="41.4">
      <c r="B58" s="20" t="s">
        <v>3</v>
      </c>
      <c r="C58" s="18" t="s">
        <v>4</v>
      </c>
      <c r="D58" s="18" t="s">
        <v>5</v>
      </c>
      <c r="E58" s="18" t="s">
        <v>6</v>
      </c>
      <c r="F58" s="41" t="s">
        <v>7</v>
      </c>
      <c r="G58" s="41" t="s">
        <v>8</v>
      </c>
      <c r="H58" s="41" t="s">
        <v>9</v>
      </c>
      <c r="I58" s="41" t="s">
        <v>75</v>
      </c>
      <c r="J58" s="18" t="s">
        <v>10</v>
      </c>
      <c r="K58" s="21" t="s">
        <v>11</v>
      </c>
    </row>
    <row r="59" spans="2:11">
      <c r="B59" s="139"/>
      <c r="C59" s="149"/>
      <c r="D59" s="141"/>
      <c r="E59" s="141"/>
      <c r="F59" s="142"/>
      <c r="G59" s="47">
        <f t="shared" ref="G59" si="11">E59*F59</f>
        <v>0</v>
      </c>
      <c r="H59" s="47">
        <f t="shared" ref="H59:H67" si="12">ROUND(G59*1.2,2)</f>
        <v>0</v>
      </c>
      <c r="I59" s="143"/>
      <c r="J59" s="144"/>
      <c r="K59" s="145"/>
    </row>
    <row r="60" spans="2:11">
      <c r="B60" s="139"/>
      <c r="C60" s="149"/>
      <c r="D60" s="141"/>
      <c r="E60" s="141"/>
      <c r="F60" s="142"/>
      <c r="G60" s="47">
        <f t="shared" ref="G60:G67" si="13">E60*F60</f>
        <v>0</v>
      </c>
      <c r="H60" s="47">
        <f t="shared" si="12"/>
        <v>0</v>
      </c>
      <c r="I60" s="143"/>
      <c r="J60" s="144"/>
      <c r="K60" s="145"/>
    </row>
    <row r="61" spans="2:11">
      <c r="B61" s="139"/>
      <c r="C61" s="149"/>
      <c r="D61" s="141"/>
      <c r="E61" s="141"/>
      <c r="F61" s="142"/>
      <c r="G61" s="47">
        <f t="shared" si="13"/>
        <v>0</v>
      </c>
      <c r="H61" s="47">
        <f t="shared" si="12"/>
        <v>0</v>
      </c>
      <c r="I61" s="143"/>
      <c r="J61" s="144"/>
      <c r="K61" s="145"/>
    </row>
    <row r="62" spans="2:11">
      <c r="B62" s="139"/>
      <c r="C62" s="149"/>
      <c r="D62" s="141"/>
      <c r="E62" s="141"/>
      <c r="F62" s="142"/>
      <c r="G62" s="47">
        <f t="shared" si="13"/>
        <v>0</v>
      </c>
      <c r="H62" s="47">
        <f t="shared" si="12"/>
        <v>0</v>
      </c>
      <c r="I62" s="143"/>
      <c r="J62" s="144"/>
      <c r="K62" s="145"/>
    </row>
    <row r="63" spans="2:11">
      <c r="B63" s="139"/>
      <c r="C63" s="149"/>
      <c r="D63" s="141"/>
      <c r="E63" s="141"/>
      <c r="F63" s="142"/>
      <c r="G63" s="47">
        <f t="shared" si="13"/>
        <v>0</v>
      </c>
      <c r="H63" s="47">
        <f t="shared" si="12"/>
        <v>0</v>
      </c>
      <c r="I63" s="143"/>
      <c r="J63" s="144"/>
      <c r="K63" s="145"/>
    </row>
    <row r="64" spans="2:11">
      <c r="B64" s="139"/>
      <c r="C64" s="149"/>
      <c r="D64" s="141"/>
      <c r="E64" s="141"/>
      <c r="F64" s="142"/>
      <c r="G64" s="47">
        <f t="shared" si="13"/>
        <v>0</v>
      </c>
      <c r="H64" s="47">
        <f t="shared" si="12"/>
        <v>0</v>
      </c>
      <c r="I64" s="143"/>
      <c r="J64" s="144"/>
      <c r="K64" s="145"/>
    </row>
    <row r="65" spans="2:11">
      <c r="B65" s="139"/>
      <c r="C65" s="149"/>
      <c r="D65" s="141"/>
      <c r="E65" s="141"/>
      <c r="F65" s="142"/>
      <c r="G65" s="47">
        <f t="shared" si="13"/>
        <v>0</v>
      </c>
      <c r="H65" s="47">
        <f t="shared" si="12"/>
        <v>0</v>
      </c>
      <c r="I65" s="143"/>
      <c r="J65" s="144"/>
      <c r="K65" s="145"/>
    </row>
    <row r="66" spans="2:11">
      <c r="B66" s="139"/>
      <c r="C66" s="149"/>
      <c r="D66" s="141"/>
      <c r="E66" s="141"/>
      <c r="F66" s="142"/>
      <c r="G66" s="47">
        <f t="shared" si="13"/>
        <v>0</v>
      </c>
      <c r="H66" s="47">
        <f t="shared" si="12"/>
        <v>0</v>
      </c>
      <c r="I66" s="143"/>
      <c r="J66" s="144"/>
      <c r="K66" s="145"/>
    </row>
    <row r="67" spans="2:11">
      <c r="B67" s="139"/>
      <c r="C67" s="149"/>
      <c r="D67" s="141"/>
      <c r="E67" s="141"/>
      <c r="F67" s="142"/>
      <c r="G67" s="47">
        <f t="shared" si="13"/>
        <v>0</v>
      </c>
      <c r="H67" s="47">
        <f t="shared" si="12"/>
        <v>0</v>
      </c>
      <c r="I67" s="143"/>
      <c r="J67" s="144"/>
      <c r="K67" s="145"/>
    </row>
    <row r="68" spans="2:11" ht="14.4" thickBot="1">
      <c r="B68" s="103" t="s">
        <v>24</v>
      </c>
      <c r="C68" s="87"/>
      <c r="D68" s="60"/>
      <c r="E68" s="60"/>
      <c r="F68" s="61"/>
      <c r="G68" s="59">
        <f>SUM(G59:G67)</f>
        <v>0</v>
      </c>
      <c r="H68" s="59">
        <f>SUM(H59:H67)</f>
        <v>0</v>
      </c>
      <c r="I68" s="59">
        <f>SUM(I59:I67)</f>
        <v>0</v>
      </c>
      <c r="J68" s="87"/>
      <c r="K68" s="116"/>
    </row>
    <row r="69" spans="2:11" ht="14.4" thickBot="1"/>
    <row r="70" spans="2:11" ht="29.25" customHeight="1" thickBot="1">
      <c r="B70" s="168" t="s">
        <v>21</v>
      </c>
      <c r="C70" s="169"/>
      <c r="D70" s="169"/>
      <c r="E70" s="169"/>
      <c r="F70" s="170"/>
      <c r="G70" s="123">
        <f>G68+G56+G44+G32+G20</f>
        <v>0</v>
      </c>
      <c r="H70" s="124">
        <f>H68+H56+H44+H32+H20</f>
        <v>0</v>
      </c>
      <c r="I70" s="124">
        <f>I68+I56+I44+I32+I20</f>
        <v>0</v>
      </c>
      <c r="J70" s="88"/>
      <c r="K70" s="117"/>
    </row>
    <row r="71" spans="2:11" ht="14.4" thickBot="1"/>
    <row r="72" spans="2:11" ht="18">
      <c r="B72" s="104" t="s">
        <v>22</v>
      </c>
      <c r="C72" s="89"/>
      <c r="D72" s="22"/>
      <c r="E72" s="22"/>
      <c r="F72" s="42"/>
      <c r="G72" s="42"/>
      <c r="H72" s="42"/>
      <c r="I72" s="42"/>
      <c r="J72" s="89"/>
      <c r="K72" s="118"/>
    </row>
    <row r="73" spans="2:11" ht="41.4">
      <c r="B73" s="23" t="s">
        <v>3</v>
      </c>
      <c r="C73" s="24" t="s">
        <v>4</v>
      </c>
      <c r="D73" s="24" t="s">
        <v>5</v>
      </c>
      <c r="E73" s="24" t="s">
        <v>6</v>
      </c>
      <c r="F73" s="43" t="s">
        <v>7</v>
      </c>
      <c r="G73" s="43" t="s">
        <v>8</v>
      </c>
      <c r="H73" s="43" t="s">
        <v>9</v>
      </c>
      <c r="I73" s="43" t="s">
        <v>75</v>
      </c>
      <c r="J73" s="24" t="s">
        <v>10</v>
      </c>
      <c r="K73" s="25" t="s">
        <v>11</v>
      </c>
    </row>
    <row r="74" spans="2:11">
      <c r="B74" s="122" t="s">
        <v>71</v>
      </c>
      <c r="C74" s="106" t="s">
        <v>38</v>
      </c>
      <c r="D74" s="141"/>
      <c r="E74" s="141"/>
      <c r="F74" s="142"/>
      <c r="G74" s="49">
        <f t="shared" ref="G74" si="14">E74*F74</f>
        <v>0</v>
      </c>
      <c r="H74" s="49">
        <f t="shared" ref="H74:H82" si="15">ROUND(G74*1.2,2)</f>
        <v>0</v>
      </c>
      <c r="I74" s="143"/>
      <c r="J74" s="144"/>
      <c r="K74" s="145"/>
    </row>
    <row r="75" spans="2:11">
      <c r="B75" s="139"/>
      <c r="C75" s="150"/>
      <c r="D75" s="141"/>
      <c r="E75" s="141"/>
      <c r="F75" s="142"/>
      <c r="G75" s="49">
        <f t="shared" ref="G75:G82" si="16">E75*F75</f>
        <v>0</v>
      </c>
      <c r="H75" s="49">
        <f t="shared" si="15"/>
        <v>0</v>
      </c>
      <c r="I75" s="143"/>
      <c r="J75" s="144"/>
      <c r="K75" s="145"/>
    </row>
    <row r="76" spans="2:11">
      <c r="B76" s="139"/>
      <c r="C76" s="150"/>
      <c r="D76" s="141"/>
      <c r="E76" s="141"/>
      <c r="F76" s="142"/>
      <c r="G76" s="49">
        <f t="shared" si="16"/>
        <v>0</v>
      </c>
      <c r="H76" s="49">
        <f t="shared" si="15"/>
        <v>0</v>
      </c>
      <c r="I76" s="143"/>
      <c r="J76" s="144"/>
      <c r="K76" s="145"/>
    </row>
    <row r="77" spans="2:11">
      <c r="B77" s="139"/>
      <c r="C77" s="150"/>
      <c r="D77" s="141"/>
      <c r="E77" s="141"/>
      <c r="F77" s="142"/>
      <c r="G77" s="49">
        <f t="shared" si="16"/>
        <v>0</v>
      </c>
      <c r="H77" s="49">
        <f t="shared" si="15"/>
        <v>0</v>
      </c>
      <c r="I77" s="143"/>
      <c r="J77" s="144"/>
      <c r="K77" s="145"/>
    </row>
    <row r="78" spans="2:11">
      <c r="B78" s="139"/>
      <c r="C78" s="150"/>
      <c r="D78" s="141"/>
      <c r="E78" s="141"/>
      <c r="F78" s="142"/>
      <c r="G78" s="49">
        <f t="shared" si="16"/>
        <v>0</v>
      </c>
      <c r="H78" s="49">
        <f t="shared" si="15"/>
        <v>0</v>
      </c>
      <c r="I78" s="143"/>
      <c r="J78" s="144"/>
      <c r="K78" s="145"/>
    </row>
    <row r="79" spans="2:11">
      <c r="B79" s="139"/>
      <c r="C79" s="150"/>
      <c r="D79" s="141"/>
      <c r="E79" s="141"/>
      <c r="F79" s="142"/>
      <c r="G79" s="49">
        <f t="shared" si="16"/>
        <v>0</v>
      </c>
      <c r="H79" s="49">
        <f t="shared" si="15"/>
        <v>0</v>
      </c>
      <c r="I79" s="143"/>
      <c r="J79" s="144"/>
      <c r="K79" s="145"/>
    </row>
    <row r="80" spans="2:11">
      <c r="B80" s="139"/>
      <c r="C80" s="150"/>
      <c r="D80" s="141"/>
      <c r="E80" s="141"/>
      <c r="F80" s="142"/>
      <c r="G80" s="49">
        <f t="shared" si="16"/>
        <v>0</v>
      </c>
      <c r="H80" s="49">
        <f t="shared" si="15"/>
        <v>0</v>
      </c>
      <c r="I80" s="143"/>
      <c r="J80" s="144"/>
      <c r="K80" s="145"/>
    </row>
    <row r="81" spans="2:11">
      <c r="B81" s="139"/>
      <c r="C81" s="150"/>
      <c r="D81" s="141"/>
      <c r="E81" s="141"/>
      <c r="F81" s="142"/>
      <c r="G81" s="49">
        <f t="shared" si="16"/>
        <v>0</v>
      </c>
      <c r="H81" s="49">
        <f t="shared" si="15"/>
        <v>0</v>
      </c>
      <c r="I81" s="143"/>
      <c r="J81" s="144"/>
      <c r="K81" s="145"/>
    </row>
    <row r="82" spans="2:11">
      <c r="B82" s="139"/>
      <c r="C82" s="150"/>
      <c r="D82" s="141"/>
      <c r="E82" s="141"/>
      <c r="F82" s="142"/>
      <c r="G82" s="49">
        <f t="shared" si="16"/>
        <v>0</v>
      </c>
      <c r="H82" s="49">
        <f t="shared" si="15"/>
        <v>0</v>
      </c>
      <c r="I82" s="143"/>
      <c r="J82" s="144"/>
      <c r="K82" s="145"/>
    </row>
    <row r="83" spans="2:11" ht="14.4" thickBot="1">
      <c r="B83" s="105" t="s">
        <v>23</v>
      </c>
      <c r="C83" s="90"/>
      <c r="D83" s="63"/>
      <c r="E83" s="63"/>
      <c r="F83" s="64"/>
      <c r="G83" s="44">
        <f>SUM(G74:G82)</f>
        <v>0</v>
      </c>
      <c r="H83" s="44">
        <f>SUM(H74:H82)</f>
        <v>0</v>
      </c>
      <c r="I83" s="44">
        <f>SUM(I74:I82)</f>
        <v>0</v>
      </c>
      <c r="J83" s="90"/>
      <c r="K83" s="119"/>
    </row>
    <row r="84" spans="2:11" ht="14.4" thickBot="1"/>
    <row r="85" spans="2:11" ht="29.25" customHeight="1" thickBot="1">
      <c r="B85" s="158" t="s">
        <v>25</v>
      </c>
      <c r="C85" s="159"/>
      <c r="D85" s="159"/>
      <c r="E85" s="159"/>
      <c r="F85" s="160"/>
      <c r="G85" s="125">
        <f>G83</f>
        <v>0</v>
      </c>
      <c r="H85" s="126">
        <f>H83</f>
        <v>0</v>
      </c>
      <c r="I85" s="126">
        <f>I83</f>
        <v>0</v>
      </c>
      <c r="J85" s="91"/>
      <c r="K85" s="120"/>
    </row>
    <row r="86" spans="2:11" ht="14.4" thickBot="1"/>
    <row r="87" spans="2:11" ht="29.25" customHeight="1" thickBot="1">
      <c r="B87" s="161" t="s">
        <v>26</v>
      </c>
      <c r="C87" s="162"/>
      <c r="D87" s="162"/>
      <c r="E87" s="162"/>
      <c r="F87" s="163"/>
      <c r="G87" s="127">
        <f>G85+G70</f>
        <v>0</v>
      </c>
      <c r="H87" s="128">
        <f>H85+H70</f>
        <v>0</v>
      </c>
      <c r="I87" s="128">
        <f>I85+I70</f>
        <v>0</v>
      </c>
      <c r="J87" s="92"/>
      <c r="K87" s="121"/>
    </row>
    <row r="88" spans="2:11" ht="14.4" thickBot="1"/>
    <row r="89" spans="2:11">
      <c r="B89" s="174" t="s">
        <v>88</v>
      </c>
      <c r="C89" s="156">
        <v>95</v>
      </c>
    </row>
    <row r="90" spans="2:11" ht="14.4" thickBot="1">
      <c r="B90" s="175" t="s">
        <v>89</v>
      </c>
      <c r="C90" s="176">
        <f>I87*C89/100</f>
        <v>0</v>
      </c>
    </row>
    <row r="93" spans="2:11">
      <c r="B93" s="151" t="s">
        <v>27</v>
      </c>
      <c r="J93" s="171" t="s">
        <v>28</v>
      </c>
      <c r="K93" s="171"/>
    </row>
    <row r="94" spans="2:11" ht="13.5" customHeight="1">
      <c r="J94" s="171" t="s">
        <v>29</v>
      </c>
      <c r="K94" s="171"/>
    </row>
    <row r="96" spans="2:11">
      <c r="B96" s="135" t="s">
        <v>30</v>
      </c>
      <c r="C96" s="136"/>
      <c r="D96" s="137"/>
      <c r="E96" s="137"/>
      <c r="F96" s="138"/>
      <c r="G96" s="138"/>
      <c r="H96" s="138"/>
      <c r="I96" s="138"/>
      <c r="J96" s="136"/>
      <c r="K96" s="136"/>
    </row>
    <row r="97" spans="2:11" ht="19.5" customHeight="1">
      <c r="B97" s="165" t="s">
        <v>82</v>
      </c>
      <c r="C97" s="165"/>
      <c r="D97" s="165"/>
      <c r="E97" s="165"/>
      <c r="F97" s="165"/>
      <c r="G97" s="165"/>
      <c r="H97" s="165"/>
      <c r="I97" s="165"/>
      <c r="J97" s="165"/>
      <c r="K97" s="165"/>
    </row>
    <row r="98" spans="2:11" ht="19.5" customHeight="1">
      <c r="B98" s="165" t="s">
        <v>83</v>
      </c>
      <c r="C98" s="165"/>
      <c r="D98" s="165"/>
      <c r="E98" s="165"/>
      <c r="F98" s="165"/>
      <c r="G98" s="165"/>
      <c r="H98" s="165"/>
      <c r="I98" s="165"/>
      <c r="J98" s="165"/>
      <c r="K98" s="165"/>
    </row>
    <row r="99" spans="2:11" ht="135.75" customHeight="1">
      <c r="B99" s="172" t="s">
        <v>86</v>
      </c>
      <c r="C99" s="172"/>
      <c r="D99" s="172"/>
      <c r="E99" s="172"/>
      <c r="F99" s="172"/>
      <c r="G99" s="172"/>
      <c r="H99" s="172"/>
      <c r="I99" s="172"/>
      <c r="J99" s="172"/>
      <c r="K99" s="172"/>
    </row>
    <row r="100" spans="2:11" ht="30.75" customHeight="1">
      <c r="B100" s="172" t="s">
        <v>84</v>
      </c>
      <c r="C100" s="172"/>
      <c r="D100" s="172"/>
      <c r="E100" s="172"/>
      <c r="F100" s="172"/>
      <c r="G100" s="172"/>
      <c r="H100" s="172"/>
      <c r="I100" s="172"/>
      <c r="J100" s="172"/>
      <c r="K100" s="172"/>
    </row>
    <row r="101" spans="2:11" ht="30.75" customHeight="1">
      <c r="B101" s="172" t="s">
        <v>90</v>
      </c>
      <c r="C101" s="172"/>
      <c r="D101" s="172"/>
      <c r="E101" s="172"/>
      <c r="F101" s="172"/>
      <c r="G101" s="172"/>
      <c r="H101" s="172"/>
      <c r="I101" s="172"/>
      <c r="J101" s="172"/>
      <c r="K101" s="172"/>
    </row>
    <row r="102" spans="2:11" ht="111.75" customHeight="1">
      <c r="B102" s="172" t="s">
        <v>85</v>
      </c>
      <c r="C102" s="172"/>
      <c r="D102" s="172"/>
      <c r="E102" s="172"/>
      <c r="F102" s="172"/>
      <c r="G102" s="172"/>
      <c r="H102" s="172"/>
      <c r="I102" s="172"/>
      <c r="J102" s="172"/>
      <c r="K102" s="172"/>
    </row>
  </sheetData>
  <sheetProtection insertRows="0" selectLockedCells="1"/>
  <customSheetViews>
    <customSheetView guid="{1247E39F-E8E7-4C3D-B27E-2D2373E01C46}" scale="130" showPageBreaks="1" showGridLines="0" printArea="1" hiddenColumns="1" view="pageBreakPreview" topLeftCell="A72">
      <selection activeCell="I89" sqref="I89"/>
      <rowBreaks count="2" manualBreakCount="2">
        <brk id="31" max="13" man="1"/>
        <brk id="70" max="13" man="1"/>
      </rowBreaks>
      <colBreaks count="1" manualBreakCount="1">
        <brk id="12" max="93" man="1"/>
      </colBreaks>
      <pageMargins left="0.7" right="0.7" top="0.75" bottom="0.75" header="0.3" footer="0.3"/>
      <pageSetup paperSize="9" scale="66" orientation="landscape" r:id="rId1"/>
    </customSheetView>
  </customSheetViews>
  <mergeCells count="15">
    <mergeCell ref="B98:K98"/>
    <mergeCell ref="B99:K99"/>
    <mergeCell ref="B100:K100"/>
    <mergeCell ref="B102:K102"/>
    <mergeCell ref="J94:K94"/>
    <mergeCell ref="B101:K101"/>
    <mergeCell ref="B85:F85"/>
    <mergeCell ref="B87:F87"/>
    <mergeCell ref="B4:K4"/>
    <mergeCell ref="B97:K97"/>
    <mergeCell ref="B2:K2"/>
    <mergeCell ref="C6:K6"/>
    <mergeCell ref="C7:K7"/>
    <mergeCell ref="B70:F70"/>
    <mergeCell ref="J93:K93"/>
  </mergeCells>
  <dataValidations count="3">
    <dataValidation type="list" allowBlank="1" showInputMessage="1" showErrorMessage="1" sqref="C11:C19 C74:C82 C59:C67 C47:C55 C35:C43 C23:C31">
      <formula1>vydavky</formula1>
    </dataValidation>
    <dataValidation type="list" allowBlank="1" showInputMessage="1" showErrorMessage="1" sqref="J11:J19 J74:J82 J59:J67 J47:J55 J35:J43 J23:J31">
      <formula1>stanovenie_ceny1</formula1>
    </dataValidation>
    <dataValidation type="whole" allowBlank="1" showInputMessage="1" showErrorMessage="1" sqref="C89">
      <formula1>0</formula1>
      <formula2>95</formula2>
    </dataValidation>
  </dataValidations>
  <pageMargins left="0.7" right="0.7" top="0.75" bottom="0.75" header="0.3" footer="0.3"/>
  <pageSetup paperSize="9" scale="66" fitToHeight="3" orientation="landscape" r:id="rId2"/>
  <rowBreaks count="2" manualBreakCount="2">
    <brk id="32" max="14" man="1"/>
    <brk id="71" max="14" man="1"/>
  </rowBreaks>
  <colBreaks count="1" manualBreakCount="1">
    <brk id="12" max="100" man="1"/>
  </col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showGridLines="0" topLeftCell="B1" zoomScale="145" zoomScaleNormal="145" zoomScaleSheetLayoutView="130" workbookViewId="0">
      <selection activeCell="D6" sqref="D6"/>
    </sheetView>
  </sheetViews>
  <sheetFormatPr defaultColWidth="0" defaultRowHeight="13.8" zeroHeight="1"/>
  <cols>
    <col min="1" max="1" width="0.6640625" style="1" customWidth="1"/>
    <col min="2" max="2" width="28.44140625" style="1" customWidth="1"/>
    <col min="3" max="3" width="46.6640625" style="1" customWidth="1"/>
    <col min="4" max="4" width="17.33203125" style="1" customWidth="1"/>
    <col min="5" max="5" width="53.6640625" style="1" customWidth="1"/>
    <col min="6" max="6" width="0.6640625" style="1" customWidth="1"/>
    <col min="7" max="16384" width="9.109375" style="1" hidden="1"/>
  </cols>
  <sheetData>
    <row r="1" spans="2:5" ht="3.75" customHeight="1"/>
    <row r="2" spans="2:5" ht="21" customHeight="1">
      <c r="B2" s="164" t="s">
        <v>81</v>
      </c>
      <c r="C2" s="164"/>
      <c r="D2" s="164"/>
      <c r="E2" s="164"/>
    </row>
    <row r="3" spans="2:5" ht="15" customHeight="1"/>
    <row r="4" spans="2:5">
      <c r="B4" s="134" t="s">
        <v>78</v>
      </c>
      <c r="C4" s="134" t="s">
        <v>79</v>
      </c>
      <c r="D4" s="134" t="s">
        <v>80</v>
      </c>
      <c r="E4" s="134" t="s">
        <v>77</v>
      </c>
    </row>
    <row r="5" spans="2:5">
      <c r="B5" s="173" t="s">
        <v>63</v>
      </c>
      <c r="C5" s="173"/>
      <c r="D5" s="129">
        <f>'Podrobný rozpočet'!I87</f>
        <v>0</v>
      </c>
      <c r="E5" s="130"/>
    </row>
    <row r="6" spans="2:5">
      <c r="B6" s="173" t="s">
        <v>64</v>
      </c>
      <c r="C6" s="173"/>
      <c r="D6" s="157">
        <f>'Podrobný rozpočet'!C89/100</f>
        <v>0.95</v>
      </c>
      <c r="E6" s="130"/>
    </row>
    <row r="7" spans="2:5" ht="27.6">
      <c r="B7" s="131" t="s">
        <v>69</v>
      </c>
      <c r="C7" s="131" t="s">
        <v>76</v>
      </c>
      <c r="D7" s="152">
        <f>D5*D6</f>
        <v>0</v>
      </c>
      <c r="E7" s="153" t="str">
        <f>IF(D7&lt;200000,"výška žiadaného NFP je v súlade s podmienkami výzvy a schémy de minimis","výška žiadaného NFP nie je v súlade s podmienkami výzvy a schémy de minimis")</f>
        <v>výška žiadaného NFP je v súlade s podmienkami výzvy a schémy de minimis</v>
      </c>
    </row>
    <row r="8" spans="2:5">
      <c r="B8" s="173" t="s">
        <v>70</v>
      </c>
      <c r="C8" s="173"/>
      <c r="D8" s="152">
        <f>D5-D7</f>
        <v>0</v>
      </c>
      <c r="E8" s="154"/>
    </row>
    <row r="9" spans="2:5">
      <c r="B9" s="132" t="s">
        <v>65</v>
      </c>
      <c r="C9" s="48" t="s">
        <v>66</v>
      </c>
      <c r="D9" s="155" t="e">
        <f>'Podrobný rozpočet'!I32/'Podrobný rozpočet'!I87</f>
        <v>#DIV/0!</v>
      </c>
      <c r="E9" s="153" t="e">
        <f>IF(D9&gt;0.1,"limit stanovený výzvou nie je dodržaný","limit stanovený výzvou je dodržaný")</f>
        <v>#DIV/0!</v>
      </c>
    </row>
    <row r="10" spans="2:5">
      <c r="B10" s="132" t="s">
        <v>67</v>
      </c>
      <c r="C10" s="48" t="s">
        <v>68</v>
      </c>
      <c r="D10" s="155" t="e">
        <f>'Podrobný rozpočet'!I68/'Podrobný rozpočet'!I87</f>
        <v>#DIV/0!</v>
      </c>
      <c r="E10" s="153" t="e">
        <f>IF(D10&gt;0.4,"limit stanovený výzvou nie je dodržaný","limit stanovený výzvou je dodržaný")</f>
        <v>#DIV/0!</v>
      </c>
    </row>
    <row r="11" spans="2:5">
      <c r="B11" s="132" t="s">
        <v>72</v>
      </c>
      <c r="C11" s="133" t="s">
        <v>66</v>
      </c>
      <c r="D11" s="155" t="e">
        <f>'Podrobný rozpočet'!I85/'Podrobný rozpočet'!I87</f>
        <v>#DIV/0!</v>
      </c>
      <c r="E11" s="153" t="e">
        <f>IF(D11&gt;0.1,"limit stanovený výzvou nie je dodržaný","limit stanovený výzvou je dodržaný")</f>
        <v>#DIV/0!</v>
      </c>
    </row>
    <row r="12" spans="2:5">
      <c r="B12" s="132" t="s">
        <v>74</v>
      </c>
      <c r="C12" s="48" t="s">
        <v>73</v>
      </c>
      <c r="D12" s="152">
        <f>'Podrobný rozpočet'!I74</f>
        <v>0</v>
      </c>
      <c r="E12" s="153" t="str">
        <f>IF(D12&gt;500,"limit stanovený výzvou nie je dodržaný","limit stanovený výzvou je dodržaný")</f>
        <v>limit stanovený výzvou je dodržaný</v>
      </c>
    </row>
    <row r="13" spans="2:5" ht="3.75" customHeight="1"/>
    <row r="14" spans="2:5" hidden="1"/>
  </sheetData>
  <sheetProtection sheet="1" objects="1" scenarios="1" selectLockedCells="1"/>
  <customSheetViews>
    <customSheetView guid="{1247E39F-E8E7-4C3D-B27E-2D2373E01C46}" scale="130" showGridLines="0" hiddenRows="1" hiddenColumns="1">
      <selection activeCell="B2" sqref="B2:E2"/>
      <pageMargins left="0.7" right="0.7" top="0.75" bottom="0.75" header="0.3" footer="0.3"/>
    </customSheetView>
  </customSheetViews>
  <mergeCells count="4">
    <mergeCell ref="B5:C5"/>
    <mergeCell ref="B6:C6"/>
    <mergeCell ref="B8:C8"/>
    <mergeCell ref="B2:E2"/>
  </mergeCells>
  <conditionalFormatting sqref="D7">
    <cfRule type="cellIs" dxfId="4" priority="7" operator="greaterThan">
      <formula>200000</formula>
    </cfRule>
  </conditionalFormatting>
  <conditionalFormatting sqref="D10">
    <cfRule type="cellIs" dxfId="3" priority="5" operator="greaterThan">
      <formula>0.4</formula>
    </cfRule>
  </conditionalFormatting>
  <conditionalFormatting sqref="D9">
    <cfRule type="cellIs" dxfId="2" priority="3" operator="greaterThan">
      <formula>0.1</formula>
    </cfRule>
  </conditionalFormatting>
  <conditionalFormatting sqref="D11">
    <cfRule type="cellIs" dxfId="1" priority="2" operator="greaterThan">
      <formula>0.1</formula>
    </cfRule>
  </conditionalFormatting>
  <conditionalFormatting sqref="D12">
    <cfRule type="cellIs" dxfId="0" priority="1" operator="greaterThan">
      <formula>500</formula>
    </cfRule>
  </conditionalFormatting>
  <dataValidations count="1">
    <dataValidation type="decimal" allowBlank="1" showInputMessage="1" showErrorMessage="1" errorTitle="Zle zadaná hodnota" error="Zadajte číslo v intervale od 0 do 100" sqref="D6">
      <formula1>0</formula1>
      <formula2>100</formula2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landscape" r:id="rId1"/>
  <ignoredErrors>
    <ignoredError sqref="E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H57"/>
  <sheetViews>
    <sheetView workbookViewId="0">
      <selection activeCell="B2" sqref="B2"/>
    </sheetView>
  </sheetViews>
  <sheetFormatPr defaultRowHeight="14.4"/>
  <cols>
    <col min="1" max="1" width="45" customWidth="1"/>
    <col min="2" max="2" width="66.88671875" customWidth="1"/>
    <col min="3" max="3" width="63.33203125" style="75" customWidth="1"/>
    <col min="7" max="7" width="23.88671875" customWidth="1"/>
    <col min="8" max="8" width="97" style="67" customWidth="1"/>
    <col min="9" max="9" width="97" customWidth="1"/>
  </cols>
  <sheetData>
    <row r="1" spans="1:8" ht="41.4">
      <c r="A1" s="62" t="s">
        <v>31</v>
      </c>
      <c r="B1" s="76" t="s">
        <v>43</v>
      </c>
    </row>
    <row r="2" spans="1:8" ht="69">
      <c r="A2" s="62" t="s">
        <v>33</v>
      </c>
      <c r="B2" s="76" t="s">
        <v>61</v>
      </c>
    </row>
    <row r="3" spans="1:8" ht="41.4">
      <c r="A3" s="1" t="s">
        <v>32</v>
      </c>
      <c r="B3" s="76" t="s">
        <v>45</v>
      </c>
    </row>
    <row r="4" spans="1:8" ht="27.6">
      <c r="A4" s="1" t="s">
        <v>36</v>
      </c>
      <c r="B4" s="76" t="s">
        <v>62</v>
      </c>
    </row>
    <row r="5" spans="1:8" ht="41.4">
      <c r="A5" s="62" t="s">
        <v>34</v>
      </c>
      <c r="B5" s="76" t="s">
        <v>54</v>
      </c>
    </row>
    <row r="6" spans="1:8" ht="41.4">
      <c r="A6" s="1" t="s">
        <v>35</v>
      </c>
      <c r="B6" s="76" t="s">
        <v>55</v>
      </c>
    </row>
    <row r="7" spans="1:8" ht="27.6">
      <c r="A7" s="62" t="s">
        <v>37</v>
      </c>
      <c r="B7" s="76" t="s">
        <v>44</v>
      </c>
    </row>
    <row r="8" spans="1:8">
      <c r="A8" s="62" t="s">
        <v>39</v>
      </c>
    </row>
    <row r="9" spans="1:8">
      <c r="A9" s="1" t="s">
        <v>38</v>
      </c>
    </row>
    <row r="10" spans="1:8">
      <c r="A10" s="62" t="s">
        <v>40</v>
      </c>
    </row>
    <row r="14" spans="1:8" ht="56.4">
      <c r="G14" s="65" t="s">
        <v>41</v>
      </c>
      <c r="H14" s="68" t="s">
        <v>42</v>
      </c>
    </row>
    <row r="15" spans="1:8" ht="28.2">
      <c r="G15" s="65"/>
      <c r="H15" s="69" t="s">
        <v>43</v>
      </c>
    </row>
    <row r="16" spans="1:8" ht="28.2">
      <c r="G16" s="65"/>
      <c r="H16" s="69" t="s">
        <v>44</v>
      </c>
    </row>
    <row r="17" spans="7:8" ht="28.2">
      <c r="G17" s="65"/>
      <c r="H17" s="69" t="s">
        <v>45</v>
      </c>
    </row>
    <row r="18" spans="7:8">
      <c r="G18" s="65"/>
      <c r="H18" s="69" t="s">
        <v>46</v>
      </c>
    </row>
    <row r="19" spans="7:8">
      <c r="G19" s="65"/>
      <c r="H19" s="70"/>
    </row>
    <row r="20" spans="7:8">
      <c r="G20" s="65" t="s">
        <v>47</v>
      </c>
      <c r="H20" s="71" t="s">
        <v>48</v>
      </c>
    </row>
    <row r="21" spans="7:8">
      <c r="G21" s="65"/>
      <c r="H21" s="72"/>
    </row>
    <row r="22" spans="7:8" ht="28.2">
      <c r="G22" s="65" t="s">
        <v>49</v>
      </c>
      <c r="H22" s="69" t="s">
        <v>43</v>
      </c>
    </row>
    <row r="23" spans="7:8" ht="56.4">
      <c r="G23" s="65"/>
      <c r="H23" s="68" t="s">
        <v>42</v>
      </c>
    </row>
    <row r="24" spans="7:8" ht="28.2">
      <c r="G24" s="65"/>
      <c r="H24" s="69" t="s">
        <v>45</v>
      </c>
    </row>
    <row r="25" spans="7:8">
      <c r="G25" s="65"/>
      <c r="H25" s="69" t="s">
        <v>46</v>
      </c>
    </row>
    <row r="26" spans="7:8">
      <c r="G26" s="66"/>
      <c r="H26" s="70"/>
    </row>
    <row r="27" spans="7:8" ht="28.2">
      <c r="G27" s="66" t="s">
        <v>50</v>
      </c>
      <c r="H27" s="69" t="s">
        <v>43</v>
      </c>
    </row>
    <row r="28" spans="7:8" ht="56.4">
      <c r="G28" s="65"/>
      <c r="H28" s="68" t="s">
        <v>42</v>
      </c>
    </row>
    <row r="29" spans="7:8" ht="28.2">
      <c r="G29" s="66"/>
      <c r="H29" s="69" t="s">
        <v>45</v>
      </c>
    </row>
    <row r="30" spans="7:8">
      <c r="G30" s="66"/>
      <c r="H30" s="69" t="s">
        <v>46</v>
      </c>
    </row>
    <row r="31" spans="7:8">
      <c r="G31" s="65"/>
      <c r="H31" s="71"/>
    </row>
    <row r="32" spans="7:8" ht="28.2">
      <c r="G32" s="66" t="s">
        <v>51</v>
      </c>
      <c r="H32" s="69" t="s">
        <v>43</v>
      </c>
    </row>
    <row r="33" spans="7:8" ht="56.4">
      <c r="G33" s="66"/>
      <c r="H33" s="68" t="s">
        <v>42</v>
      </c>
    </row>
    <row r="34" spans="7:8" ht="28.2">
      <c r="G34" s="66"/>
      <c r="H34" s="69" t="s">
        <v>44</v>
      </c>
    </row>
    <row r="35" spans="7:8" ht="42">
      <c r="G35" s="66"/>
      <c r="H35" s="69" t="s">
        <v>52</v>
      </c>
    </row>
    <row r="36" spans="7:8" ht="28.2">
      <c r="G36" s="66"/>
      <c r="H36" s="69" t="s">
        <v>45</v>
      </c>
    </row>
    <row r="37" spans="7:8">
      <c r="G37" s="66"/>
      <c r="H37" s="69" t="s">
        <v>46</v>
      </c>
    </row>
    <row r="38" spans="7:8">
      <c r="G38" s="66"/>
      <c r="H38" s="71"/>
    </row>
    <row r="39" spans="7:8" ht="28.2">
      <c r="G39" s="66" t="s">
        <v>53</v>
      </c>
      <c r="H39" s="69" t="s">
        <v>43</v>
      </c>
    </row>
    <row r="40" spans="7:8" ht="28.2">
      <c r="G40" s="66"/>
      <c r="H40" s="69" t="s">
        <v>54</v>
      </c>
    </row>
    <row r="41" spans="7:8" ht="42">
      <c r="G41" s="66"/>
      <c r="H41" s="69" t="s">
        <v>55</v>
      </c>
    </row>
    <row r="42" spans="7:8" ht="28.2">
      <c r="G42" s="66"/>
      <c r="H42" s="69" t="s">
        <v>45</v>
      </c>
    </row>
    <row r="43" spans="7:8">
      <c r="G43" s="66"/>
      <c r="H43" s="68" t="s">
        <v>46</v>
      </c>
    </row>
    <row r="44" spans="7:8">
      <c r="G44" s="66"/>
      <c r="H44" s="71"/>
    </row>
    <row r="45" spans="7:8" ht="28.2">
      <c r="G45" s="65" t="s">
        <v>56</v>
      </c>
      <c r="H45" s="73" t="s">
        <v>54</v>
      </c>
    </row>
    <row r="46" spans="7:8" ht="42">
      <c r="G46" s="65" t="s">
        <v>57</v>
      </c>
      <c r="H46" s="68" t="s">
        <v>55</v>
      </c>
    </row>
    <row r="47" spans="7:8">
      <c r="G47" s="65"/>
      <c r="H47" s="71"/>
    </row>
    <row r="48" spans="7:8" ht="28.2">
      <c r="G48" s="65" t="s">
        <v>58</v>
      </c>
      <c r="H48" s="73" t="s">
        <v>43</v>
      </c>
    </row>
    <row r="49" spans="7:8" ht="28.2">
      <c r="G49" s="65"/>
      <c r="H49" s="69" t="s">
        <v>45</v>
      </c>
    </row>
    <row r="50" spans="7:8">
      <c r="G50" s="65"/>
      <c r="H50" s="69" t="s">
        <v>46</v>
      </c>
    </row>
    <row r="51" spans="7:8">
      <c r="G51" s="65"/>
      <c r="H51" s="72"/>
    </row>
    <row r="52" spans="7:8">
      <c r="G52" s="65" t="s">
        <v>59</v>
      </c>
      <c r="H52" s="71" t="s">
        <v>48</v>
      </c>
    </row>
    <row r="53" spans="7:8">
      <c r="G53" s="65"/>
      <c r="H53" s="74"/>
    </row>
    <row r="54" spans="7:8" ht="28.2">
      <c r="G54" s="65" t="s">
        <v>60</v>
      </c>
      <c r="H54" s="69" t="s">
        <v>43</v>
      </c>
    </row>
    <row r="55" spans="7:8" ht="28.2">
      <c r="G55" s="65"/>
      <c r="H55" s="69" t="s">
        <v>45</v>
      </c>
    </row>
    <row r="56" spans="7:8">
      <c r="G56" s="65"/>
      <c r="H56" s="69" t="s">
        <v>46</v>
      </c>
    </row>
    <row r="57" spans="7:8">
      <c r="G57" s="65"/>
      <c r="H57" s="71" t="s">
        <v>48</v>
      </c>
    </row>
  </sheetData>
  <sheetProtection sheet="1" objects="1" scenarios="1"/>
  <customSheetViews>
    <customSheetView guid="{1247E39F-E8E7-4C3D-B27E-2D2373E01C46}">
      <selection activeCell="B16" sqref="B16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" sqref="B2"/>
    </sheetView>
  </sheetViews>
  <sheetFormatPr defaultRowHeight="14.4"/>
  <sheetData/>
  <sheetProtection sheet="1" objects="1" scenarios="1"/>
  <dataValidations count="1">
    <dataValidation type="list" allowBlank="1" showInputMessage="1" showErrorMessage="1" sqref="B3">
      <formula1>"95, 75, 85, 55"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5</vt:i4>
      </vt:variant>
    </vt:vector>
  </HeadingPairs>
  <TitlesOfParts>
    <vt:vector size="9" baseType="lpstr">
      <vt:lpstr>Podrobný rozpočet</vt:lpstr>
      <vt:lpstr>Limity</vt:lpstr>
      <vt:lpstr>ciselniky</vt:lpstr>
      <vt:lpstr>intenzita</vt:lpstr>
      <vt:lpstr>Limity!Oblasť_tlače</vt:lpstr>
      <vt:lpstr>'Podrobný rozpočet'!Oblasť_tlače</vt:lpstr>
      <vt:lpstr>stanovenie_ceny</vt:lpstr>
      <vt:lpstr>stanovenie_ceny1</vt:lpstr>
      <vt:lpstr>vydavky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Chovancová Ťupeková</dc:creator>
  <cp:lastModifiedBy>lenka.tupekova</cp:lastModifiedBy>
  <cp:lastPrinted>2016-12-15T13:54:18Z</cp:lastPrinted>
  <dcterms:created xsi:type="dcterms:W3CDTF">2016-05-04T13:03:49Z</dcterms:created>
  <dcterms:modified xsi:type="dcterms:W3CDTF">2016-12-15T14:05:57Z</dcterms:modified>
</cp:coreProperties>
</file>