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95" windowWidth="28800" windowHeight="16140"/>
  </bookViews>
  <sheets>
    <sheet name="Tím" sheetId="4" r:id="rId1"/>
    <sheet name="Posúdenie ŠP a kult. činnosti" sheetId="2" r:id="rId2"/>
    <sheet name="Finančná analýza" sheetId="1" r:id="rId3"/>
  </sheets>
  <externalReferences>
    <externalReference r:id="rId4"/>
  </externalReferences>
  <definedNames>
    <definedName name="_xlnm.Print_Area" localSheetId="1">'Posúdenie ŠP a kult. činnosti'!$A$1:$O$41</definedName>
    <definedName name="sadzba">[1]Hárok1!$L$9:$L$10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2" l="1"/>
  <c r="E35" i="2"/>
  <c r="E40" i="2" s="1"/>
  <c r="E23" i="2"/>
  <c r="E24" i="2" s="1"/>
  <c r="J21" i="2"/>
  <c r="J20" i="2"/>
  <c r="J19" i="2"/>
  <c r="E31" i="2" l="1"/>
  <c r="M23" i="1"/>
  <c r="L56" i="1" s="1"/>
  <c r="C56" i="1"/>
  <c r="L49" i="1"/>
  <c r="K49" i="1"/>
  <c r="J49" i="1"/>
  <c r="I49" i="1"/>
  <c r="H49" i="1"/>
  <c r="G49" i="1"/>
  <c r="F49" i="1"/>
  <c r="E49" i="1"/>
  <c r="D49" i="1"/>
  <c r="C49" i="1"/>
  <c r="L42" i="1"/>
  <c r="L61" i="1" s="1"/>
  <c r="K42" i="1"/>
  <c r="K61" i="1" s="1"/>
  <c r="J42" i="1"/>
  <c r="J61" i="1" s="1"/>
  <c r="I42" i="1"/>
  <c r="I61" i="1" s="1"/>
  <c r="H42" i="1"/>
  <c r="H61" i="1" s="1"/>
  <c r="G42" i="1"/>
  <c r="G61" i="1" s="1"/>
  <c r="F42" i="1"/>
  <c r="F61" i="1" s="1"/>
  <c r="E42" i="1"/>
  <c r="E61" i="1" s="1"/>
  <c r="D42" i="1"/>
  <c r="D61" i="1" s="1"/>
  <c r="C42" i="1"/>
  <c r="C61" i="1" s="1"/>
  <c r="L32" i="1"/>
  <c r="K32" i="1"/>
  <c r="J32" i="1"/>
  <c r="I32" i="1"/>
  <c r="H32" i="1"/>
  <c r="G32" i="1"/>
  <c r="F32" i="1"/>
  <c r="E32" i="1"/>
  <c r="D32" i="1"/>
  <c r="C32" i="1"/>
  <c r="L23" i="1"/>
  <c r="L78" i="1" s="1"/>
  <c r="C23" i="1"/>
  <c r="C28" i="1" s="1"/>
  <c r="C73" i="1" s="1"/>
  <c r="D45" i="1"/>
  <c r="E45" i="1"/>
  <c r="F45" i="1"/>
  <c r="G45" i="1"/>
  <c r="H45" i="1"/>
  <c r="I45" i="1"/>
  <c r="J45" i="1"/>
  <c r="K45" i="1"/>
  <c r="L45" i="1"/>
  <c r="C45" i="1"/>
  <c r="D23" i="1"/>
  <c r="D78" i="1" s="1"/>
  <c r="E23" i="1"/>
  <c r="E28" i="1" s="1"/>
  <c r="F23" i="1"/>
  <c r="F28" i="1" s="1"/>
  <c r="G23" i="1"/>
  <c r="G28" i="1" s="1"/>
  <c r="H23" i="1"/>
  <c r="H28" i="1" s="1"/>
  <c r="I23" i="1"/>
  <c r="I28" i="1" s="1"/>
  <c r="J23" i="1"/>
  <c r="J28" i="1" s="1"/>
  <c r="K23" i="1"/>
  <c r="K28" i="1" s="1"/>
  <c r="C80" i="1" l="1"/>
  <c r="J78" i="1"/>
  <c r="L28" i="1"/>
  <c r="L73" i="1" s="1"/>
  <c r="C60" i="1"/>
  <c r="C63" i="1" s="1"/>
  <c r="I78" i="1"/>
  <c r="F78" i="1"/>
  <c r="E78" i="1"/>
  <c r="C78" i="1"/>
  <c r="D28" i="1"/>
  <c r="H78" i="1"/>
  <c r="K78" i="1"/>
  <c r="G78" i="1"/>
  <c r="D27" i="1" l="1"/>
  <c r="E27" i="1"/>
  <c r="F27" i="1"/>
  <c r="G27" i="1"/>
  <c r="H27" i="1"/>
  <c r="I27" i="1"/>
  <c r="J27" i="1"/>
  <c r="K27" i="1"/>
  <c r="L27" i="1"/>
  <c r="C27" i="1"/>
  <c r="D68" i="1"/>
  <c r="D69" i="1" s="1"/>
  <c r="D70" i="1" s="1"/>
  <c r="D79" i="1" s="1"/>
  <c r="E68" i="1"/>
  <c r="E69" i="1" s="1"/>
  <c r="E70" i="1" s="1"/>
  <c r="E79" i="1" s="1"/>
  <c r="F68" i="1"/>
  <c r="F69" i="1" s="1"/>
  <c r="F70" i="1" s="1"/>
  <c r="F79" i="1" s="1"/>
  <c r="G68" i="1"/>
  <c r="G69" i="1" s="1"/>
  <c r="G70" i="1" s="1"/>
  <c r="G79" i="1" s="1"/>
  <c r="H68" i="1"/>
  <c r="H69" i="1" s="1"/>
  <c r="H70" i="1" s="1"/>
  <c r="H79" i="1" s="1"/>
  <c r="I68" i="1"/>
  <c r="I69" i="1" s="1"/>
  <c r="I70" i="1" s="1"/>
  <c r="I79" i="1" s="1"/>
  <c r="J68" i="1"/>
  <c r="J69" i="1" s="1"/>
  <c r="J70" i="1" s="1"/>
  <c r="J79" i="1" s="1"/>
  <c r="K68" i="1"/>
  <c r="K69" i="1" s="1"/>
  <c r="K70" i="1" s="1"/>
  <c r="K79" i="1" s="1"/>
  <c r="L68" i="1"/>
  <c r="L69" i="1" s="1"/>
  <c r="L70" i="1" s="1"/>
  <c r="C68" i="1"/>
  <c r="C69" i="1" s="1"/>
  <c r="C70" i="1" s="1"/>
  <c r="C79" i="1" s="1"/>
  <c r="L59" i="1"/>
  <c r="D59" i="1"/>
  <c r="E59" i="1"/>
  <c r="F59" i="1"/>
  <c r="G59" i="1"/>
  <c r="H59" i="1"/>
  <c r="I59" i="1"/>
  <c r="J59" i="1"/>
  <c r="K59" i="1"/>
  <c r="C59" i="1"/>
  <c r="D56" i="1"/>
  <c r="D73" i="1" s="1"/>
  <c r="E56" i="1"/>
  <c r="E73" i="1" s="1"/>
  <c r="F56" i="1"/>
  <c r="F73" i="1" s="1"/>
  <c r="G56" i="1"/>
  <c r="G73" i="1" s="1"/>
  <c r="H56" i="1"/>
  <c r="H73" i="1" s="1"/>
  <c r="I56" i="1"/>
  <c r="I73" i="1" s="1"/>
  <c r="J56" i="1"/>
  <c r="J73" i="1" s="1"/>
  <c r="K56" i="1"/>
  <c r="K73" i="1" s="1"/>
  <c r="D52" i="1"/>
  <c r="E52" i="1"/>
  <c r="F52" i="1"/>
  <c r="G52" i="1"/>
  <c r="H52" i="1"/>
  <c r="I52" i="1"/>
  <c r="J52" i="1"/>
  <c r="K52" i="1"/>
  <c r="L52" i="1"/>
  <c r="C52" i="1"/>
  <c r="D35" i="1"/>
  <c r="E35" i="1"/>
  <c r="F35" i="1"/>
  <c r="G35" i="1"/>
  <c r="H35" i="1"/>
  <c r="I35" i="1"/>
  <c r="J35" i="1"/>
  <c r="K35" i="1"/>
  <c r="L35" i="1"/>
  <c r="C35" i="1"/>
  <c r="C17" i="1"/>
  <c r="C44" i="1" s="1"/>
  <c r="L79" i="1" l="1"/>
  <c r="L80" i="1"/>
  <c r="D17" i="1"/>
  <c r="C67" i="1"/>
  <c r="K60" i="1"/>
  <c r="J60" i="1"/>
  <c r="I60" i="1"/>
  <c r="D60" i="1"/>
  <c r="H60" i="1"/>
  <c r="G60" i="1"/>
  <c r="L60" i="1"/>
  <c r="F60" i="1"/>
  <c r="E60" i="1"/>
  <c r="C26" i="1"/>
  <c r="C58" i="1"/>
  <c r="C51" i="1"/>
  <c r="C34" i="1"/>
  <c r="D58" i="1" l="1"/>
  <c r="D44" i="1"/>
  <c r="D51" i="1"/>
  <c r="D34" i="1"/>
  <c r="D26" i="1"/>
  <c r="E17" i="1"/>
  <c r="E44" i="1" s="1"/>
  <c r="D67" i="1"/>
  <c r="I63" i="1"/>
  <c r="I64" i="1" s="1"/>
  <c r="I72" i="1" s="1"/>
  <c r="F63" i="1"/>
  <c r="F64" i="1" s="1"/>
  <c r="F72" i="1" s="1"/>
  <c r="C64" i="1"/>
  <c r="C72" i="1" s="1"/>
  <c r="C74" i="1" s="1"/>
  <c r="C75" i="1" s="1"/>
  <c r="C77" i="1" s="1"/>
  <c r="G63" i="1"/>
  <c r="G64" i="1" s="1"/>
  <c r="G72" i="1" s="1"/>
  <c r="D63" i="1"/>
  <c r="D64" i="1" s="1"/>
  <c r="D72" i="1" s="1"/>
  <c r="J63" i="1"/>
  <c r="J64" i="1" s="1"/>
  <c r="J72" i="1" s="1"/>
  <c r="E63" i="1"/>
  <c r="E64" i="1" s="1"/>
  <c r="E72" i="1" s="1"/>
  <c r="L63" i="1"/>
  <c r="L64" i="1" s="1"/>
  <c r="L72" i="1" s="1"/>
  <c r="H63" i="1"/>
  <c r="H64" i="1" s="1"/>
  <c r="H72" i="1" s="1"/>
  <c r="K63" i="1"/>
  <c r="K64" i="1" s="1"/>
  <c r="K72" i="1" s="1"/>
  <c r="F17" i="1" l="1"/>
  <c r="F44" i="1" s="1"/>
  <c r="E67" i="1"/>
  <c r="E58" i="1"/>
  <c r="E51" i="1"/>
  <c r="E26" i="1"/>
  <c r="E34" i="1"/>
  <c r="G17" i="1" l="1"/>
  <c r="G44" i="1" s="1"/>
  <c r="F67" i="1"/>
  <c r="F51" i="1"/>
  <c r="F34" i="1"/>
  <c r="F58" i="1"/>
  <c r="F26" i="1"/>
  <c r="H17" i="1" l="1"/>
  <c r="H44" i="1" s="1"/>
  <c r="G67" i="1"/>
  <c r="G26" i="1"/>
  <c r="G58" i="1"/>
  <c r="G51" i="1"/>
  <c r="G34" i="1"/>
  <c r="I17" i="1" l="1"/>
  <c r="I44" i="1" s="1"/>
  <c r="H67" i="1"/>
  <c r="H51" i="1"/>
  <c r="H26" i="1"/>
  <c r="H58" i="1"/>
  <c r="H34" i="1"/>
  <c r="J17" i="1" l="1"/>
  <c r="J44" i="1" s="1"/>
  <c r="I67" i="1"/>
  <c r="I26" i="1"/>
  <c r="I58" i="1"/>
  <c r="I34" i="1"/>
  <c r="I51" i="1"/>
  <c r="J34" i="1" l="1"/>
  <c r="J67" i="1"/>
  <c r="J58" i="1"/>
  <c r="J51" i="1"/>
  <c r="K17" i="1"/>
  <c r="K44" i="1" s="1"/>
  <c r="J26" i="1"/>
  <c r="K26" i="1" l="1"/>
  <c r="K67" i="1"/>
  <c r="L17" i="1"/>
  <c r="L44" i="1" s="1"/>
  <c r="K51" i="1"/>
  <c r="K58" i="1"/>
  <c r="K34" i="1"/>
  <c r="L67" i="1" l="1"/>
  <c r="L58" i="1"/>
  <c r="L26" i="1"/>
  <c r="L51" i="1"/>
  <c r="L34" i="1"/>
  <c r="F80" i="1" l="1"/>
  <c r="K80" i="1"/>
  <c r="H80" i="1"/>
  <c r="E80" i="1"/>
  <c r="G80" i="1"/>
  <c r="J80" i="1"/>
  <c r="I80" i="1"/>
  <c r="D80" i="1"/>
  <c r="C82" i="1" s="1"/>
  <c r="C83" i="1" s="1"/>
  <c r="K74" i="1"/>
  <c r="E74" i="1"/>
  <c r="H74" i="1" l="1"/>
  <c r="I74" i="1"/>
  <c r="G74" i="1"/>
  <c r="F74" i="1"/>
  <c r="L74" i="1"/>
  <c r="C87" i="1"/>
  <c r="J74" i="1"/>
  <c r="D74" i="1"/>
  <c r="D75" i="1" l="1"/>
  <c r="D77" i="1"/>
  <c r="E75" i="1"/>
  <c r="F75" i="1" s="1"/>
  <c r="G75" i="1" s="1"/>
  <c r="H75" i="1" s="1"/>
  <c r="I75" i="1" s="1"/>
  <c r="J75" i="1" s="1"/>
  <c r="K75" i="1" s="1"/>
  <c r="L75" i="1" s="1"/>
  <c r="E77" i="1" l="1"/>
  <c r="F77" i="1" s="1"/>
  <c r="G77" i="1" s="1"/>
  <c r="H77" i="1" s="1"/>
  <c r="I77" i="1" s="1"/>
  <c r="J77" i="1" s="1"/>
  <c r="K77" i="1" s="1"/>
  <c r="L77" i="1" s="1"/>
  <c r="C86" i="1" l="1"/>
</calcChain>
</file>

<file path=xl/sharedStrings.xml><?xml version="1.0" encoding="utf-8"?>
<sst xmlns="http://schemas.openxmlformats.org/spreadsheetml/2006/main" count="170" uniqueCount="128">
  <si>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</si>
  <si>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</si>
  <si>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</si>
  <si>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</si>
  <si>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</si>
  <si>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</si>
  <si>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</si>
  <si>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</si>
  <si>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</si>
  <si>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Iné investičné náklady</t>
  </si>
  <si>
    <t>Tabuľka č. II</t>
  </si>
  <si>
    <t>Osobné náklady</t>
  </si>
  <si>
    <t>Iné náklady</t>
  </si>
  <si>
    <t>Tabuľka č. III</t>
  </si>
  <si>
    <t>Tabuľka č. IV</t>
  </si>
  <si>
    <t>Daňové odpisy</t>
  </si>
  <si>
    <t>Hrubý zisk</t>
  </si>
  <si>
    <t>Daň z príjmu</t>
  </si>
  <si>
    <t>Tabuľka č. V</t>
  </si>
  <si>
    <t>urok</t>
  </si>
  <si>
    <t>diskont</t>
  </si>
  <si>
    <t>Investičné výdavky v EUR</t>
  </si>
  <si>
    <t>Prevádzkové výdavky v EUR</t>
  </si>
  <si>
    <t>Stavebné práce</t>
  </si>
  <si>
    <t>Obstaranie novej technológie/techniky</t>
  </si>
  <si>
    <t>Spotreba energie</t>
  </si>
  <si>
    <t>Spotreba materiálu</t>
  </si>
  <si>
    <t>Spotreba služieb</t>
  </si>
  <si>
    <t>Oprava/údržba</t>
  </si>
  <si>
    <t>Úspora pôvodných výdavkov (údržba/opravy/energie)</t>
  </si>
  <si>
    <t>Iné príjmy vygenerované projektom</t>
  </si>
  <si>
    <t>Príjmy vygenerované projekom celkom</t>
  </si>
  <si>
    <t>Prevádzkové výdavky celkom</t>
  </si>
  <si>
    <t>Príjmy vygenerované projektom v EUR</t>
  </si>
  <si>
    <t>Prevádzkový zisk v EUR</t>
  </si>
  <si>
    <t>Spátka istiny</t>
  </si>
  <si>
    <t>Splátka úroku</t>
  </si>
  <si>
    <t>Spátka úveru celkom</t>
  </si>
  <si>
    <t>Obnovovacie investície</t>
  </si>
  <si>
    <t>Načerpanie úveru (istina)</t>
  </si>
  <si>
    <t>Investičné náklady (bez obnovovacích investícií)</t>
  </si>
  <si>
    <t>Hodnota CASH-FLOW</t>
  </si>
  <si>
    <t>Hodnota CASH-FLOW KUMULATÍVNE</t>
  </si>
  <si>
    <t>MFM</t>
  </si>
  <si>
    <t>FNVP(C)</t>
  </si>
  <si>
    <t>Celková hodnota výdavkov</t>
  </si>
  <si>
    <t>Výsledky</t>
  </si>
  <si>
    <t>Zdroj financovanie inestície v EUR</t>
  </si>
  <si>
    <t>Celková hodnota príjmov</t>
  </si>
  <si>
    <t>Súčasná hodnota investičných nákladov (bez obnovovacích investícií)</t>
  </si>
  <si>
    <t>Zhodnotenie finančnej udržateľnosti</t>
  </si>
  <si>
    <t>Prevádzkové dotácie/dofinancovanie prevádzky</t>
  </si>
  <si>
    <t>Hodnota CASH-FLOW KUMULATÍVNE po zohľadnení prevádzkových dotáci</t>
  </si>
  <si>
    <t>Intepretácia/zhodnotenie</t>
  </si>
  <si>
    <t>Maximálna výška spolufinancovania z IROP v % 
štátna pomoc</t>
  </si>
  <si>
    <t>Maximálna výška spolufinancovania z IROP v % 
mimo štátnej pomoci</t>
  </si>
  <si>
    <t>Vlastné zdroje žiadateľa na financovanie investície</t>
  </si>
  <si>
    <t>Načerpanie úveru (istina) na financovanie investície</t>
  </si>
  <si>
    <t>Úver na financovanie prevádzky</t>
  </si>
  <si>
    <t>Tabuľka č. VI</t>
  </si>
  <si>
    <t>Prevádzkové príjmy vygenerované projektom</t>
  </si>
  <si>
    <t>Prevádzkové výdavky vygenerované projektom</t>
  </si>
  <si>
    <t>Zostatková hodnota
séria budúcich čistých príjmov</t>
  </si>
  <si>
    <t>fialová bunka - potreba akcie žiadateľa</t>
  </si>
  <si>
    <t>Investičné výdavky celkom</t>
  </si>
  <si>
    <t>Využívanie infraštruktúry výlučne na nehospodársku činnosť</t>
  </si>
  <si>
    <t>Skutočné prevádzkové náklady kultúrnej inštitúcie za rok 2019</t>
  </si>
  <si>
    <t>Skutočné komerčné výnosy kultúrnej inštitúcie za rok 2019</t>
  </si>
  <si>
    <t>Posúdenie štátnej pomoci</t>
  </si>
  <si>
    <t>Podiel</t>
  </si>
  <si>
    <t>Typ kultúrnej inštitúcie</t>
  </si>
  <si>
    <t>Podiel využívania kultúrnej inštitúcie na hospodárske účely</t>
  </si>
  <si>
    <t>riadok 19</t>
  </si>
  <si>
    <t>Ročný výkaz o kultúrno-osvetovej činnosti, rok 2019, KULT (MK SR) 3-01, 5. Modul Ekonomické ukazovatele - finančné zabezpečenie kultúrno-osvetovej činnosti (v EUR),</t>
  </si>
  <si>
    <t>riadok 14</t>
  </si>
  <si>
    <t xml:space="preserve">Ročný výkaz o knižnici, rok 2019, KULT (MKSR) 10-01, 5. Modul Ekonomické ukazovatele - finančné zabezpečenie činnosti knižnice (v EUR), </t>
  </si>
  <si>
    <t>riadok 15</t>
  </si>
  <si>
    <t xml:space="preserve">Ročný výkaz o múzeu, rok 2019, KULT (MKSR) 9-01, 2. Modul Ekonomické ukazovatele - finančné zabezpečenie činnosti múzea (v EUR), </t>
  </si>
  <si>
    <t xml:space="preserve">Ročný výkaz o galérii, rok 2019, KULT (MKSR) 6-01, 2. Modul Ekonomické ukazovatele - finančné zabezpečenie činnosti galérie (v EUR), </t>
  </si>
  <si>
    <t xml:space="preserve">Ročný výkaz o profesionálnom divadle, rok 2019, KULT (MKSR) 12-01, 4. Modul Ekonomické ukazovatele - finančné zabezpečenie činnosti profesionálneho divadla (v EUR), </t>
  </si>
  <si>
    <t>riadok 18</t>
  </si>
  <si>
    <t xml:space="preserve">Ročný výkaz o astronomickom zariadení a pracovisku, rok 2019, KULT (MKSR) 14-01, 2. Modul Ekonomické ukazovatele - finančné zabezpečenie činnosti astronomického zariadenia a pracoviska (v EUR), </t>
  </si>
  <si>
    <t>vlastný výpočet žiadateľa v textovej časti finančnej analýzy</t>
  </si>
  <si>
    <t>V prípade, ak kultúrna inštitúcia neposkytla v rámci štatistického zisťovania údaje, požije údaje, ktoré vecne zodpovedajú údajom v štatistických výkazoch, ktoré vychádzajú z jej individuálnej účtovnej závierky, resp. analytickej evidencie účtovníctva za rok 2019</t>
  </si>
  <si>
    <t>Záver:</t>
  </si>
  <si>
    <t>Využíva sa priestorová alebo časová kapacita kultúrnej inštitúcie na kultúrne účely?</t>
  </si>
  <si>
    <t>knižnica</t>
  </si>
  <si>
    <t>múzeum</t>
  </si>
  <si>
    <t>galéria</t>
  </si>
  <si>
    <t>divadlo a hudobná inštitúcia</t>
  </si>
  <si>
    <t>hvezdáreň alebo planetárium</t>
  </si>
  <si>
    <t>Posúdenie oprávnenosti kultúrnej inštitúcie z hľadiska jej využívania na kultúrne účely</t>
  </si>
  <si>
    <t xml:space="preserve"> </t>
  </si>
  <si>
    <t>kultúrne zariadenie - zapísané v zozname kultúrno-osvetových zariadení</t>
  </si>
  <si>
    <t>kultúrne zariadenie - nezapísané v zozname kultúrno-osvetových zariadení</t>
  </si>
  <si>
    <t>Podiel preistorovej alebo časovej kapacity kultúrnej inštitúcie z hľadiska jej využívania na kultúrne účely</t>
  </si>
  <si>
    <t>Posúdenie štátnej pomoci a oprávnenosti kultúrnej inštitúcie z hľadiska jej využívania na kultúrne účely</t>
  </si>
  <si>
    <t>Tabuľka č. VII</t>
  </si>
  <si>
    <t>Tabuľka č. VIII</t>
  </si>
  <si>
    <t>Príjmy z prevádzky (vstupné, nájomné)</t>
  </si>
  <si>
    <t>Príloha č. 7a ŽoNFP - Finančná analýza projektu</t>
  </si>
  <si>
    <t>Zdroj údajov</t>
  </si>
  <si>
    <t>Administratívne kapacity na riadenie a realizáciu projektu a prevádzku kultúrnej inštitúcie</t>
  </si>
  <si>
    <t>Administratívne kapacity na riadenie projektu</t>
  </si>
  <si>
    <t>Meno a priezvisko zamestnanca /
názov externého subjektu</t>
  </si>
  <si>
    <t xml:space="preserve">Uviesť, či ide o interné (TPP, dohoda o prácach vykonávaných mimo pracovného pomeru, zmluva) alebo externé kapacity </t>
  </si>
  <si>
    <t>Pracovná pozícia (nerelvantné v prípade, ak bude činnosť zabezpečovaná externým subjektom)</t>
  </si>
  <si>
    <t>Popis činností v rámci riadenia projektu</t>
  </si>
  <si>
    <t>Vzdelanie v príslušnom odbore</t>
  </si>
  <si>
    <t>Prax v príslušnom odbore</t>
  </si>
  <si>
    <t>Skúsenosti v oblasti riadenia obdobných/porovnateľných projektov</t>
  </si>
  <si>
    <t>Poznámky</t>
  </si>
  <si>
    <t>V prípade, ak v čase predkladania ŽoNFP žiadateľ nedisponuje príslušnými kapacitami na riadenie projektu (kapacity budú predmetom výberu), túto skutočnosť uvedie do "poznámky", zároveň v jednotlivých stĺpcoch uvedie požadované minimálne kvalifikačné a odborné predpoklady na zamestnanca, resp. subjekt zabezpečujúci riadenie projektu. Každú osobu, resp. subjekt je potrebné uvádzať do samostatného riadku.
Pripúšťa sa aj kumulácia viacerých činností/pozícií v rámci riadenia projektu, realizácie projektu, prevádzky kultúrnej inštitúcie)</t>
  </si>
  <si>
    <t>Uviesť pracovnú pozíciu, ktorú zamestnanec zastáva v organizácii a/alebo ktorú bude zastávať vo vzťahu k projektu.</t>
  </si>
  <si>
    <t>žiadateľ musí deklarovať zabezpečenie každej z nasledovných činnosti – projektový manažment, financovanie, publicita, monitorovania a dodržiavanie ustanovení zmluvy o NFP. Tieto činnosti môže vykonávať jeden zamestnanec, alebo môžu byť tieto činnosti rozdelené medzi viacerých zamestnancov, resp. ich môže realizovať externý subjekt.</t>
  </si>
  <si>
    <t>SO nestanovuje minimálne požiadavky na vzdelanie, tie musia zohľadňovať konkrétne činnosti vykonávané v rámci projektu s ohľadom na jeho predmet. V prípade externého subjektu sa vzdelanie neuvádza.</t>
  </si>
  <si>
    <t xml:space="preserve">SO nestanovuje minimálne požiadavky na prax, tie však musia zohľadňovať konkrétne činnosti vykonávané v rámci projektu s ohľadom na jeho predmet. V prípade externého subjektu sa prax nahradí referenciami externého subjektu. </t>
  </si>
  <si>
    <t>Uvedú sa informácie o skúsenostiach s podobnými investičnými projektmi v rozsahu: názov investičného projektu, výška investície a doba realizácie</t>
  </si>
  <si>
    <t>Administratívne kapacity na realizáciu projektu</t>
  </si>
  <si>
    <t>Popis činností v rámci realizácie projektu</t>
  </si>
  <si>
    <t>Skúsenosti v oblasti riadenia/realizácie obdobných/porovnateľných projektov</t>
  </si>
  <si>
    <t>V prípade, ak v čase predkladania ŽoNFP žiadateľ nedisponuje príslušnými kapacitami na realizáciu projektu (kapacity budú predmetom výberu), túto skutočnosť uvedie do "poznámky", zároveň v jednotlivých stĺpcoch uvedie požadované minimálne kvalifikačné a odborné predpoklady na zamestnanca, resp. subjekt zabezpečujúci realizáciu projektu. Každú osobu, resp. subjekt je potrebné uvádzať do samostatného riadku.
Pripúšťa sa aj kumulácia viacerých činností/pozícií v rámci riadenia projektu, realizácie projektu, prevádzky kultúrnej inštitúcie)</t>
  </si>
  <si>
    <t>popis činností musí zahŕňať komplexnú škálu činností súvisiacu so samotnou realizáciou projektu, resp. jeho aktivít.</t>
  </si>
  <si>
    <t>Administratívne a odborné kapacity na zabezpečenie prevádzky kultúrnej inštitúcie po ukončení realizácie projektu</t>
  </si>
  <si>
    <t>Popis činností, ktoré budú predmetom zabezpečenia z hľadiska prevádzky kultúrnej inštitúcie</t>
  </si>
  <si>
    <t>V prípade, ak v čase predkladania ŽoNFP žiadateľ nedisponuje príslušnými kapacitami na zabezpečenie prevádzky  kultúrnej inštitúcie po ukončení realizácie projektu (kapacity budú predmetom výberu), túto skutočnosť uvedie do "poznámky", zároveň v jednotlivých stĺpcoch uvedie požadované minimálne kvalifikačné a odborné predpoklady na zamestnanca, resp. subjekt zabezpečujúci prevázku kultúrnej inštitúcie. Každú osobu, resp. subjekt je potrebné uvádzať do samostatného riadku.
Pripúšťa sa aj kumulácia viacerých činností/pozícií v rámci riadenia projektu, realizácie projektu, prevádzky kultúrnej inštitúcie)</t>
  </si>
  <si>
    <t>Stručný popis činností súvisiacich s prevádzkou kultúrnej inštitúcie počas realizácie projektu a počas obdobia udržateľnosti.</t>
  </si>
  <si>
    <t xml:space="preserve">Typ  administratívnej kapacity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</si>
</sst>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)_ ;_ * \(#,##0.00\)_ ;_ * &quot;-&quot;??_)_ ;_ @_ "/>
    <numFmt numFmtId="165" formatCode="#,##0.0\ _€"/>
    <numFmt numFmtId="166" formatCode="0.000000"/>
    <numFmt numFmtId="167" formatCode="#,##0.0"/>
    <numFmt numFmtId="168" formatCode="_-* #,##0.00\ _K_č_s_-;\-* #,##0.00\ _K_č_s_-;_-* &quot;-&quot;??\ _K_č_s_-;_-@_-"/>
  </numFmts>
  <fonts count="1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b/>
      <sz val="14"/>
      <name val="Arial CE"/>
      <charset val="238"/>
    </font>
    <font>
      <b/>
      <sz val="8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3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Dashed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10" borderId="0" applyNumberFormat="0" applyBorder="0" applyAlignment="0" applyProtection="0"/>
  </cellStyleXfs>
  <cellXfs count="152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4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4" applyFill="1" applyBorder="1" applyProtection="1">
      <protection hidden="1"/>
    </xf>
    <xf numFmtId="0" fontId="6" fillId="4" borderId="0" xfId="4" applyFont="1" applyFill="1" applyAlignment="1" applyProtection="1">
      <alignment horizontal="right"/>
      <protection hidden="1"/>
    </xf>
    <xf numFmtId="0" fontId="6" fillId="0" borderId="0" xfId="4" applyFont="1" applyAlignment="1" applyProtection="1">
      <alignment horizontal="right"/>
      <protection locked="0"/>
    </xf>
    <xf numFmtId="0" fontId="3" fillId="6" borderId="7" xfId="4" applyFont="1" applyFill="1" applyBorder="1" applyProtection="1">
      <protection hidden="1"/>
    </xf>
    <xf numFmtId="0" fontId="3" fillId="6" borderId="8" xfId="4" applyFont="1" applyFill="1" applyBorder="1" applyProtection="1">
      <protection hidden="1"/>
    </xf>
    <xf numFmtId="0" fontId="3" fillId="6" borderId="10" xfId="4" applyFont="1" applyFill="1" applyBorder="1" applyProtection="1">
      <protection hidden="1"/>
    </xf>
    <xf numFmtId="0" fontId="3" fillId="6" borderId="11" xfId="4" applyFont="1" applyFill="1" applyBorder="1" applyProtection="1">
      <protection hidden="1"/>
    </xf>
    <xf numFmtId="0" fontId="6" fillId="0" borderId="4" xfId="4" applyFont="1" applyBorder="1" applyProtection="1">
      <protection hidden="1"/>
    </xf>
    <xf numFmtId="0" fontId="6" fillId="0" borderId="6" xfId="4" applyFont="1" applyBorder="1" applyProtection="1">
      <protection hidden="1"/>
    </xf>
    <xf numFmtId="165" fontId="6" fillId="0" borderId="0" xfId="4" applyNumberFormat="1" applyFont="1" applyProtection="1">
      <protection locked="0"/>
    </xf>
    <xf numFmtId="165" fontId="6" fillId="0" borderId="6" xfId="4" applyNumberFormat="1" applyFont="1" applyBorder="1" applyProtection="1">
      <protection locked="0"/>
    </xf>
    <xf numFmtId="0" fontId="6" fillId="4" borderId="4" xfId="4" applyFont="1" applyFill="1" applyBorder="1" applyProtection="1">
      <protection hidden="1"/>
    </xf>
    <xf numFmtId="165" fontId="6" fillId="4" borderId="0" xfId="4" applyNumberFormat="1" applyFont="1" applyFill="1" applyProtection="1">
      <protection hidden="1"/>
    </xf>
    <xf numFmtId="0" fontId="6" fillId="4" borderId="10" xfId="4" applyFont="1" applyFill="1" applyBorder="1" applyProtection="1">
      <protection hidden="1"/>
    </xf>
    <xf numFmtId="0" fontId="3" fillId="4" borderId="12" xfId="4" applyFont="1" applyFill="1" applyBorder="1" applyProtection="1">
      <protection hidden="1"/>
    </xf>
    <xf numFmtId="165" fontId="6" fillId="4" borderId="11" xfId="4" applyNumberFormat="1" applyFont="1" applyFill="1" applyBorder="1" applyProtection="1">
      <protection hidden="1"/>
    </xf>
    <xf numFmtId="0" fontId="6" fillId="6" borderId="13" xfId="4" applyFont="1" applyFill="1" applyBorder="1" applyProtection="1">
      <protection hidden="1"/>
    </xf>
    <xf numFmtId="0" fontId="3" fillId="6" borderId="14" xfId="4" applyFont="1" applyFill="1" applyBorder="1" applyProtection="1">
      <protection hidden="1"/>
    </xf>
    <xf numFmtId="0" fontId="3" fillId="6" borderId="15" xfId="4" applyFont="1" applyFill="1" applyBorder="1" applyProtection="1">
      <protection hidden="1"/>
    </xf>
    <xf numFmtId="0" fontId="6" fillId="4" borderId="6" xfId="4" applyFont="1" applyFill="1" applyBorder="1" applyProtection="1">
      <protection hidden="1"/>
    </xf>
    <xf numFmtId="0" fontId="6" fillId="4" borderId="12" xfId="4" applyFont="1" applyFill="1" applyBorder="1" applyProtection="1">
      <protection hidden="1"/>
    </xf>
    <xf numFmtId="0" fontId="7" fillId="0" borderId="4" xfId="4" applyFont="1" applyBorder="1" applyProtection="1">
      <protection hidden="1"/>
    </xf>
    <xf numFmtId="0" fontId="7" fillId="0" borderId="3" xfId="4" applyFont="1" applyBorder="1" applyProtection="1">
      <protection hidden="1"/>
    </xf>
    <xf numFmtId="166" fontId="2" fillId="0" borderId="0" xfId="3" applyNumberFormat="1" applyProtection="1">
      <protection hidden="1"/>
    </xf>
    <xf numFmtId="0" fontId="7" fillId="0" borderId="6" xfId="4" applyFont="1" applyBorder="1" applyProtection="1">
      <protection hidden="1"/>
    </xf>
    <xf numFmtId="0" fontId="7" fillId="0" borderId="0" xfId="4" applyFont="1" applyProtection="1">
      <protection hidden="1"/>
    </xf>
    <xf numFmtId="0" fontId="6" fillId="0" borderId="0" xfId="4" applyFont="1" applyProtection="1">
      <protection hidden="1"/>
    </xf>
    <xf numFmtId="0" fontId="6" fillId="7" borderId="16" xfId="4" applyFont="1" applyFill="1" applyBorder="1" applyProtection="1">
      <protection hidden="1"/>
    </xf>
    <xf numFmtId="0" fontId="3" fillId="8" borderId="16" xfId="4" applyFont="1" applyFill="1" applyBorder="1" applyAlignment="1" applyProtection="1">
      <alignment horizontal="right"/>
      <protection hidden="1"/>
    </xf>
    <xf numFmtId="10" fontId="6" fillId="4" borderId="0" xfId="4" applyNumberFormat="1" applyFont="1" applyFill="1" applyProtection="1">
      <protection hidden="1"/>
    </xf>
    <xf numFmtId="165" fontId="6" fillId="0" borderId="0" xfId="4" applyNumberFormat="1" applyFont="1" applyBorder="1" applyProtection="1">
      <protection locked="0"/>
    </xf>
    <xf numFmtId="165" fontId="6" fillId="7" borderId="0" xfId="4" applyNumberFormat="1" applyFont="1" applyFill="1" applyBorder="1" applyProtection="1">
      <protection hidden="1"/>
    </xf>
    <xf numFmtId="0" fontId="6" fillId="7" borderId="20" xfId="4" applyFont="1" applyFill="1" applyBorder="1" applyProtection="1">
      <protection hidden="1"/>
    </xf>
    <xf numFmtId="0" fontId="6" fillId="7" borderId="21" xfId="4" applyFont="1" applyFill="1" applyBorder="1" applyProtection="1">
      <protection hidden="1"/>
    </xf>
    <xf numFmtId="165" fontId="6" fillId="7" borderId="8" xfId="4" applyNumberFormat="1" applyFont="1" applyFill="1" applyBorder="1" applyProtection="1">
      <protection hidden="1"/>
    </xf>
    <xf numFmtId="0" fontId="6" fillId="7" borderId="18" xfId="4" applyFont="1" applyFill="1" applyBorder="1" applyProtection="1">
      <protection hidden="1"/>
    </xf>
    <xf numFmtId="164" fontId="6" fillId="7" borderId="0" xfId="1" applyFont="1" applyFill="1" applyBorder="1" applyProtection="1">
      <protection hidden="1"/>
    </xf>
    <xf numFmtId="0" fontId="3" fillId="7" borderId="18" xfId="4" applyFont="1" applyFill="1" applyBorder="1" applyProtection="1">
      <protection hidden="1"/>
    </xf>
    <xf numFmtId="0" fontId="3" fillId="7" borderId="22" xfId="4" applyFont="1" applyFill="1" applyBorder="1" applyProtection="1">
      <protection hidden="1"/>
    </xf>
    <xf numFmtId="0" fontId="3" fillId="8" borderId="23" xfId="4" applyFont="1" applyFill="1" applyBorder="1" applyAlignment="1" applyProtection="1">
      <alignment horizontal="right"/>
      <protection hidden="1"/>
    </xf>
    <xf numFmtId="10" fontId="3" fillId="9" borderId="19" xfId="2" applyNumberFormat="1" applyFont="1" applyFill="1" applyBorder="1" applyAlignment="1" applyProtection="1">
      <alignment horizontal="right"/>
      <protection hidden="1"/>
    </xf>
    <xf numFmtId="165" fontId="6" fillId="7" borderId="22" xfId="4" applyNumberFormat="1" applyFont="1" applyFill="1" applyBorder="1" applyProtection="1">
      <protection hidden="1"/>
    </xf>
    <xf numFmtId="165" fontId="6" fillId="7" borderId="24" xfId="4" applyNumberFormat="1" applyFont="1" applyFill="1" applyBorder="1" applyProtection="1">
      <protection hidden="1"/>
    </xf>
    <xf numFmtId="0" fontId="6" fillId="7" borderId="16" xfId="4" applyFont="1" applyFill="1" applyBorder="1" applyAlignment="1" applyProtection="1">
      <alignment wrapText="1"/>
      <protection hidden="1"/>
    </xf>
    <xf numFmtId="165" fontId="6" fillId="11" borderId="0" xfId="4" applyNumberFormat="1" applyFont="1" applyFill="1" applyBorder="1" applyProtection="1">
      <protection hidden="1"/>
    </xf>
    <xf numFmtId="0" fontId="3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4" fontId="3" fillId="9" borderId="17" xfId="1" applyNumberFormat="1" applyFont="1" applyFill="1" applyBorder="1" applyAlignment="1" applyProtection="1">
      <alignment horizontal="right"/>
      <protection hidden="1"/>
    </xf>
    <xf numFmtId="0" fontId="3" fillId="8" borderId="26" xfId="4" applyFont="1" applyFill="1" applyBorder="1" applyAlignment="1" applyProtection="1">
      <alignment horizontal="left"/>
      <protection hidden="1"/>
    </xf>
    <xf numFmtId="0" fontId="3" fillId="8" borderId="26" xfId="4" applyFont="1" applyFill="1" applyBorder="1" applyAlignment="1" applyProtection="1">
      <alignment horizontal="left" wrapText="1"/>
      <protection hidden="1"/>
    </xf>
    <xf numFmtId="0" fontId="3" fillId="7" borderId="25" xfId="4" applyFont="1" applyFill="1" applyBorder="1" applyAlignment="1" applyProtection="1">
      <alignment horizontal="center" vertical="center"/>
      <protection hidden="1"/>
    </xf>
    <xf numFmtId="0" fontId="6" fillId="7" borderId="18" xfId="4" applyFont="1" applyFill="1" applyBorder="1" applyAlignment="1" applyProtection="1">
      <alignment horizontal="right" vertical="center"/>
      <protection hidden="1"/>
    </xf>
    <xf numFmtId="0" fontId="3" fillId="12" borderId="4" xfId="0" applyFont="1" applyFill="1" applyBorder="1" applyProtection="1">
      <protection hidden="1"/>
    </xf>
    <xf numFmtId="0" fontId="3" fillId="12" borderId="28" xfId="4" applyFont="1" applyFill="1" applyBorder="1" applyAlignment="1" applyProtection="1">
      <protection hidden="1"/>
    </xf>
    <xf numFmtId="0" fontId="3" fillId="12" borderId="24" xfId="4" applyFont="1" applyFill="1" applyBorder="1" applyAlignment="1" applyProtection="1">
      <protection hidden="1"/>
    </xf>
    <xf numFmtId="0" fontId="3" fillId="7" borderId="16" xfId="4" applyFont="1" applyFill="1" applyBorder="1" applyProtection="1">
      <protection hidden="1"/>
    </xf>
    <xf numFmtId="165" fontId="3" fillId="0" borderId="0" xfId="4" applyNumberFormat="1" applyFont="1" applyFill="1" applyBorder="1" applyProtection="1">
      <protection locked="0"/>
    </xf>
    <xf numFmtId="0" fontId="8" fillId="10" borderId="5" xfId="7" applyBorder="1" applyProtection="1">
      <protection hidden="1"/>
    </xf>
    <xf numFmtId="0" fontId="2" fillId="2" borderId="0" xfId="3" applyFill="1" applyProtection="1">
      <protection hidden="1"/>
    </xf>
    <xf numFmtId="0" fontId="2" fillId="0" borderId="0" xfId="3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 wrapText="1"/>
      <protection hidden="1"/>
    </xf>
    <xf numFmtId="0" fontId="4" fillId="0" borderId="5" xfId="4" applyBorder="1" applyProtection="1">
      <protection locked="0"/>
    </xf>
    <xf numFmtId="167" fontId="2" fillId="0" borderId="0" xfId="3" applyNumberFormat="1" applyProtection="1">
      <protection hidden="1"/>
    </xf>
    <xf numFmtId="167" fontId="9" fillId="0" borderId="0" xfId="3" applyNumberFormat="1" applyFont="1" applyProtection="1">
      <protection hidden="1"/>
    </xf>
    <xf numFmtId="0" fontId="9" fillId="0" borderId="0" xfId="3" applyFont="1" applyProtection="1">
      <protection hidden="1"/>
    </xf>
    <xf numFmtId="0" fontId="2" fillId="12" borderId="0" xfId="3" applyFill="1" applyProtection="1">
      <protection hidden="1"/>
    </xf>
    <xf numFmtId="10" fontId="2" fillId="0" borderId="0" xfId="2" applyNumberFormat="1" applyFont="1" applyProtection="1">
      <protection hidden="1"/>
    </xf>
    <xf numFmtId="0" fontId="3" fillId="3" borderId="0" xfId="0" applyFont="1" applyFill="1" applyAlignment="1" applyProtection="1">
      <alignment horizontal="left"/>
      <protection hidden="1"/>
    </xf>
    <xf numFmtId="0" fontId="12" fillId="3" borderId="0" xfId="0" applyFont="1" applyFill="1" applyProtection="1">
      <protection hidden="1"/>
    </xf>
    <xf numFmtId="0" fontId="12" fillId="3" borderId="0" xfId="0" applyFont="1" applyFill="1" applyAlignment="1" applyProtection="1">
      <alignment vertical="top"/>
      <protection hidden="1"/>
    </xf>
    <xf numFmtId="0" fontId="3" fillId="3" borderId="0" xfId="0" applyFont="1" applyFill="1" applyAlignment="1" applyProtection="1">
      <protection hidden="1"/>
    </xf>
    <xf numFmtId="0" fontId="3" fillId="3" borderId="31" xfId="0" applyFont="1" applyFill="1" applyBorder="1" applyProtection="1">
      <protection hidden="1"/>
    </xf>
    <xf numFmtId="0" fontId="3" fillId="3" borderId="31" xfId="0" applyFont="1" applyFill="1" applyBorder="1" applyAlignment="1" applyProtection="1">
      <alignment horizontal="left"/>
      <protection hidden="1"/>
    </xf>
    <xf numFmtId="0" fontId="3" fillId="16" borderId="5" xfId="4" applyFont="1" applyFill="1" applyBorder="1" applyAlignment="1" applyProtection="1">
      <alignment horizontal="center" vertical="center" wrapText="1"/>
      <protection hidden="1"/>
    </xf>
    <xf numFmtId="0" fontId="14" fillId="16" borderId="0" xfId="0" applyFont="1" applyFill="1" applyAlignment="1">
      <alignment vertical="center" wrapText="1"/>
    </xf>
    <xf numFmtId="0" fontId="16" fillId="2" borderId="5" xfId="4" applyFont="1" applyFill="1" applyBorder="1" applyAlignment="1" applyProtection="1">
      <alignment vertical="top" wrapText="1"/>
      <protection hidden="1"/>
    </xf>
    <xf numFmtId="0" fontId="16" fillId="0" borderId="33" xfId="4" applyFont="1" applyBorder="1" applyAlignment="1" applyProtection="1">
      <alignment vertical="top" wrapText="1"/>
      <protection hidden="1"/>
    </xf>
    <xf numFmtId="0" fontId="6" fillId="0" borderId="0" xfId="4" applyFont="1" applyBorder="1" applyAlignment="1" applyProtection="1">
      <alignment vertical="top" wrapText="1"/>
      <protection hidden="1"/>
    </xf>
    <xf numFmtId="0" fontId="16" fillId="0" borderId="2" xfId="4" applyFont="1" applyBorder="1" applyAlignment="1" applyProtection="1">
      <alignment horizontal="center" vertical="top" wrapText="1"/>
      <protection hidden="1"/>
    </xf>
    <xf numFmtId="0" fontId="17" fillId="2" borderId="5" xfId="4" applyFont="1" applyFill="1" applyBorder="1" applyAlignment="1" applyProtection="1">
      <alignment horizontal="left" vertical="top" wrapText="1"/>
      <protection hidden="1"/>
    </xf>
    <xf numFmtId="0" fontId="16" fillId="0" borderId="5" xfId="4" applyFont="1" applyBorder="1" applyAlignment="1" applyProtection="1">
      <alignment vertical="top" wrapText="1"/>
      <protection hidden="1"/>
    </xf>
    <xf numFmtId="0" fontId="16" fillId="2" borderId="5" xfId="4" applyFont="1" applyFill="1" applyBorder="1" applyAlignment="1" applyProtection="1">
      <alignment horizontal="center" vertical="top" wrapText="1"/>
      <protection hidden="1"/>
    </xf>
    <xf numFmtId="0" fontId="16" fillId="2" borderId="32" xfId="4" applyFont="1" applyFill="1" applyBorder="1" applyAlignment="1" applyProtection="1">
      <alignment vertical="top" wrapText="1"/>
      <protection hidden="1"/>
    </xf>
    <xf numFmtId="0" fontId="16" fillId="2" borderId="33" xfId="4" applyFont="1" applyFill="1" applyBorder="1" applyAlignment="1" applyProtection="1">
      <alignment vertical="top" wrapText="1"/>
      <protection hidden="1"/>
    </xf>
    <xf numFmtId="0" fontId="16" fillId="2" borderId="34" xfId="4" applyFont="1" applyFill="1" applyBorder="1" applyAlignment="1" applyProtection="1">
      <alignment vertical="top" wrapText="1"/>
      <protection hidden="1"/>
    </xf>
    <xf numFmtId="0" fontId="6" fillId="2" borderId="32" xfId="4" applyFont="1" applyFill="1" applyBorder="1" applyAlignment="1" applyProtection="1">
      <alignment horizontal="center" wrapText="1"/>
      <protection hidden="1"/>
    </xf>
    <xf numFmtId="0" fontId="6" fillId="2" borderId="33" xfId="4" applyFont="1" applyFill="1" applyBorder="1" applyAlignment="1" applyProtection="1">
      <alignment horizontal="center" wrapText="1"/>
      <protection hidden="1"/>
    </xf>
    <xf numFmtId="0" fontId="6" fillId="2" borderId="34" xfId="4" applyFont="1" applyFill="1" applyBorder="1" applyAlignment="1" applyProtection="1">
      <alignment horizontal="center" wrapText="1"/>
      <protection hidden="1"/>
    </xf>
    <xf numFmtId="0" fontId="13" fillId="0" borderId="11" xfId="0" applyFont="1" applyBorder="1" applyAlignment="1">
      <alignment horizontal="left"/>
    </xf>
    <xf numFmtId="0" fontId="3" fillId="16" borderId="5" xfId="4" applyFont="1" applyFill="1" applyBorder="1" applyAlignment="1" applyProtection="1">
      <alignment horizontal="center" vertical="center" wrapText="1"/>
      <protection hidden="1"/>
    </xf>
    <xf numFmtId="0" fontId="15" fillId="16" borderId="32" xfId="0" applyFont="1" applyFill="1" applyBorder="1" applyAlignment="1">
      <alignment horizontal="center" vertical="center"/>
    </xf>
    <xf numFmtId="0" fontId="15" fillId="16" borderId="33" xfId="0" applyFont="1" applyFill="1" applyBorder="1" applyAlignment="1">
      <alignment horizontal="center" vertical="center"/>
    </xf>
    <xf numFmtId="0" fontId="15" fillId="16" borderId="34" xfId="0" applyFont="1" applyFill="1" applyBorder="1" applyAlignment="1">
      <alignment horizontal="center" vertical="center"/>
    </xf>
    <xf numFmtId="0" fontId="16" fillId="0" borderId="32" xfId="4" applyFont="1" applyBorder="1" applyAlignment="1" applyProtection="1">
      <alignment vertical="top" wrapText="1"/>
      <protection hidden="1"/>
    </xf>
    <xf numFmtId="0" fontId="16" fillId="0" borderId="33" xfId="4" applyFont="1" applyBorder="1" applyAlignment="1" applyProtection="1">
      <alignment vertical="top" wrapText="1"/>
      <protection hidden="1"/>
    </xf>
    <xf numFmtId="0" fontId="16" fillId="0" borderId="34" xfId="4" applyFont="1" applyBorder="1" applyAlignment="1" applyProtection="1">
      <alignment vertical="top" wrapText="1"/>
      <protection hidden="1"/>
    </xf>
    <xf numFmtId="0" fontId="6" fillId="0" borderId="2" xfId="4" applyFont="1" applyBorder="1" applyAlignment="1" applyProtection="1">
      <alignment horizontal="center" vertical="top" wrapText="1"/>
      <protection hidden="1"/>
    </xf>
    <xf numFmtId="0" fontId="16" fillId="0" borderId="2" xfId="4" applyFont="1" applyBorder="1" applyAlignment="1" applyProtection="1">
      <alignment horizontal="center" vertical="top" wrapText="1"/>
      <protection hidden="1"/>
    </xf>
    <xf numFmtId="0" fontId="13" fillId="0" borderId="11" xfId="0" applyFont="1" applyFill="1" applyBorder="1" applyAlignment="1">
      <alignment horizontal="left"/>
    </xf>
    <xf numFmtId="0" fontId="15" fillId="16" borderId="5" xfId="0" applyFont="1" applyFill="1" applyBorder="1" applyAlignment="1">
      <alignment horizontal="center" vertical="center"/>
    </xf>
    <xf numFmtId="0" fontId="6" fillId="0" borderId="0" xfId="4" applyFont="1" applyBorder="1" applyAlignment="1" applyProtection="1">
      <alignment vertical="top" wrapText="1"/>
      <protection hidden="1"/>
    </xf>
    <xf numFmtId="0" fontId="2" fillId="2" borderId="0" xfId="3" applyFill="1" applyAlignment="1" applyProtection="1">
      <alignment horizontal="center"/>
      <protection hidden="1"/>
    </xf>
    <xf numFmtId="0" fontId="11" fillId="2" borderId="11" xfId="3" applyFont="1" applyFill="1" applyBorder="1" applyAlignment="1" applyProtection="1">
      <alignment horizontal="center"/>
      <protection hidden="1"/>
    </xf>
    <xf numFmtId="0" fontId="3" fillId="3" borderId="0" xfId="0" applyFont="1" applyFill="1" applyAlignment="1" applyProtection="1">
      <alignment horizontal="left"/>
      <protection hidden="1"/>
    </xf>
    <xf numFmtId="0" fontId="12" fillId="3" borderId="0" xfId="0" applyFont="1" applyFill="1" applyBorder="1" applyAlignment="1" applyProtection="1">
      <alignment horizontal="left" vertical="top"/>
      <protection hidden="1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/>
      <protection hidden="1"/>
    </xf>
    <xf numFmtId="0" fontId="10" fillId="3" borderId="0" xfId="0" applyFont="1" applyFill="1" applyAlignment="1" applyProtection="1">
      <alignment horizontal="left"/>
      <protection hidden="1"/>
    </xf>
    <xf numFmtId="0" fontId="10" fillId="3" borderId="29" xfId="0" applyFont="1" applyFill="1" applyBorder="1" applyAlignment="1" applyProtection="1">
      <alignment horizontal="left"/>
      <protection hidden="1"/>
    </xf>
    <xf numFmtId="0" fontId="12" fillId="3" borderId="0" xfId="0" applyFont="1" applyFill="1" applyAlignment="1" applyProtection="1">
      <alignment horizontal="left" vertical="top" wrapText="1"/>
      <protection hidden="1"/>
    </xf>
    <xf numFmtId="0" fontId="3" fillId="13" borderId="25" xfId="0" applyFont="1" applyFill="1" applyBorder="1" applyAlignment="1" applyProtection="1">
      <alignment horizontal="center"/>
      <protection hidden="1"/>
    </xf>
    <xf numFmtId="0" fontId="3" fillId="13" borderId="27" xfId="0" applyFont="1" applyFill="1" applyBorder="1" applyAlignment="1" applyProtection="1">
      <alignment horizontal="center"/>
      <protection hidden="1"/>
    </xf>
    <xf numFmtId="0" fontId="3" fillId="13" borderId="26" xfId="0" applyFont="1" applyFill="1" applyBorder="1" applyAlignment="1" applyProtection="1">
      <alignment horizontal="center"/>
      <protection hidden="1"/>
    </xf>
    <xf numFmtId="10" fontId="3" fillId="2" borderId="25" xfId="2" applyNumberFormat="1" applyFont="1" applyFill="1" applyBorder="1" applyAlignment="1" applyProtection="1">
      <alignment horizontal="center"/>
      <protection locked="0"/>
    </xf>
    <xf numFmtId="10" fontId="3" fillId="2" borderId="27" xfId="2" applyNumberFormat="1" applyFont="1" applyFill="1" applyBorder="1" applyAlignment="1" applyProtection="1">
      <alignment horizontal="center"/>
      <protection locked="0"/>
    </xf>
    <xf numFmtId="10" fontId="3" fillId="2" borderId="26" xfId="2" applyNumberFormat="1" applyFont="1" applyFill="1" applyBorder="1" applyAlignment="1" applyProtection="1">
      <alignment horizontal="center"/>
      <protection locked="0"/>
    </xf>
    <xf numFmtId="10" fontId="3" fillId="14" borderId="25" xfId="2" applyNumberFormat="1" applyFont="1" applyFill="1" applyBorder="1" applyAlignment="1" applyProtection="1">
      <alignment horizontal="center"/>
      <protection hidden="1"/>
    </xf>
    <xf numFmtId="10" fontId="3" fillId="14" borderId="27" xfId="2" applyNumberFormat="1" applyFont="1" applyFill="1" applyBorder="1" applyAlignment="1" applyProtection="1">
      <alignment horizontal="center"/>
      <protection hidden="1"/>
    </xf>
    <xf numFmtId="10" fontId="3" fillId="14" borderId="26" xfId="2" applyNumberFormat="1" applyFont="1" applyFill="1" applyBorder="1" applyAlignment="1" applyProtection="1">
      <alignment horizontal="center"/>
      <protection hidden="1"/>
    </xf>
    <xf numFmtId="9" fontId="3" fillId="2" borderId="25" xfId="2" applyFont="1" applyFill="1" applyBorder="1" applyAlignment="1" applyProtection="1">
      <alignment horizontal="center"/>
      <protection locked="0"/>
    </xf>
    <xf numFmtId="9" fontId="3" fillId="2" borderId="27" xfId="2" applyFont="1" applyFill="1" applyBorder="1" applyAlignment="1" applyProtection="1">
      <alignment horizontal="center"/>
      <protection locked="0"/>
    </xf>
    <xf numFmtId="9" fontId="3" fillId="2" borderId="26" xfId="2" applyFont="1" applyFill="1" applyBorder="1" applyAlignment="1" applyProtection="1">
      <alignment horizontal="center"/>
      <protection locked="0"/>
    </xf>
    <xf numFmtId="0" fontId="10" fillId="15" borderId="0" xfId="0" applyFont="1" applyFill="1" applyAlignment="1" applyProtection="1">
      <alignment horizontal="left"/>
      <protection hidden="1"/>
    </xf>
    <xf numFmtId="0" fontId="3" fillId="3" borderId="0" xfId="0" applyFont="1" applyFill="1" applyAlignment="1" applyProtection="1">
      <alignment horizontal="left" wrapText="1"/>
      <protection hidden="1"/>
    </xf>
    <xf numFmtId="0" fontId="12" fillId="3" borderId="0" xfId="0" applyFont="1" applyFill="1" applyAlignment="1" applyProtection="1">
      <alignment horizontal="left"/>
      <protection hidden="1"/>
    </xf>
    <xf numFmtId="0" fontId="3" fillId="3" borderId="0" xfId="0" applyFont="1" applyFill="1" applyAlignment="1" applyProtection="1">
      <alignment horizontal="left" vertical="center" wrapText="1"/>
      <protection hidden="1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3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165" fontId="6" fillId="7" borderId="25" xfId="4" applyNumberFormat="1" applyFont="1" applyFill="1" applyBorder="1" applyAlignment="1" applyProtection="1">
      <alignment horizontal="center" vertical="center"/>
      <protection hidden="1"/>
    </xf>
    <xf numFmtId="165" fontId="6" fillId="7" borderId="27" xfId="4" applyNumberFormat="1" applyFont="1" applyFill="1" applyBorder="1" applyAlignment="1" applyProtection="1">
      <alignment horizontal="center" vertical="center"/>
      <protection hidden="1"/>
    </xf>
    <xf numFmtId="165" fontId="6" fillId="7" borderId="26" xfId="4" applyNumberFormat="1" applyFont="1" applyFill="1" applyBorder="1" applyAlignment="1" applyProtection="1">
      <alignment horizontal="center" vertical="center"/>
      <protection hidden="1"/>
    </xf>
    <xf numFmtId="10" fontId="6" fillId="7" borderId="25" xfId="2" applyNumberFormat="1" applyFont="1" applyFill="1" applyBorder="1" applyAlignment="1" applyProtection="1">
      <alignment horizontal="center" vertical="center"/>
      <protection hidden="1"/>
    </xf>
    <xf numFmtId="10" fontId="6" fillId="7" borderId="27" xfId="2" applyNumberFormat="1" applyFont="1" applyFill="1" applyBorder="1" applyAlignment="1" applyProtection="1">
      <alignment horizontal="center" vertical="center"/>
      <protection hidden="1"/>
    </xf>
    <xf numFmtId="10" fontId="6" fillId="7" borderId="26" xfId="2" applyNumberFormat="1" applyFont="1" applyFill="1" applyBorder="1" applyAlignment="1" applyProtection="1">
      <alignment horizontal="center" vertical="center"/>
      <protection hidden="1"/>
    </xf>
    <xf numFmtId="0" fontId="3" fillId="6" borderId="9" xfId="4" applyFont="1" applyFill="1" applyBorder="1" applyAlignment="1" applyProtection="1">
      <alignment horizontal="center" vertical="center" wrapText="1"/>
      <protection hidden="1"/>
    </xf>
    <xf numFmtId="0" fontId="3" fillId="6" borderId="12" xfId="4" applyFont="1" applyFill="1" applyBorder="1" applyAlignment="1" applyProtection="1">
      <alignment horizontal="center" vertical="center"/>
      <protection hidden="1"/>
    </xf>
  </cellXfs>
  <cellStyles count="8">
    <cellStyle name="Čiarka" xfId="1" builtinId="3"/>
    <cellStyle name="čiarky 2" xfId="5"/>
    <cellStyle name="Normálna" xfId="0" builtinId="0"/>
    <cellStyle name="normálne 2" xfId="3"/>
    <cellStyle name="normální_Financna analyza" xfId="4"/>
    <cellStyle name="Percentá" xfId="2" builtinId="5"/>
    <cellStyle name="percentá 2" xfId="6"/>
    <cellStyle name="Zlá" xfId="7" builtinId="27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CC99"/>
      </font>
      <fill>
        <patternFill>
          <bgColor rgb="FFFFCC99"/>
        </patternFill>
      </fill>
      <border>
        <left/>
        <right/>
        <top/>
        <bottom/>
      </border>
    </dxf>
    <dxf>
      <font>
        <color rgb="FFFFCC99"/>
      </font>
      <fill>
        <patternFill>
          <bgColor rgb="FFFFCC99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99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141764</xdr:colOff>
      <xdr:row>1</xdr:row>
      <xdr:rowOff>106772</xdr:rowOff>
    </xdr:from>
    <xdr:to>
      <xdr:col>1</xdr:col>
      <xdr:colOff>438150</xdr:colOff>
      <xdr:row>6</xdr:row>
      <xdr:rowOff>35663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64" y="268697"/>
          <a:ext cx="982186" cy="7385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0</xdr:colOff>
      <xdr:row>1</xdr:row>
      <xdr:rowOff>19918</xdr:rowOff>
    </xdr:from>
    <xdr:to>
      <xdr:col>17</xdr:col>
      <xdr:colOff>0</xdr:colOff>
      <xdr:row>7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35175" y="181843"/>
          <a:ext cx="0" cy="11719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971550</xdr:colOff>
      <xdr:row>1</xdr:row>
      <xdr:rowOff>47131</xdr:rowOff>
    </xdr:from>
    <xdr:to>
      <xdr:col>17</xdr:col>
      <xdr:colOff>669234</xdr:colOff>
      <xdr:row>5</xdr:row>
      <xdr:rowOff>98653</xdr:rowOff>
    </xdr:to>
    <xdr:pic>
      <xdr:nvPicPr>
        <xdr:cNvPr id="4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209056"/>
          <a:ext cx="2812359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1304925</xdr:colOff>
      <xdr:row>1</xdr:row>
      <xdr:rowOff>139701</xdr:rowOff>
    </xdr:from>
    <xdr:to>
      <xdr:col>5</xdr:col>
      <xdr:colOff>63939</xdr:colOff>
      <xdr:row>5</xdr:row>
      <xdr:rowOff>9525</xdr:rowOff>
    </xdr:to>
    <xdr:pic>
      <xdr:nvPicPr>
        <xdr:cNvPr id="5" name="Obrázok 1" descr="image00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1626"/>
          <a:ext cx="2149914" cy="517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19050</xdr:colOff>
      <xdr:row>0</xdr:row>
      <xdr:rowOff>147434</xdr:rowOff>
    </xdr:from>
    <xdr:to>
      <xdr:col>11</xdr:col>
      <xdr:colOff>561976</xdr:colOff>
      <xdr:row>5</xdr:row>
      <xdr:rowOff>1</xdr:rowOff>
    </xdr:to>
    <xdr:pic>
      <xdr:nvPicPr>
        <xdr:cNvPr id="6" name="Obrázok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0550" y="147434"/>
          <a:ext cx="1914526" cy="6621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141764</xdr:colOff>
      <xdr:row>1</xdr:row>
      <xdr:rowOff>106772</xdr:rowOff>
    </xdr:from>
    <xdr:to>
      <xdr:col>1</xdr:col>
      <xdr:colOff>438150</xdr:colOff>
      <xdr:row>6</xdr:row>
      <xdr:rowOff>35663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64" y="268697"/>
          <a:ext cx="982186" cy="7385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1</xdr:row>
      <xdr:rowOff>19918</xdr:rowOff>
    </xdr:from>
    <xdr:to>
      <xdr:col>14</xdr:col>
      <xdr:colOff>0</xdr:colOff>
      <xdr:row>7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1975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29365</xdr:colOff>
      <xdr:row>1</xdr:row>
      <xdr:rowOff>47131</xdr:rowOff>
    </xdr:from>
    <xdr:to>
      <xdr:col>14</xdr:col>
      <xdr:colOff>669235</xdr:colOff>
      <xdr:row>5</xdr:row>
      <xdr:rowOff>98653</xdr:rowOff>
    </xdr:to>
    <xdr:pic>
      <xdr:nvPicPr>
        <xdr:cNvPr id="4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5539" y="212783"/>
          <a:ext cx="2702239" cy="7141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533400</xdr:colOff>
      <xdr:row>2</xdr:row>
      <xdr:rowOff>15876</xdr:rowOff>
    </xdr:from>
    <xdr:to>
      <xdr:col>5</xdr:col>
      <xdr:colOff>66675</xdr:colOff>
      <xdr:row>4</xdr:row>
      <xdr:rowOff>123826</xdr:rowOff>
    </xdr:to>
    <xdr:pic>
      <xdr:nvPicPr>
        <xdr:cNvPr id="5" name="Obrázok 1" descr="image00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339726"/>
          <a:ext cx="2190750" cy="43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571500</xdr:colOff>
      <xdr:row>0</xdr:row>
      <xdr:rowOff>118858</xdr:rowOff>
    </xdr:from>
    <xdr:to>
      <xdr:col>9</xdr:col>
      <xdr:colOff>561027</xdr:colOff>
      <xdr:row>5</xdr:row>
      <xdr:rowOff>76200</xdr:rowOff>
    </xdr:to>
    <xdr:pic>
      <xdr:nvPicPr>
        <xdr:cNvPr id="6" name="Obrázok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0575" y="118858"/>
          <a:ext cx="2095500" cy="7669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160814</xdr:colOff>
      <xdr:row>0</xdr:row>
      <xdr:rowOff>144872</xdr:rowOff>
    </xdr:from>
    <xdr:to>
      <xdr:col>1</xdr:col>
      <xdr:colOff>771525</xdr:colOff>
      <xdr:row>5</xdr:row>
      <xdr:rowOff>54989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14" y="144872"/>
          <a:ext cx="813911" cy="7356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0</xdr:colOff>
      <xdr:row>1</xdr:row>
      <xdr:rowOff>19918</xdr:rowOff>
    </xdr:from>
    <xdr:to>
      <xdr:col>12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0" y="185018"/>
          <a:ext cx="0" cy="9592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12</xdr:col>
      <xdr:colOff>762001</xdr:colOff>
      <xdr:row>5</xdr:row>
      <xdr:rowOff>98653</xdr:rowOff>
    </xdr:to>
    <xdr:pic>
      <xdr:nvPicPr>
        <xdr:cNvPr id="5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6131" y="212231"/>
          <a:ext cx="2544870" cy="7119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2193925</xdr:colOff>
      <xdr:row>1</xdr:row>
      <xdr:rowOff>34925</xdr:rowOff>
    </xdr:from>
    <xdr:to>
      <xdr:col>3</xdr:col>
      <xdr:colOff>682625</xdr:colOff>
      <xdr:row>4</xdr:row>
      <xdr:rowOff>39321</xdr:rowOff>
    </xdr:to>
    <xdr:pic>
      <xdr:nvPicPr>
        <xdr:cNvPr id="6" name="Obrázok 1" descr="image00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7125" y="200025"/>
          <a:ext cx="2438400" cy="499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685800</xdr:colOff>
      <xdr:row>0</xdr:row>
      <xdr:rowOff>33133</xdr:rowOff>
    </xdr:from>
    <xdr:to>
      <xdr:col>7</xdr:col>
      <xdr:colOff>558800</xdr:colOff>
      <xdr:row>5</xdr:row>
      <xdr:rowOff>19881</xdr:rowOff>
    </xdr:to>
    <xdr:pic>
      <xdr:nvPicPr>
        <xdr:cNvPr id="7" name="Obrázok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1930" y="33133"/>
          <a:ext cx="2316370" cy="8150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K%20SR\React%20E&#218;\(2021_07_06)_REACT\Priloha_2_Prirucka_pre_ziadatela\Priloha_1_Formulare_priloh_ZoNFP\Priloha_1.5_PzP-Financna_analyza\Priloha_08_ZoPr_Financna_analy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</sheetNames>
    <sheetDataSet>
      <sheetData sheetId="0">
        <row r="9">
          <cell r="L9">
            <v>0.19</v>
          </cell>
        </row>
        <row r="10">
          <cell r="L10">
            <v>0.21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Normal="100" workbookViewId="0">
      <selection activeCell="L8" sqref="L8"/>
    </sheetView>
  </sheetViews>
  <sheetFormatPr defaultRowHeight="15.75" x14ac:dyDescent="0.25"/>
  <cols>
    <col min="1" max="1" width="9" customWidth="1"/>
    <col min="4" max="5" width="22.25" customWidth="1"/>
    <col min="15" max="15" width="22.875" customWidth="1"/>
  </cols>
  <sheetData>
    <row r="1" spans="1:18" s="68" customFormat="1" ht="12.75" x14ac:dyDescent="0.2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111" t="s">
        <v>100</v>
      </c>
      <c r="O1" s="111"/>
      <c r="P1" s="111"/>
      <c r="Q1" s="111"/>
      <c r="R1" s="111"/>
    </row>
    <row r="2" spans="1:18" s="68" customFormat="1" ht="12.75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68" customFormat="1" ht="12.75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</row>
    <row r="4" spans="1:18" s="68" customFormat="1" ht="12.75" x14ac:dyDescent="0.2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8" s="68" customFormat="1" ht="12.75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</row>
    <row r="6" spans="1:18" s="68" customFormat="1" ht="12.75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</row>
    <row r="7" spans="1:18" s="68" customFormat="1" ht="18" x14ac:dyDescent="0.25">
      <c r="A7" s="112" t="s">
        <v>102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</row>
    <row r="9" spans="1:18" x14ac:dyDescent="0.25">
      <c r="A9" s="98" t="s">
        <v>103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</row>
    <row r="10" spans="1:18" ht="45" x14ac:dyDescent="0.25">
      <c r="A10" s="99" t="s">
        <v>104</v>
      </c>
      <c r="B10" s="99"/>
      <c r="C10" s="99"/>
      <c r="D10" s="83" t="s">
        <v>127</v>
      </c>
      <c r="E10" s="83" t="s">
        <v>106</v>
      </c>
      <c r="F10" s="99" t="s">
        <v>107</v>
      </c>
      <c r="G10" s="99"/>
      <c r="H10" s="99"/>
      <c r="I10" s="99" t="s">
        <v>108</v>
      </c>
      <c r="J10" s="99"/>
      <c r="K10" s="99"/>
      <c r="L10" s="99" t="s">
        <v>109</v>
      </c>
      <c r="M10" s="99"/>
      <c r="N10" s="99"/>
      <c r="O10" s="84" t="s">
        <v>110</v>
      </c>
      <c r="P10" s="109" t="s">
        <v>111</v>
      </c>
      <c r="Q10" s="109"/>
      <c r="R10" s="109"/>
    </row>
    <row r="11" spans="1:18" ht="171" customHeight="1" x14ac:dyDescent="0.25">
      <c r="A11" s="90" t="s">
        <v>112</v>
      </c>
      <c r="B11" s="90"/>
      <c r="C11" s="90"/>
      <c r="D11" s="89" t="s">
        <v>105</v>
      </c>
      <c r="E11" s="85" t="s">
        <v>113</v>
      </c>
      <c r="F11" s="103" t="s">
        <v>114</v>
      </c>
      <c r="G11" s="104"/>
      <c r="H11" s="105"/>
      <c r="I11" s="103" t="s">
        <v>115</v>
      </c>
      <c r="J11" s="104"/>
      <c r="K11" s="105"/>
      <c r="L11" s="103" t="s">
        <v>116</v>
      </c>
      <c r="M11" s="104"/>
      <c r="N11" s="105"/>
      <c r="O11" s="86" t="s">
        <v>117</v>
      </c>
      <c r="P11" s="103"/>
      <c r="Q11" s="104"/>
      <c r="R11" s="105"/>
    </row>
    <row r="12" spans="1:18" x14ac:dyDescent="0.25">
      <c r="A12" s="110"/>
      <c r="B12" s="110"/>
      <c r="C12" s="110"/>
      <c r="D12" s="87"/>
      <c r="E12" s="87"/>
      <c r="F12" s="110"/>
      <c r="G12" s="110"/>
      <c r="H12" s="110"/>
      <c r="I12" s="110"/>
      <c r="J12" s="110"/>
      <c r="K12" s="110"/>
      <c r="L12" s="110"/>
      <c r="M12" s="110"/>
      <c r="N12" s="110"/>
      <c r="O12" s="87"/>
      <c r="P12" s="110"/>
      <c r="Q12" s="110"/>
      <c r="R12" s="110"/>
    </row>
    <row r="13" spans="1:18" x14ac:dyDescent="0.25">
      <c r="A13" s="108" t="s">
        <v>118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</row>
    <row r="14" spans="1:18" ht="45" x14ac:dyDescent="0.25">
      <c r="A14" s="99" t="s">
        <v>104</v>
      </c>
      <c r="B14" s="99"/>
      <c r="C14" s="99"/>
      <c r="D14" s="83" t="s">
        <v>127</v>
      </c>
      <c r="E14" s="83" t="s">
        <v>106</v>
      </c>
      <c r="F14" s="99" t="s">
        <v>119</v>
      </c>
      <c r="G14" s="99"/>
      <c r="H14" s="99"/>
      <c r="I14" s="99" t="s">
        <v>108</v>
      </c>
      <c r="J14" s="99"/>
      <c r="K14" s="99"/>
      <c r="L14" s="99" t="s">
        <v>109</v>
      </c>
      <c r="M14" s="99"/>
      <c r="N14" s="99"/>
      <c r="O14" s="84" t="s">
        <v>120</v>
      </c>
      <c r="P14" s="109" t="s">
        <v>111</v>
      </c>
      <c r="Q14" s="109"/>
      <c r="R14" s="109"/>
    </row>
    <row r="15" spans="1:18" ht="185.25" customHeight="1" x14ac:dyDescent="0.25">
      <c r="A15" s="90" t="s">
        <v>121</v>
      </c>
      <c r="B15" s="90"/>
      <c r="C15" s="90"/>
      <c r="D15" s="89" t="s">
        <v>105</v>
      </c>
      <c r="E15" s="89" t="s">
        <v>113</v>
      </c>
      <c r="F15" s="92" t="s">
        <v>122</v>
      </c>
      <c r="G15" s="93"/>
      <c r="H15" s="94"/>
      <c r="I15" s="103" t="s">
        <v>115</v>
      </c>
      <c r="J15" s="104"/>
      <c r="K15" s="105"/>
      <c r="L15" s="103" t="s">
        <v>116</v>
      </c>
      <c r="M15" s="104"/>
      <c r="N15" s="105"/>
      <c r="O15" s="86" t="s">
        <v>117</v>
      </c>
      <c r="P15" s="103"/>
      <c r="Q15" s="104"/>
      <c r="R15" s="105"/>
    </row>
    <row r="16" spans="1:18" x14ac:dyDescent="0.25">
      <c r="A16" s="106"/>
      <c r="B16" s="106"/>
      <c r="C16" s="106"/>
      <c r="D16" s="87"/>
      <c r="E16" s="87"/>
      <c r="F16" s="107"/>
      <c r="G16" s="107"/>
      <c r="H16" s="107"/>
      <c r="I16" s="107"/>
      <c r="J16" s="107"/>
      <c r="K16" s="107"/>
      <c r="L16" s="107"/>
      <c r="M16" s="107"/>
      <c r="N16" s="107"/>
      <c r="O16" s="88"/>
      <c r="P16" s="107"/>
      <c r="Q16" s="107"/>
      <c r="R16" s="107"/>
    </row>
    <row r="17" spans="1:18" x14ac:dyDescent="0.25">
      <c r="A17" s="98" t="s">
        <v>123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18" ht="45" x14ac:dyDescent="0.25">
      <c r="A18" s="99" t="s">
        <v>104</v>
      </c>
      <c r="B18" s="99"/>
      <c r="C18" s="99"/>
      <c r="D18" s="83" t="s">
        <v>127</v>
      </c>
      <c r="E18" s="83" t="s">
        <v>106</v>
      </c>
      <c r="F18" s="99" t="s">
        <v>124</v>
      </c>
      <c r="G18" s="99"/>
      <c r="H18" s="99"/>
      <c r="I18" s="99" t="s">
        <v>108</v>
      </c>
      <c r="J18" s="99"/>
      <c r="K18" s="99"/>
      <c r="L18" s="99" t="s">
        <v>109</v>
      </c>
      <c r="M18" s="99"/>
      <c r="N18" s="99"/>
      <c r="O18" s="100" t="s">
        <v>111</v>
      </c>
      <c r="P18" s="101"/>
      <c r="Q18" s="101"/>
      <c r="R18" s="102"/>
    </row>
    <row r="19" spans="1:18" ht="216" customHeight="1" x14ac:dyDescent="0.25">
      <c r="A19" s="90" t="s">
        <v>125</v>
      </c>
      <c r="B19" s="90"/>
      <c r="C19" s="90"/>
      <c r="D19" s="89" t="s">
        <v>105</v>
      </c>
      <c r="E19" s="85" t="s">
        <v>113</v>
      </c>
      <c r="F19" s="91" t="s">
        <v>126</v>
      </c>
      <c r="G19" s="91"/>
      <c r="H19" s="91"/>
      <c r="I19" s="92" t="s">
        <v>115</v>
      </c>
      <c r="J19" s="93"/>
      <c r="K19" s="94"/>
      <c r="L19" s="92" t="s">
        <v>116</v>
      </c>
      <c r="M19" s="93"/>
      <c r="N19" s="94"/>
      <c r="O19" s="95"/>
      <c r="P19" s="96"/>
      <c r="Q19" s="96"/>
      <c r="R19" s="97"/>
    </row>
  </sheetData>
  <mergeCells count="45">
    <mergeCell ref="N1:R1"/>
    <mergeCell ref="A7:R7"/>
    <mergeCell ref="A9:R9"/>
    <mergeCell ref="A10:C10"/>
    <mergeCell ref="F10:H10"/>
    <mergeCell ref="I10:K10"/>
    <mergeCell ref="L10:N10"/>
    <mergeCell ref="P10:R10"/>
    <mergeCell ref="A12:C12"/>
    <mergeCell ref="F12:H12"/>
    <mergeCell ref="I12:K12"/>
    <mergeCell ref="L12:N12"/>
    <mergeCell ref="P12:R12"/>
    <mergeCell ref="A11:C11"/>
    <mergeCell ref="F11:H11"/>
    <mergeCell ref="I11:K11"/>
    <mergeCell ref="L11:N11"/>
    <mergeCell ref="P11:R11"/>
    <mergeCell ref="A13:R13"/>
    <mergeCell ref="A14:C14"/>
    <mergeCell ref="F14:H14"/>
    <mergeCell ref="I14:K14"/>
    <mergeCell ref="L14:N14"/>
    <mergeCell ref="P14:R14"/>
    <mergeCell ref="A16:C16"/>
    <mergeCell ref="F16:H16"/>
    <mergeCell ref="I16:K16"/>
    <mergeCell ref="L16:N16"/>
    <mergeCell ref="P16:R16"/>
    <mergeCell ref="A15:C15"/>
    <mergeCell ref="F15:H15"/>
    <mergeCell ref="I15:K15"/>
    <mergeCell ref="L15:N15"/>
    <mergeCell ref="P15:R15"/>
    <mergeCell ref="A17:R17"/>
    <mergeCell ref="A18:C18"/>
    <mergeCell ref="F18:H18"/>
    <mergeCell ref="I18:K18"/>
    <mergeCell ref="L18:N18"/>
    <mergeCell ref="O18:R18"/>
    <mergeCell ref="A19:C19"/>
    <mergeCell ref="F19:H19"/>
    <mergeCell ref="I19:K19"/>
    <mergeCell ref="L19:N19"/>
    <mergeCell ref="O19:R19"/>
  </mergeCells>
  <pageMargins left="0.7" right="0.7" top="0.75" bottom="0.75" header="0.3" footer="0.3"/>
  <pageSetup paperSize="9" scale="54" orientation="landscape" r:id="rId1"/>
  <colBreaks count="1" manualBreakCount="1">
    <brk id="6" max="1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zoomScaleNormal="100" zoomScaleSheetLayoutView="134" workbookViewId="0"/>
  </sheetViews>
  <sheetFormatPr defaultColWidth="9" defaultRowHeight="15.75" x14ac:dyDescent="0.25"/>
  <cols>
    <col min="1" max="2" width="9" style="69"/>
    <col min="3" max="3" width="16.875" style="69" customWidth="1"/>
    <col min="4" max="4" width="9" style="69"/>
    <col min="5" max="5" width="10.875" style="69" customWidth="1"/>
    <col min="6" max="6" width="10.125" style="69" customWidth="1"/>
    <col min="7" max="7" width="11" style="69" customWidth="1"/>
    <col min="8" max="8" width="3.375" style="69" customWidth="1"/>
    <col min="9" max="9" width="3.125" style="69" customWidth="1"/>
    <col min="10" max="16" width="9" style="69"/>
    <col min="17" max="17" width="59.625" style="69" customWidth="1"/>
    <col min="18" max="18" width="11.875" style="69" customWidth="1"/>
    <col min="19" max="20" width="9" style="69"/>
    <col min="21" max="21" width="6.5" style="69" customWidth="1"/>
    <col min="22" max="16384" width="9" style="69"/>
  </cols>
  <sheetData>
    <row r="1" spans="1:17" s="68" customFormat="1" ht="12.75" x14ac:dyDescent="0.2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111" t="s">
        <v>100</v>
      </c>
      <c r="M1" s="111"/>
      <c r="N1" s="111"/>
      <c r="O1" s="111"/>
    </row>
    <row r="2" spans="1:17" s="68" customFormat="1" ht="12.75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Q2" s="68" t="s">
        <v>93</v>
      </c>
    </row>
    <row r="3" spans="1:17" s="68" customFormat="1" ht="12.75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Q3" s="68" t="s">
        <v>94</v>
      </c>
    </row>
    <row r="4" spans="1:17" s="68" customFormat="1" ht="12.75" x14ac:dyDescent="0.2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Q4" s="68" t="s">
        <v>86</v>
      </c>
    </row>
    <row r="5" spans="1:17" s="68" customFormat="1" ht="12.75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Q5" s="68" t="s">
        <v>87</v>
      </c>
    </row>
    <row r="6" spans="1:17" s="68" customFormat="1" ht="12.75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Q6" s="68" t="s">
        <v>88</v>
      </c>
    </row>
    <row r="7" spans="1:17" s="68" customFormat="1" ht="18" x14ac:dyDescent="0.25">
      <c r="A7" s="112" t="s">
        <v>96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Q7" s="68" t="s">
        <v>89</v>
      </c>
    </row>
    <row r="8" spans="1:17" s="68" customFormat="1" ht="12.75" x14ac:dyDescent="0.2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  <c r="Q8" s="68" t="s">
        <v>90</v>
      </c>
    </row>
    <row r="9" spans="1:17" s="68" customFormat="1" ht="12.75" x14ac:dyDescent="0.2">
      <c r="A9" s="4"/>
      <c r="B9" s="5" t="s">
        <v>0</v>
      </c>
      <c r="C9" s="71"/>
      <c r="D9" s="5" t="s">
        <v>1</v>
      </c>
      <c r="E9" s="5"/>
      <c r="F9" s="5"/>
      <c r="G9" s="5"/>
      <c r="H9" s="5"/>
      <c r="I9" s="5"/>
      <c r="J9" s="5"/>
      <c r="K9" s="5"/>
      <c r="L9" s="5"/>
      <c r="M9" s="5"/>
      <c r="N9" s="5"/>
      <c r="O9" s="6"/>
    </row>
    <row r="10" spans="1:17" s="68" customFormat="1" ht="12.75" x14ac:dyDescent="0.2">
      <c r="A10" s="4"/>
      <c r="B10" s="5"/>
      <c r="C10" s="7"/>
      <c r="D10" s="5" t="s">
        <v>2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8"/>
    </row>
    <row r="11" spans="1:17" s="68" customFormat="1" ht="12.75" x14ac:dyDescent="0.2">
      <c r="A11" s="4"/>
      <c r="B11" s="5"/>
      <c r="C11" s="9"/>
      <c r="D11" s="5" t="s">
        <v>3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8"/>
    </row>
    <row r="12" spans="1:17" s="68" customFormat="1" ht="12.75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8"/>
    </row>
    <row r="13" spans="1:17" x14ac:dyDescent="0.25">
      <c r="A13" s="134" t="s">
        <v>68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</row>
    <row r="14" spans="1:17" ht="16.5" thickBot="1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7" ht="15.95" customHeight="1" x14ac:dyDescent="0.25">
      <c r="A15" s="113" t="s">
        <v>70</v>
      </c>
      <c r="B15" s="113"/>
      <c r="C15" s="113"/>
      <c r="D15" s="113"/>
      <c r="E15" s="138" t="s">
        <v>94</v>
      </c>
      <c r="F15" s="139"/>
      <c r="G15" s="140"/>
      <c r="H15" s="5"/>
      <c r="I15" s="81"/>
      <c r="J15" s="114" t="s">
        <v>101</v>
      </c>
      <c r="K15" s="114"/>
      <c r="L15" s="114"/>
      <c r="M15" s="114"/>
      <c r="N15" s="114"/>
      <c r="O15" s="114"/>
    </row>
    <row r="16" spans="1:17" ht="16.5" thickBot="1" x14ac:dyDescent="0.3">
      <c r="A16" s="5"/>
      <c r="B16" s="5"/>
      <c r="C16" s="5"/>
      <c r="D16" s="5"/>
      <c r="E16" s="141"/>
      <c r="F16" s="142"/>
      <c r="G16" s="143"/>
      <c r="H16" s="5"/>
      <c r="I16" s="81"/>
      <c r="J16" s="114"/>
      <c r="K16" s="114"/>
      <c r="L16" s="114"/>
      <c r="M16" s="114"/>
      <c r="N16" s="114"/>
      <c r="O16" s="114"/>
    </row>
    <row r="17" spans="1:22" x14ac:dyDescent="0.25">
      <c r="A17" s="5"/>
      <c r="B17" s="5"/>
      <c r="C17" s="5"/>
      <c r="D17" s="5"/>
      <c r="E17" s="5"/>
      <c r="F17" s="5"/>
      <c r="G17" s="5"/>
      <c r="H17" s="5"/>
      <c r="I17" s="81"/>
      <c r="J17" s="5"/>
      <c r="K17" s="5"/>
      <c r="L17" s="5"/>
      <c r="M17" s="5"/>
      <c r="N17" s="5"/>
      <c r="O17" s="5"/>
    </row>
    <row r="18" spans="1:22" x14ac:dyDescent="0.25">
      <c r="A18" s="113" t="s">
        <v>65</v>
      </c>
      <c r="B18" s="113"/>
      <c r="C18" s="113"/>
      <c r="D18" s="113"/>
      <c r="E18" s="113"/>
      <c r="F18" s="113"/>
      <c r="G18" s="113"/>
      <c r="H18" s="113"/>
      <c r="I18" s="82"/>
      <c r="J18" s="80"/>
      <c r="K18" s="80"/>
      <c r="L18" s="80"/>
      <c r="M18" s="80"/>
      <c r="N18" s="80"/>
      <c r="O18" s="80"/>
    </row>
    <row r="19" spans="1:22" ht="34.5" customHeight="1" thickBot="1" x14ac:dyDescent="0.3">
      <c r="A19" s="5"/>
      <c r="B19" s="5"/>
      <c r="C19" s="5"/>
      <c r="D19" s="5"/>
      <c r="E19" s="5"/>
      <c r="F19" s="5"/>
      <c r="G19" s="79"/>
      <c r="H19" s="5"/>
      <c r="I19" s="81"/>
      <c r="J19" s="121" t="str">
        <f>IF($E$15="","zobrazí sa po výbere typu kultúrnej inštitúcie",IF(OR($E$15=$Q$2,$E$15=$Q$3),P19,IF($E$15=$Q$4,Q19,IF($E$15=$Q$5,R19,IF($E$15=$Q$6,S19,IF($E$15=$Q$7,T19,U19))))))</f>
        <v>Ročný výkaz o kultúrno-osvetovej činnosti, rok 2019, KULT (MK SR) 3-01, 5. Modul Ekonomické ukazovatele - finančné zabezpečenie kultúrno-osvetovej činnosti (v EUR),</v>
      </c>
      <c r="K19" s="121"/>
      <c r="L19" s="121"/>
      <c r="M19" s="121"/>
      <c r="N19" s="121"/>
      <c r="O19" s="121"/>
      <c r="P19" s="68" t="s">
        <v>73</v>
      </c>
      <c r="Q19" s="68" t="s">
        <v>75</v>
      </c>
      <c r="R19" s="68" t="s">
        <v>77</v>
      </c>
      <c r="S19" s="68" t="s">
        <v>78</v>
      </c>
      <c r="T19" s="68" t="s">
        <v>79</v>
      </c>
      <c r="U19" s="68" t="s">
        <v>81</v>
      </c>
      <c r="V19" s="68" t="s">
        <v>92</v>
      </c>
    </row>
    <row r="20" spans="1:22" s="70" customFormat="1" ht="14.25" customHeight="1" thickBot="1" x14ac:dyDescent="0.25">
      <c r="A20" s="137" t="s">
        <v>66</v>
      </c>
      <c r="B20" s="137"/>
      <c r="C20" s="137"/>
      <c r="D20" s="137"/>
      <c r="E20" s="115">
        <v>100</v>
      </c>
      <c r="F20" s="116"/>
      <c r="G20" s="117"/>
      <c r="H20" s="5"/>
      <c r="I20" s="81"/>
      <c r="J20" s="121" t="str">
        <f>IF($E$15="","zobrazí sa po výbere typu kultúrnej inštitúcie",IF(OR($E$15=$Q$2,$E$15=$Q$3),P20,IF($E$15=$Q$4,Q20,IF($E$15=$Q$5,R20,IF($E$15=$Q$6,S20,IF($E$15=$Q$7,T20,U20))))))</f>
        <v>riadok 19</v>
      </c>
      <c r="K20" s="121"/>
      <c r="L20" s="121"/>
      <c r="M20" s="121"/>
      <c r="N20" s="121"/>
      <c r="O20" s="121"/>
      <c r="P20" s="68" t="s">
        <v>72</v>
      </c>
      <c r="Q20" s="68" t="s">
        <v>72</v>
      </c>
      <c r="R20" s="68" t="s">
        <v>72</v>
      </c>
      <c r="S20" s="68" t="s">
        <v>72</v>
      </c>
      <c r="T20" s="68" t="s">
        <v>72</v>
      </c>
      <c r="U20" s="68" t="s">
        <v>80</v>
      </c>
      <c r="V20" s="68"/>
    </row>
    <row r="21" spans="1:22" s="70" customFormat="1" ht="14.25" customHeight="1" thickBot="1" x14ac:dyDescent="0.25">
      <c r="A21" s="137" t="s">
        <v>67</v>
      </c>
      <c r="B21" s="137"/>
      <c r="C21" s="137"/>
      <c r="D21" s="137"/>
      <c r="E21" s="115">
        <v>10</v>
      </c>
      <c r="F21" s="116"/>
      <c r="G21" s="117"/>
      <c r="H21" s="5"/>
      <c r="I21" s="81"/>
      <c r="J21" s="121" t="str">
        <f>IF($E$15="","zobrazí sa po výbere typu kultúrnej inštitúcie",IF(OR($E$15=$Q$2,$E$15=$Q$3),P21,IF($E$15=$Q$4,Q21,IF($E$15=$Q$5,R21,IF($E$15=$Q$6,S21,IF($E$15=$Q$7,T21,U21))))))</f>
        <v>riadok 14</v>
      </c>
      <c r="K21" s="121"/>
      <c r="L21" s="121"/>
      <c r="M21" s="121"/>
      <c r="N21" s="121"/>
      <c r="O21" s="121"/>
      <c r="P21" s="68" t="s">
        <v>74</v>
      </c>
      <c r="Q21" s="68" t="s">
        <v>76</v>
      </c>
      <c r="R21" s="68" t="s">
        <v>74</v>
      </c>
      <c r="S21" s="68" t="s">
        <v>74</v>
      </c>
      <c r="T21" s="68" t="s">
        <v>74</v>
      </c>
      <c r="U21" s="68" t="s">
        <v>74</v>
      </c>
      <c r="V21" s="68"/>
    </row>
    <row r="22" spans="1:22" ht="16.5" customHeight="1" thickBot="1" x14ac:dyDescent="0.3">
      <c r="A22" s="5"/>
      <c r="B22" s="5"/>
      <c r="C22" s="5"/>
      <c r="D22" s="5"/>
      <c r="E22" s="5"/>
      <c r="F22" s="5"/>
      <c r="G22" s="5"/>
      <c r="H22" s="5"/>
      <c r="I22" s="81"/>
      <c r="J22" s="121" t="s">
        <v>83</v>
      </c>
      <c r="K22" s="121"/>
      <c r="L22" s="121"/>
      <c r="M22" s="121"/>
      <c r="N22" s="121"/>
      <c r="O22" s="121"/>
      <c r="Q22" s="68"/>
      <c r="R22" s="68"/>
      <c r="S22" s="68"/>
      <c r="T22" s="68"/>
      <c r="U22" s="68"/>
      <c r="V22" s="68"/>
    </row>
    <row r="23" spans="1:22" ht="16.5" thickBot="1" x14ac:dyDescent="0.3">
      <c r="A23" s="113" t="s">
        <v>69</v>
      </c>
      <c r="B23" s="113"/>
      <c r="C23" s="113"/>
      <c r="D23" s="113"/>
      <c r="E23" s="128">
        <f>IF(OR($E$15="",$E$20=""),"",E21/E20)</f>
        <v>0.1</v>
      </c>
      <c r="F23" s="129"/>
      <c r="G23" s="130"/>
      <c r="H23" s="5"/>
      <c r="I23" s="81"/>
      <c r="J23" s="121"/>
      <c r="K23" s="121"/>
      <c r="L23" s="121"/>
      <c r="M23" s="121"/>
      <c r="N23" s="121"/>
      <c r="O23" s="121"/>
    </row>
    <row r="24" spans="1:22" x14ac:dyDescent="0.25">
      <c r="A24" s="5"/>
      <c r="B24" s="5"/>
      <c r="C24" s="5"/>
      <c r="D24" s="5"/>
      <c r="E24" s="118" t="str">
        <f>IF(E23="","",IF(E23&lt;=0.5,"nehospodárska činnosť","hospodárska činnosť"))</f>
        <v>nehospodárska činnosť</v>
      </c>
      <c r="F24" s="118"/>
      <c r="G24" s="118"/>
      <c r="H24" s="5"/>
      <c r="I24" s="81"/>
      <c r="J24" s="121"/>
      <c r="K24" s="121"/>
      <c r="L24" s="121"/>
      <c r="M24" s="121"/>
      <c r="N24" s="121"/>
      <c r="O24" s="121"/>
    </row>
    <row r="25" spans="1:22" x14ac:dyDescent="0.25">
      <c r="A25" s="5"/>
      <c r="B25" s="5"/>
      <c r="C25" s="5"/>
      <c r="D25" s="5"/>
      <c r="E25" s="5"/>
      <c r="F25" s="5"/>
      <c r="G25" s="5"/>
      <c r="H25" s="5"/>
      <c r="I25" s="81"/>
      <c r="J25" s="5"/>
      <c r="K25" s="5"/>
      <c r="L25" s="5"/>
      <c r="M25" s="5"/>
      <c r="N25" s="5"/>
      <c r="O25" s="5"/>
    </row>
    <row r="26" spans="1:22" x14ac:dyDescent="0.25">
      <c r="A26" s="113" t="s">
        <v>71</v>
      </c>
      <c r="B26" s="113"/>
      <c r="C26" s="113"/>
      <c r="D26" s="113"/>
      <c r="E26" s="113"/>
      <c r="F26" s="113"/>
      <c r="G26" s="113"/>
      <c r="H26" s="113"/>
      <c r="I26" s="82"/>
      <c r="J26" s="80"/>
      <c r="K26" s="80"/>
      <c r="L26" s="80"/>
      <c r="M26" s="80"/>
      <c r="N26" s="80"/>
      <c r="O26" s="80"/>
    </row>
    <row r="27" spans="1:22" ht="16.5" thickBot="1" x14ac:dyDescent="0.3">
      <c r="A27" s="5"/>
      <c r="B27" s="5"/>
      <c r="C27" s="5"/>
      <c r="D27" s="5"/>
      <c r="E27" s="5"/>
      <c r="F27" s="5"/>
      <c r="G27" s="78"/>
      <c r="H27" s="5"/>
      <c r="I27" s="81"/>
      <c r="J27" s="5"/>
      <c r="K27" s="5"/>
      <c r="L27" s="5"/>
      <c r="M27" s="5"/>
      <c r="N27" s="5"/>
      <c r="O27" s="5"/>
    </row>
    <row r="28" spans="1:22" ht="16.5" thickBot="1" x14ac:dyDescent="0.3">
      <c r="A28" s="113"/>
      <c r="B28" s="113"/>
      <c r="C28" s="113"/>
      <c r="D28" s="113"/>
      <c r="E28" s="125">
        <v>0.2</v>
      </c>
      <c r="F28" s="126"/>
      <c r="G28" s="127"/>
      <c r="H28" s="5"/>
      <c r="I28" s="81"/>
      <c r="J28" s="136" t="s">
        <v>82</v>
      </c>
      <c r="K28" s="136"/>
      <c r="L28" s="136"/>
      <c r="M28" s="136"/>
      <c r="N28" s="136"/>
      <c r="O28" s="136"/>
    </row>
    <row r="29" spans="1:22" x14ac:dyDescent="0.25">
      <c r="A29" s="5"/>
      <c r="B29" s="5"/>
      <c r="C29" s="5"/>
      <c r="D29" s="5"/>
      <c r="E29" s="118" t="str">
        <f>IF(E28="","",IF(E28&lt;=0.2,"takmer výlučne / nehospodárska činnosť","hospodárska činnosť"))</f>
        <v>takmer výlučne / nehospodárska činnosť</v>
      </c>
      <c r="F29" s="118"/>
      <c r="G29" s="118"/>
      <c r="H29" s="5"/>
      <c r="I29" s="81"/>
      <c r="J29" s="5"/>
      <c r="K29" s="5"/>
      <c r="L29" s="5"/>
      <c r="M29" s="5"/>
      <c r="N29" s="5"/>
      <c r="O29" s="5"/>
    </row>
    <row r="30" spans="1:22" ht="16.5" thickBot="1" x14ac:dyDescent="0.3">
      <c r="A30" s="5"/>
      <c r="B30" s="5"/>
      <c r="C30" s="5"/>
      <c r="D30" s="5"/>
      <c r="E30" s="5"/>
      <c r="F30" s="5"/>
      <c r="G30" s="5"/>
      <c r="H30" s="5"/>
      <c r="I30" s="81"/>
      <c r="J30" s="5"/>
      <c r="K30" s="5"/>
      <c r="L30" s="5"/>
      <c r="M30" s="5"/>
      <c r="N30" s="5"/>
      <c r="O30" s="5"/>
    </row>
    <row r="31" spans="1:22" ht="16.5" thickBot="1" x14ac:dyDescent="0.3">
      <c r="A31" s="119" t="s">
        <v>84</v>
      </c>
      <c r="B31" s="119"/>
      <c r="C31" s="119"/>
      <c r="D31" s="120"/>
      <c r="E31" s="122" t="str">
        <f>IF(OR($E$23="",$E$28=""),"",IF(OR($E$24="hospodárska činnosť",$E$29="hospodárska činnosť"),"projekt podlieha pravidlám štátnej pomoci","projekt nepodlieha pravidlám štátnej pomoci"))</f>
        <v>projekt nepodlieha pravidlám štátnej pomoci</v>
      </c>
      <c r="F31" s="123"/>
      <c r="G31" s="124"/>
      <c r="H31" s="5"/>
      <c r="I31" s="81"/>
      <c r="J31" s="5"/>
      <c r="K31" s="5"/>
      <c r="L31" s="5"/>
      <c r="M31" s="5"/>
      <c r="N31" s="5"/>
      <c r="O31" s="5"/>
    </row>
    <row r="32" spans="1:22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5">
      <c r="A33" s="134" t="s">
        <v>91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</row>
    <row r="34" spans="1:15" ht="16.5" thickBot="1" x14ac:dyDescent="0.3">
      <c r="A34" s="113" t="s">
        <v>85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</row>
    <row r="35" spans="1:15" ht="16.5" thickBot="1" x14ac:dyDescent="0.3">
      <c r="A35" s="77"/>
      <c r="B35" s="77"/>
      <c r="C35" s="77"/>
      <c r="D35" s="77"/>
      <c r="E35" s="128" t="str">
        <f>IF($E$15="","",IF($E$15=$Q$3,"Uveďte výpočet","áno"))</f>
        <v>Uveďte výpočet</v>
      </c>
      <c r="F35" s="129"/>
      <c r="G35" s="130"/>
      <c r="H35" s="5"/>
      <c r="I35" s="81"/>
      <c r="J35" s="114" t="s">
        <v>101</v>
      </c>
      <c r="K35" s="114"/>
      <c r="L35" s="114"/>
      <c r="M35" s="114"/>
      <c r="N35" s="114"/>
      <c r="O35" s="114"/>
    </row>
    <row r="36" spans="1:15" x14ac:dyDescent="0.25">
      <c r="A36" s="77"/>
      <c r="B36" s="77"/>
      <c r="C36" s="77"/>
      <c r="D36" s="77"/>
      <c r="E36" s="77"/>
      <c r="F36" s="77"/>
      <c r="G36" s="77"/>
      <c r="H36" s="77"/>
      <c r="I36" s="82"/>
      <c r="J36" s="114"/>
      <c r="K36" s="114"/>
      <c r="L36" s="114"/>
      <c r="M36" s="114"/>
      <c r="N36" s="114"/>
      <c r="O36" s="114"/>
    </row>
    <row r="37" spans="1:15" ht="16.5" thickBot="1" x14ac:dyDescent="0.3">
      <c r="A37" s="5"/>
      <c r="B37" s="5"/>
      <c r="C37" s="5"/>
      <c r="D37" s="5"/>
      <c r="E37" s="5"/>
      <c r="F37" s="5"/>
      <c r="G37" s="78"/>
      <c r="H37" s="5"/>
      <c r="I37" s="81"/>
      <c r="J37" s="77"/>
      <c r="K37" s="77"/>
      <c r="L37" s="77"/>
      <c r="M37" s="77"/>
      <c r="N37" s="77"/>
      <c r="O37" s="77"/>
    </row>
    <row r="38" spans="1:15" ht="30" customHeight="1" thickBot="1" x14ac:dyDescent="0.3">
      <c r="A38" s="135" t="s">
        <v>95</v>
      </c>
      <c r="B38" s="135"/>
      <c r="C38" s="135"/>
      <c r="D38" s="135"/>
      <c r="E38" s="131"/>
      <c r="F38" s="132"/>
      <c r="G38" s="133"/>
      <c r="H38" s="5"/>
      <c r="I38" s="81"/>
      <c r="J38" s="136" t="s">
        <v>82</v>
      </c>
      <c r="K38" s="136"/>
      <c r="L38" s="136"/>
      <c r="M38" s="136"/>
      <c r="N38" s="136"/>
      <c r="O38" s="136"/>
    </row>
    <row r="39" spans="1:15" ht="16.5" thickBot="1" x14ac:dyDescent="0.3">
      <c r="A39" s="5"/>
      <c r="B39" s="5"/>
      <c r="C39" s="5"/>
      <c r="D39" s="5"/>
      <c r="E39" s="5"/>
      <c r="F39" s="5"/>
      <c r="G39" s="5"/>
      <c r="H39" s="5"/>
      <c r="I39" s="81"/>
      <c r="J39" s="5"/>
      <c r="K39" s="5"/>
      <c r="L39" s="5"/>
      <c r="M39" s="5"/>
      <c r="N39" s="5"/>
      <c r="O39" s="5"/>
    </row>
    <row r="40" spans="1:15" ht="16.5" thickBot="1" x14ac:dyDescent="0.3">
      <c r="A40" s="119" t="s">
        <v>84</v>
      </c>
      <c r="B40" s="119"/>
      <c r="C40" s="119"/>
      <c r="D40" s="120"/>
      <c r="E40" s="122" t="str">
        <f>IF($E$15="","",IF(OR($E$35="áno",E38&gt;=0.8),"Kultúrny účel je preukázaný","Kultúrny účel nie je preukázaný"))</f>
        <v>Kultúrny účel nie je preukázaný</v>
      </c>
      <c r="F40" s="123"/>
      <c r="G40" s="124"/>
      <c r="H40" s="5"/>
      <c r="I40" s="81"/>
      <c r="J40" s="77"/>
      <c r="K40" s="77"/>
      <c r="L40" s="77"/>
      <c r="M40" s="77"/>
      <c r="N40" s="77"/>
      <c r="O40" s="77"/>
    </row>
    <row r="41" spans="1:15" x14ac:dyDescent="0.25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</row>
  </sheetData>
  <mergeCells count="34">
    <mergeCell ref="L1:O1"/>
    <mergeCell ref="A7:O7"/>
    <mergeCell ref="A13:O13"/>
    <mergeCell ref="A28:D28"/>
    <mergeCell ref="A15:D15"/>
    <mergeCell ref="J20:O20"/>
    <mergeCell ref="J21:O21"/>
    <mergeCell ref="E24:G24"/>
    <mergeCell ref="A23:D23"/>
    <mergeCell ref="A21:D21"/>
    <mergeCell ref="A20:D20"/>
    <mergeCell ref="J19:O19"/>
    <mergeCell ref="J28:O28"/>
    <mergeCell ref="E15:G16"/>
    <mergeCell ref="J15:O16"/>
    <mergeCell ref="A18:H18"/>
    <mergeCell ref="E38:G38"/>
    <mergeCell ref="E40:G40"/>
    <mergeCell ref="A33:O33"/>
    <mergeCell ref="A40:D40"/>
    <mergeCell ref="A38:D38"/>
    <mergeCell ref="A34:O34"/>
    <mergeCell ref="E35:G35"/>
    <mergeCell ref="J38:O38"/>
    <mergeCell ref="A26:H26"/>
    <mergeCell ref="J35:O36"/>
    <mergeCell ref="E21:G21"/>
    <mergeCell ref="E20:G20"/>
    <mergeCell ref="E29:G29"/>
    <mergeCell ref="A31:D31"/>
    <mergeCell ref="J22:O24"/>
    <mergeCell ref="E31:G31"/>
    <mergeCell ref="E28:G28"/>
    <mergeCell ref="E23:G23"/>
  </mergeCells>
  <conditionalFormatting sqref="E37:G38 J38:O38">
    <cfRule type="expression" dxfId="4" priority="2">
      <formula>OR($E$35="áno",$E$35="")</formula>
    </cfRule>
  </conditionalFormatting>
  <conditionalFormatting sqref="A38:D38">
    <cfRule type="expression" dxfId="3" priority="1">
      <formula>OR($E$35="áno",$E$35="")</formula>
    </cfRule>
  </conditionalFormatting>
  <dataValidations count="4">
    <dataValidation type="list" allowBlank="1" showInputMessage="1" showErrorMessage="1" sqref="E15">
      <formula1>$Q$2:$Q$8</formula1>
    </dataValidation>
    <dataValidation allowBlank="1" showInputMessage="1" showErrorMessage="1" prompt="Vyberte typ kultúrnej inštitúcie" sqref="A15:D15"/>
    <dataValidation allowBlank="1" showInputMessage="1" showErrorMessage="1" prompt="Uveďte údaje o prevádzkových nákladoch" sqref="A20:D20"/>
    <dataValidation allowBlank="1" showInputMessage="1" showErrorMessage="1" prompt="Uveďte údaje o komerčných výnosoch (napr. výnosy zo vstupného, predaja tovaru, predaja služieb, prenájmu)" sqref="A21:D21"/>
  </dataValidations>
  <pageMargins left="0.7" right="0.7" top="0.75" bottom="0.75" header="0.3" footer="0.3"/>
  <pageSetup paperSize="9" scale="58" orientation="portrait" r:id="rId1"/>
  <colBreaks count="1" manualBreakCount="1">
    <brk id="1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opLeftCell="A34" zoomScaleNormal="100" zoomScaleSheetLayoutView="100" workbookViewId="0"/>
  </sheetViews>
  <sheetFormatPr defaultColWidth="9.125" defaultRowHeight="12.75" x14ac:dyDescent="0.2"/>
  <cols>
    <col min="1" max="1" width="3.125" style="68" bestFit="1" customWidth="1"/>
    <col min="2" max="2" width="34.125" style="68" bestFit="1" customWidth="1"/>
    <col min="3" max="3" width="17.625" style="68" customWidth="1"/>
    <col min="4" max="4" width="10.5" style="68" customWidth="1"/>
    <col min="5" max="6" width="10.5" style="68" bestFit="1" customWidth="1"/>
    <col min="7" max="7" width="11" style="68" bestFit="1" customWidth="1"/>
    <col min="8" max="10" width="12" style="68" bestFit="1" customWidth="1"/>
    <col min="11" max="11" width="12" style="68" customWidth="1"/>
    <col min="12" max="12" width="12" style="68" bestFit="1" customWidth="1"/>
    <col min="13" max="13" width="18.125" style="68" customWidth="1"/>
    <col min="14" max="16384" width="9.125" style="68"/>
  </cols>
  <sheetData>
    <row r="1" spans="1:13" x14ac:dyDescent="0.2">
      <c r="A1" s="67"/>
      <c r="B1" s="67"/>
      <c r="C1" s="67"/>
      <c r="D1" s="67"/>
      <c r="E1" s="67"/>
      <c r="F1" s="67"/>
      <c r="G1" s="67"/>
      <c r="H1" s="67"/>
      <c r="I1" s="67"/>
      <c r="J1" s="111" t="s">
        <v>100</v>
      </c>
      <c r="K1" s="111"/>
      <c r="L1" s="111"/>
      <c r="M1" s="111"/>
    </row>
    <row r="2" spans="1:13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x14ac:dyDescent="0.2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/>
    </row>
    <row r="8" spans="1:13" x14ac:dyDescent="0.2">
      <c r="A8" s="4"/>
      <c r="B8" s="5" t="s">
        <v>0</v>
      </c>
      <c r="C8" s="71"/>
      <c r="D8" s="5" t="s">
        <v>1</v>
      </c>
      <c r="E8" s="5"/>
      <c r="F8" s="5"/>
      <c r="G8" s="5"/>
      <c r="H8" s="5"/>
      <c r="I8" s="5"/>
      <c r="J8" s="5"/>
      <c r="K8" s="5"/>
      <c r="L8" s="5"/>
      <c r="M8" s="6"/>
    </row>
    <row r="9" spans="1:13" x14ac:dyDescent="0.2">
      <c r="A9" s="4"/>
      <c r="B9" s="5"/>
      <c r="C9" s="7"/>
      <c r="D9" s="5" t="s">
        <v>2</v>
      </c>
      <c r="E9" s="5"/>
      <c r="F9" s="5"/>
      <c r="G9" s="5"/>
      <c r="H9" s="5"/>
      <c r="I9" s="5"/>
      <c r="J9" s="5"/>
      <c r="K9" s="5"/>
      <c r="L9" s="5"/>
      <c r="M9" s="8"/>
    </row>
    <row r="10" spans="1:13" x14ac:dyDescent="0.2">
      <c r="A10" s="4"/>
      <c r="B10" s="5"/>
      <c r="C10" s="9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8"/>
    </row>
    <row r="11" spans="1:13" ht="15" x14ac:dyDescent="0.25">
      <c r="A11" s="4"/>
      <c r="B11" s="5"/>
      <c r="C11" s="66"/>
      <c r="D11" s="5" t="s">
        <v>63</v>
      </c>
      <c r="E11" s="5"/>
      <c r="F11" s="5"/>
      <c r="G11" s="5"/>
      <c r="H11" s="5"/>
      <c r="I11" s="5"/>
      <c r="J11" s="5"/>
      <c r="K11" s="5"/>
      <c r="L11" s="5"/>
      <c r="M11" s="8"/>
    </row>
    <row r="12" spans="1:13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8"/>
    </row>
    <row r="13" spans="1:13" x14ac:dyDescent="0.2">
      <c r="A13" s="4"/>
      <c r="B13" s="10" t="s">
        <v>4</v>
      </c>
      <c r="C13" s="11">
        <v>2021</v>
      </c>
      <c r="D13" s="5"/>
      <c r="E13" s="5"/>
      <c r="F13" s="5"/>
      <c r="G13" s="5"/>
      <c r="H13" s="5"/>
      <c r="I13" s="5"/>
      <c r="J13" s="5"/>
      <c r="K13" s="5"/>
      <c r="L13" s="5"/>
      <c r="M13" s="6"/>
    </row>
    <row r="14" spans="1:13" x14ac:dyDescent="0.2">
      <c r="A14" s="4"/>
      <c r="B14" s="10" t="s">
        <v>5</v>
      </c>
      <c r="C14" s="38">
        <v>0.21</v>
      </c>
      <c r="D14" s="5"/>
      <c r="E14" s="5"/>
      <c r="F14" s="5"/>
      <c r="G14" s="5"/>
      <c r="H14" s="5"/>
      <c r="I14" s="5"/>
      <c r="J14" s="5"/>
      <c r="K14" s="5"/>
      <c r="L14" s="5"/>
      <c r="M14" s="6"/>
    </row>
    <row r="15" spans="1:13" x14ac:dyDescent="0.2">
      <c r="A15" s="4"/>
      <c r="B15" s="10" t="s">
        <v>6</v>
      </c>
      <c r="C15" s="38">
        <v>0.04</v>
      </c>
      <c r="D15" s="5"/>
      <c r="E15" s="5"/>
      <c r="F15" s="5"/>
      <c r="G15" s="5"/>
      <c r="H15" s="5"/>
      <c r="I15" s="5"/>
      <c r="J15" s="5"/>
      <c r="K15" s="5"/>
      <c r="L15" s="5"/>
      <c r="M15" s="6"/>
    </row>
    <row r="16" spans="1:13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6"/>
    </row>
    <row r="17" spans="1:13" ht="13.5" thickBot="1" x14ac:dyDescent="0.25">
      <c r="A17" s="4"/>
      <c r="B17" s="5" t="s">
        <v>7</v>
      </c>
      <c r="C17" s="5">
        <f>C13</f>
        <v>2021</v>
      </c>
      <c r="D17" s="5">
        <f>C17+1</f>
        <v>2022</v>
      </c>
      <c r="E17" s="5">
        <f t="shared" ref="E17:L17" si="0">D17+1</f>
        <v>2023</v>
      </c>
      <c r="F17" s="5">
        <f t="shared" si="0"/>
        <v>2024</v>
      </c>
      <c r="G17" s="5">
        <f t="shared" si="0"/>
        <v>2025</v>
      </c>
      <c r="H17" s="5">
        <f t="shared" si="0"/>
        <v>2026</v>
      </c>
      <c r="I17" s="5">
        <f t="shared" si="0"/>
        <v>2027</v>
      </c>
      <c r="J17" s="5">
        <f t="shared" si="0"/>
        <v>2028</v>
      </c>
      <c r="K17" s="5">
        <f t="shared" si="0"/>
        <v>2029</v>
      </c>
      <c r="L17" s="5">
        <f t="shared" si="0"/>
        <v>2030</v>
      </c>
      <c r="M17" s="5"/>
    </row>
    <row r="18" spans="1:13" ht="17.25" customHeight="1" x14ac:dyDescent="0.2">
      <c r="A18" s="12"/>
      <c r="B18" s="13" t="s">
        <v>8</v>
      </c>
      <c r="C18" s="13">
        <v>1</v>
      </c>
      <c r="D18" s="13">
        <v>2</v>
      </c>
      <c r="E18" s="13">
        <v>3</v>
      </c>
      <c r="F18" s="13">
        <v>4</v>
      </c>
      <c r="G18" s="13">
        <v>5</v>
      </c>
      <c r="H18" s="13">
        <v>6</v>
      </c>
      <c r="I18" s="13">
        <v>7</v>
      </c>
      <c r="J18" s="13">
        <v>8</v>
      </c>
      <c r="K18" s="13">
        <v>9</v>
      </c>
      <c r="L18" s="13">
        <v>10</v>
      </c>
      <c r="M18" s="150" t="s">
        <v>62</v>
      </c>
    </row>
    <row r="19" spans="1:13" ht="17.25" customHeight="1" x14ac:dyDescent="0.2">
      <c r="A19" s="14"/>
      <c r="B19" s="15" t="s">
        <v>21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1"/>
    </row>
    <row r="20" spans="1:13" x14ac:dyDescent="0.2">
      <c r="A20" s="16">
        <v>1</v>
      </c>
      <c r="B20" s="17" t="s">
        <v>23</v>
      </c>
      <c r="C20" s="18">
        <v>100000</v>
      </c>
      <c r="D20" s="18"/>
      <c r="E20" s="18"/>
      <c r="F20" s="18"/>
      <c r="G20" s="18"/>
      <c r="H20" s="18"/>
      <c r="I20" s="18"/>
      <c r="J20" s="18"/>
      <c r="K20" s="18"/>
      <c r="L20" s="18"/>
      <c r="M20" s="19"/>
    </row>
    <row r="21" spans="1:13" x14ac:dyDescent="0.2">
      <c r="A21" s="16">
        <v>2</v>
      </c>
      <c r="B21" s="17" t="s">
        <v>24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9"/>
    </row>
    <row r="22" spans="1:13" x14ac:dyDescent="0.2">
      <c r="A22" s="16">
        <v>3</v>
      </c>
      <c r="B22" s="17" t="s">
        <v>9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9"/>
    </row>
    <row r="23" spans="1:13" x14ac:dyDescent="0.2">
      <c r="A23" s="22"/>
      <c r="B23" s="23" t="s">
        <v>64</v>
      </c>
      <c r="C23" s="24">
        <f>SUM(C20:C22)</f>
        <v>100000</v>
      </c>
      <c r="D23" s="24">
        <f t="shared" ref="D23:K23" si="1">SUM(D20:D22)</f>
        <v>0</v>
      </c>
      <c r="E23" s="24">
        <f t="shared" si="1"/>
        <v>0</v>
      </c>
      <c r="F23" s="24">
        <f t="shared" si="1"/>
        <v>0</v>
      </c>
      <c r="G23" s="24">
        <f t="shared" si="1"/>
        <v>0</v>
      </c>
      <c r="H23" s="24">
        <f t="shared" si="1"/>
        <v>0</v>
      </c>
      <c r="I23" s="24">
        <f t="shared" si="1"/>
        <v>0</v>
      </c>
      <c r="J23" s="24">
        <f t="shared" si="1"/>
        <v>0</v>
      </c>
      <c r="K23" s="24">
        <f t="shared" si="1"/>
        <v>0</v>
      </c>
      <c r="L23" s="24">
        <f>SUM(L20:L22)</f>
        <v>0</v>
      </c>
      <c r="M23" s="24">
        <f>SUM(M20:M22)</f>
        <v>0</v>
      </c>
    </row>
    <row r="24" spans="1:13" x14ac:dyDescent="0.2">
      <c r="A24" s="16">
        <v>4</v>
      </c>
      <c r="B24" s="17" t="s">
        <v>38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39"/>
    </row>
    <row r="25" spans="1:13" x14ac:dyDescent="0.2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1:13" ht="13.5" thickBot="1" x14ac:dyDescent="0.25">
      <c r="A26" s="4"/>
      <c r="B26" s="5" t="s">
        <v>10</v>
      </c>
      <c r="C26" s="5">
        <f t="shared" ref="C26:L26" si="2">C17</f>
        <v>2021</v>
      </c>
      <c r="D26" s="5">
        <f t="shared" si="2"/>
        <v>2022</v>
      </c>
      <c r="E26" s="5">
        <f t="shared" si="2"/>
        <v>2023</v>
      </c>
      <c r="F26" s="5">
        <f t="shared" si="2"/>
        <v>2024</v>
      </c>
      <c r="G26" s="5">
        <f t="shared" si="2"/>
        <v>2025</v>
      </c>
      <c r="H26" s="5">
        <f t="shared" si="2"/>
        <v>2026</v>
      </c>
      <c r="I26" s="5">
        <f t="shared" si="2"/>
        <v>2027</v>
      </c>
      <c r="J26" s="5">
        <f t="shared" si="2"/>
        <v>2028</v>
      </c>
      <c r="K26" s="5">
        <f t="shared" si="2"/>
        <v>2029</v>
      </c>
      <c r="L26" s="5">
        <f t="shared" si="2"/>
        <v>2030</v>
      </c>
      <c r="M26" s="6"/>
    </row>
    <row r="27" spans="1:13" x14ac:dyDescent="0.2">
      <c r="A27" s="12"/>
      <c r="B27" s="13" t="s">
        <v>47</v>
      </c>
      <c r="C27" s="13">
        <f t="shared" ref="C27:L27" si="3">C18</f>
        <v>1</v>
      </c>
      <c r="D27" s="13">
        <f t="shared" si="3"/>
        <v>2</v>
      </c>
      <c r="E27" s="13">
        <f t="shared" si="3"/>
        <v>3</v>
      </c>
      <c r="F27" s="13">
        <f t="shared" si="3"/>
        <v>4</v>
      </c>
      <c r="G27" s="13">
        <f t="shared" si="3"/>
        <v>5</v>
      </c>
      <c r="H27" s="13">
        <f t="shared" si="3"/>
        <v>6</v>
      </c>
      <c r="I27" s="13">
        <f t="shared" si="3"/>
        <v>7</v>
      </c>
      <c r="J27" s="13">
        <f t="shared" si="3"/>
        <v>8</v>
      </c>
      <c r="K27" s="13">
        <f t="shared" si="3"/>
        <v>9</v>
      </c>
      <c r="L27" s="13">
        <f t="shared" si="3"/>
        <v>10</v>
      </c>
      <c r="M27" s="6"/>
    </row>
    <row r="28" spans="1:13" x14ac:dyDescent="0.2">
      <c r="A28" s="16">
        <v>5</v>
      </c>
      <c r="B28" s="17" t="s">
        <v>56</v>
      </c>
      <c r="C28" s="24">
        <f>C23-C29</f>
        <v>0</v>
      </c>
      <c r="D28" s="24">
        <f t="shared" ref="D28:L28" si="4">D23-D29</f>
        <v>0</v>
      </c>
      <c r="E28" s="24">
        <f t="shared" si="4"/>
        <v>0</v>
      </c>
      <c r="F28" s="24">
        <f t="shared" si="4"/>
        <v>0</v>
      </c>
      <c r="G28" s="24">
        <f t="shared" si="4"/>
        <v>0</v>
      </c>
      <c r="H28" s="24">
        <f t="shared" si="4"/>
        <v>0</v>
      </c>
      <c r="I28" s="24">
        <f t="shared" si="4"/>
        <v>0</v>
      </c>
      <c r="J28" s="24">
        <f t="shared" si="4"/>
        <v>0</v>
      </c>
      <c r="K28" s="24">
        <f t="shared" si="4"/>
        <v>0</v>
      </c>
      <c r="L28" s="24">
        <f t="shared" si="4"/>
        <v>0</v>
      </c>
      <c r="M28" s="6"/>
    </row>
    <row r="29" spans="1:13" x14ac:dyDescent="0.2">
      <c r="A29" s="16">
        <v>6</v>
      </c>
      <c r="B29" s="17" t="s">
        <v>57</v>
      </c>
      <c r="C29" s="18">
        <v>100000</v>
      </c>
      <c r="D29" s="18"/>
      <c r="E29" s="18"/>
      <c r="F29" s="18"/>
      <c r="G29" s="18"/>
      <c r="H29" s="18"/>
      <c r="I29" s="18"/>
      <c r="J29" s="18"/>
      <c r="K29" s="18"/>
      <c r="L29" s="18"/>
      <c r="M29" s="6"/>
    </row>
    <row r="30" spans="1:13" x14ac:dyDescent="0.2">
      <c r="A30" s="16">
        <v>7</v>
      </c>
      <c r="B30" s="17" t="s">
        <v>36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6"/>
    </row>
    <row r="31" spans="1:13" x14ac:dyDescent="0.2">
      <c r="A31" s="16">
        <v>8</v>
      </c>
      <c r="B31" s="17" t="s">
        <v>35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6"/>
    </row>
    <row r="32" spans="1:13" x14ac:dyDescent="0.2">
      <c r="A32" s="22"/>
      <c r="B32" s="23" t="s">
        <v>37</v>
      </c>
      <c r="C32" s="24">
        <f t="shared" ref="C32:L32" si="5">SUM(C30:C31)</f>
        <v>0</v>
      </c>
      <c r="D32" s="24">
        <f t="shared" si="5"/>
        <v>0</v>
      </c>
      <c r="E32" s="24">
        <f t="shared" si="5"/>
        <v>0</v>
      </c>
      <c r="F32" s="24">
        <f t="shared" si="5"/>
        <v>0</v>
      </c>
      <c r="G32" s="24">
        <f t="shared" si="5"/>
        <v>0</v>
      </c>
      <c r="H32" s="24">
        <f t="shared" si="5"/>
        <v>0</v>
      </c>
      <c r="I32" s="24">
        <f t="shared" si="5"/>
        <v>0</v>
      </c>
      <c r="J32" s="24">
        <f t="shared" si="5"/>
        <v>0</v>
      </c>
      <c r="K32" s="24">
        <f t="shared" si="5"/>
        <v>0</v>
      </c>
      <c r="L32" s="24">
        <f t="shared" si="5"/>
        <v>0</v>
      </c>
      <c r="M32" s="6"/>
    </row>
    <row r="33" spans="1:13" x14ac:dyDescent="0.2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6"/>
    </row>
    <row r="34" spans="1:13" ht="13.5" thickBot="1" x14ac:dyDescent="0.25">
      <c r="A34" s="4"/>
      <c r="B34" s="5" t="s">
        <v>13</v>
      </c>
      <c r="C34" s="5">
        <f t="shared" ref="C34:L34" si="6">C17</f>
        <v>2021</v>
      </c>
      <c r="D34" s="5">
        <f t="shared" si="6"/>
        <v>2022</v>
      </c>
      <c r="E34" s="5">
        <f t="shared" si="6"/>
        <v>2023</v>
      </c>
      <c r="F34" s="5">
        <f t="shared" si="6"/>
        <v>2024</v>
      </c>
      <c r="G34" s="5">
        <f t="shared" si="6"/>
        <v>2025</v>
      </c>
      <c r="H34" s="5">
        <f t="shared" si="6"/>
        <v>2026</v>
      </c>
      <c r="I34" s="5">
        <f t="shared" si="6"/>
        <v>2027</v>
      </c>
      <c r="J34" s="5">
        <f t="shared" si="6"/>
        <v>2028</v>
      </c>
      <c r="K34" s="5">
        <f t="shared" si="6"/>
        <v>2029</v>
      </c>
      <c r="L34" s="5">
        <f t="shared" si="6"/>
        <v>2030</v>
      </c>
      <c r="M34" s="6"/>
    </row>
    <row r="35" spans="1:13" x14ac:dyDescent="0.2">
      <c r="A35" s="12"/>
      <c r="B35" s="13" t="s">
        <v>22</v>
      </c>
      <c r="C35" s="13">
        <f t="shared" ref="C35:L35" si="7">C18</f>
        <v>1</v>
      </c>
      <c r="D35" s="13">
        <f t="shared" si="7"/>
        <v>2</v>
      </c>
      <c r="E35" s="13">
        <f t="shared" si="7"/>
        <v>3</v>
      </c>
      <c r="F35" s="13">
        <f t="shared" si="7"/>
        <v>4</v>
      </c>
      <c r="G35" s="13">
        <f t="shared" si="7"/>
        <v>5</v>
      </c>
      <c r="H35" s="13">
        <f t="shared" si="7"/>
        <v>6</v>
      </c>
      <c r="I35" s="13">
        <f t="shared" si="7"/>
        <v>7</v>
      </c>
      <c r="J35" s="13">
        <f t="shared" si="7"/>
        <v>8</v>
      </c>
      <c r="K35" s="13">
        <f t="shared" si="7"/>
        <v>9</v>
      </c>
      <c r="L35" s="13">
        <f t="shared" si="7"/>
        <v>10</v>
      </c>
      <c r="M35" s="6"/>
    </row>
    <row r="36" spans="1:13" x14ac:dyDescent="0.2">
      <c r="A36" s="16">
        <v>9</v>
      </c>
      <c r="B36" s="17" t="s">
        <v>26</v>
      </c>
      <c r="C36" s="18">
        <v>15000</v>
      </c>
      <c r="D36" s="18">
        <v>15000</v>
      </c>
      <c r="E36" s="18">
        <v>15000</v>
      </c>
      <c r="F36" s="18">
        <v>15000</v>
      </c>
      <c r="G36" s="18">
        <v>15000</v>
      </c>
      <c r="H36" s="18">
        <v>15000</v>
      </c>
      <c r="I36" s="18">
        <v>15000</v>
      </c>
      <c r="J36" s="18">
        <v>15000</v>
      </c>
      <c r="K36" s="18">
        <v>15000</v>
      </c>
      <c r="L36" s="18">
        <v>15000</v>
      </c>
      <c r="M36" s="6"/>
    </row>
    <row r="37" spans="1:13" x14ac:dyDescent="0.2">
      <c r="A37" s="16">
        <v>10</v>
      </c>
      <c r="B37" s="17" t="s">
        <v>27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6"/>
    </row>
    <row r="38" spans="1:13" x14ac:dyDescent="0.2">
      <c r="A38" s="16">
        <v>11</v>
      </c>
      <c r="B38" s="17" t="s">
        <v>25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6"/>
    </row>
    <row r="39" spans="1:13" x14ac:dyDescent="0.2">
      <c r="A39" s="16">
        <v>12</v>
      </c>
      <c r="B39" s="17" t="s">
        <v>11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6"/>
    </row>
    <row r="40" spans="1:13" x14ac:dyDescent="0.2">
      <c r="A40" s="16">
        <v>13</v>
      </c>
      <c r="B40" s="17" t="s">
        <v>28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6"/>
    </row>
    <row r="41" spans="1:13" x14ac:dyDescent="0.2">
      <c r="A41" s="16">
        <v>14</v>
      </c>
      <c r="B41" s="17" t="s">
        <v>12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6"/>
    </row>
    <row r="42" spans="1:13" x14ac:dyDescent="0.2">
      <c r="A42" s="22"/>
      <c r="B42" s="23" t="s">
        <v>32</v>
      </c>
      <c r="C42" s="24">
        <f t="shared" ref="C42:L42" si="8">SUM(C36:C41)</f>
        <v>15000</v>
      </c>
      <c r="D42" s="24">
        <f t="shared" si="8"/>
        <v>15000</v>
      </c>
      <c r="E42" s="24">
        <f t="shared" si="8"/>
        <v>15000</v>
      </c>
      <c r="F42" s="24">
        <f t="shared" si="8"/>
        <v>15000</v>
      </c>
      <c r="G42" s="24">
        <f t="shared" si="8"/>
        <v>15000</v>
      </c>
      <c r="H42" s="24">
        <f t="shared" si="8"/>
        <v>15000</v>
      </c>
      <c r="I42" s="24">
        <f t="shared" si="8"/>
        <v>15000</v>
      </c>
      <c r="J42" s="24">
        <f t="shared" si="8"/>
        <v>15000</v>
      </c>
      <c r="K42" s="24">
        <f t="shared" si="8"/>
        <v>15000</v>
      </c>
      <c r="L42" s="24">
        <f t="shared" si="8"/>
        <v>15000</v>
      </c>
      <c r="M42" s="6"/>
    </row>
    <row r="43" spans="1:13" x14ac:dyDescent="0.2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6"/>
    </row>
    <row r="44" spans="1:13" ht="13.5" thickBot="1" x14ac:dyDescent="0.25">
      <c r="A44" s="4"/>
      <c r="B44" s="5" t="s">
        <v>14</v>
      </c>
      <c r="C44" s="5">
        <f>C17</f>
        <v>2021</v>
      </c>
      <c r="D44" s="5">
        <f t="shared" ref="D44:L44" si="9">D17</f>
        <v>2022</v>
      </c>
      <c r="E44" s="5">
        <f t="shared" si="9"/>
        <v>2023</v>
      </c>
      <c r="F44" s="5">
        <f t="shared" si="9"/>
        <v>2024</v>
      </c>
      <c r="G44" s="5">
        <f t="shared" si="9"/>
        <v>2025</v>
      </c>
      <c r="H44" s="5">
        <f t="shared" si="9"/>
        <v>2026</v>
      </c>
      <c r="I44" s="5">
        <f t="shared" si="9"/>
        <v>2027</v>
      </c>
      <c r="J44" s="5">
        <f t="shared" si="9"/>
        <v>2028</v>
      </c>
      <c r="K44" s="5">
        <f t="shared" si="9"/>
        <v>2029</v>
      </c>
      <c r="L44" s="5">
        <f t="shared" si="9"/>
        <v>2030</v>
      </c>
      <c r="M44" s="6"/>
    </row>
    <row r="45" spans="1:13" x14ac:dyDescent="0.2">
      <c r="A45" s="12"/>
      <c r="B45" s="13" t="s">
        <v>58</v>
      </c>
      <c r="C45" s="13">
        <f>C18</f>
        <v>1</v>
      </c>
      <c r="D45" s="13">
        <f t="shared" ref="D45:L45" si="10">D18</f>
        <v>2</v>
      </c>
      <c r="E45" s="13">
        <f t="shared" si="10"/>
        <v>3</v>
      </c>
      <c r="F45" s="13">
        <f t="shared" si="10"/>
        <v>4</v>
      </c>
      <c r="G45" s="13">
        <f t="shared" si="10"/>
        <v>5</v>
      </c>
      <c r="H45" s="13">
        <f t="shared" si="10"/>
        <v>6</v>
      </c>
      <c r="I45" s="13">
        <f t="shared" si="10"/>
        <v>7</v>
      </c>
      <c r="J45" s="13">
        <f t="shared" si="10"/>
        <v>8</v>
      </c>
      <c r="K45" s="13">
        <f t="shared" si="10"/>
        <v>9</v>
      </c>
      <c r="L45" s="13">
        <f t="shared" si="10"/>
        <v>10</v>
      </c>
      <c r="M45" s="6"/>
    </row>
    <row r="46" spans="1:13" x14ac:dyDescent="0.2">
      <c r="A46" s="16">
        <v>15</v>
      </c>
      <c r="B46" s="17" t="s">
        <v>39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6"/>
    </row>
    <row r="47" spans="1:13" x14ac:dyDescent="0.2">
      <c r="A47" s="16">
        <v>16</v>
      </c>
      <c r="B47" s="17" t="s">
        <v>36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6"/>
    </row>
    <row r="48" spans="1:13" x14ac:dyDescent="0.2">
      <c r="A48" s="16">
        <v>17</v>
      </c>
      <c r="B48" s="17" t="s">
        <v>35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6"/>
    </row>
    <row r="49" spans="1:13" x14ac:dyDescent="0.2">
      <c r="A49" s="22"/>
      <c r="B49" s="23" t="s">
        <v>37</v>
      </c>
      <c r="C49" s="24">
        <f t="shared" ref="C49:L49" si="11">SUM(C47:C48)</f>
        <v>0</v>
      </c>
      <c r="D49" s="24">
        <f t="shared" si="11"/>
        <v>0</v>
      </c>
      <c r="E49" s="24">
        <f t="shared" si="11"/>
        <v>0</v>
      </c>
      <c r="F49" s="24">
        <f t="shared" si="11"/>
        <v>0</v>
      </c>
      <c r="G49" s="24">
        <f t="shared" si="11"/>
        <v>0</v>
      </c>
      <c r="H49" s="24">
        <f t="shared" si="11"/>
        <v>0</v>
      </c>
      <c r="I49" s="24">
        <f t="shared" si="11"/>
        <v>0</v>
      </c>
      <c r="J49" s="24">
        <f t="shared" si="11"/>
        <v>0</v>
      </c>
      <c r="K49" s="24">
        <f t="shared" si="11"/>
        <v>0</v>
      </c>
      <c r="L49" s="24">
        <f t="shared" si="11"/>
        <v>0</v>
      </c>
      <c r="M49" s="6"/>
    </row>
    <row r="50" spans="1:13" x14ac:dyDescent="0.2">
      <c r="A50" s="4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6"/>
    </row>
    <row r="51" spans="1:13" ht="13.5" thickBot="1" x14ac:dyDescent="0.25">
      <c r="A51" s="4"/>
      <c r="B51" s="5" t="s">
        <v>18</v>
      </c>
      <c r="C51" s="5">
        <f t="shared" ref="C51:L51" si="12">C17</f>
        <v>2021</v>
      </c>
      <c r="D51" s="5">
        <f t="shared" si="12"/>
        <v>2022</v>
      </c>
      <c r="E51" s="5">
        <f t="shared" si="12"/>
        <v>2023</v>
      </c>
      <c r="F51" s="5">
        <f t="shared" si="12"/>
        <v>2024</v>
      </c>
      <c r="G51" s="5">
        <f t="shared" si="12"/>
        <v>2025</v>
      </c>
      <c r="H51" s="5">
        <f t="shared" si="12"/>
        <v>2026</v>
      </c>
      <c r="I51" s="5">
        <f t="shared" si="12"/>
        <v>2027</v>
      </c>
      <c r="J51" s="5">
        <f t="shared" si="12"/>
        <v>2028</v>
      </c>
      <c r="K51" s="5">
        <f t="shared" si="12"/>
        <v>2029</v>
      </c>
      <c r="L51" s="5">
        <f t="shared" si="12"/>
        <v>2030</v>
      </c>
      <c r="M51" s="6"/>
    </row>
    <row r="52" spans="1:13" x14ac:dyDescent="0.2">
      <c r="A52" s="25"/>
      <c r="B52" s="26" t="s">
        <v>33</v>
      </c>
      <c r="C52" s="13">
        <f t="shared" ref="C52:L52" si="13">C18</f>
        <v>1</v>
      </c>
      <c r="D52" s="13">
        <f t="shared" si="13"/>
        <v>2</v>
      </c>
      <c r="E52" s="13">
        <f t="shared" si="13"/>
        <v>3</v>
      </c>
      <c r="F52" s="13">
        <f t="shared" si="13"/>
        <v>4</v>
      </c>
      <c r="G52" s="13">
        <f t="shared" si="13"/>
        <v>5</v>
      </c>
      <c r="H52" s="13">
        <f t="shared" si="13"/>
        <v>6</v>
      </c>
      <c r="I52" s="13">
        <f t="shared" si="13"/>
        <v>7</v>
      </c>
      <c r="J52" s="13">
        <f t="shared" si="13"/>
        <v>8</v>
      </c>
      <c r="K52" s="13">
        <f t="shared" si="13"/>
        <v>9</v>
      </c>
      <c r="L52" s="13">
        <f t="shared" si="13"/>
        <v>10</v>
      </c>
      <c r="M52" s="6"/>
    </row>
    <row r="53" spans="1:13" x14ac:dyDescent="0.2">
      <c r="A53" s="16">
        <v>18</v>
      </c>
      <c r="B53" s="17" t="s">
        <v>99</v>
      </c>
      <c r="C53" s="18">
        <v>10000</v>
      </c>
      <c r="D53" s="18">
        <v>10000</v>
      </c>
      <c r="E53" s="18">
        <v>10000</v>
      </c>
      <c r="F53" s="18">
        <v>10000</v>
      </c>
      <c r="G53" s="18">
        <v>10000</v>
      </c>
      <c r="H53" s="18">
        <v>10000</v>
      </c>
      <c r="I53" s="18">
        <v>10000</v>
      </c>
      <c r="J53" s="18">
        <v>10000</v>
      </c>
      <c r="K53" s="18">
        <v>10000</v>
      </c>
      <c r="L53" s="18">
        <v>10000</v>
      </c>
      <c r="M53" s="6"/>
    </row>
    <row r="54" spans="1:13" x14ac:dyDescent="0.2">
      <c r="A54" s="16">
        <v>19</v>
      </c>
      <c r="B54" s="17" t="s">
        <v>29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6"/>
    </row>
    <row r="55" spans="1:13" x14ac:dyDescent="0.2">
      <c r="A55" s="16">
        <v>20</v>
      </c>
      <c r="B55" s="17" t="s">
        <v>30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6"/>
    </row>
    <row r="56" spans="1:13" x14ac:dyDescent="0.2">
      <c r="A56" s="22"/>
      <c r="B56" s="23" t="s">
        <v>31</v>
      </c>
      <c r="C56" s="24">
        <f>SUM(C53:C55)</f>
        <v>10000</v>
      </c>
      <c r="D56" s="24">
        <f t="shared" ref="D56:K56" si="14">SUM(D53:D55)</f>
        <v>10000</v>
      </c>
      <c r="E56" s="24">
        <f t="shared" si="14"/>
        <v>10000</v>
      </c>
      <c r="F56" s="24">
        <f t="shared" si="14"/>
        <v>10000</v>
      </c>
      <c r="G56" s="24">
        <f t="shared" si="14"/>
        <v>10000</v>
      </c>
      <c r="H56" s="24">
        <f t="shared" si="14"/>
        <v>10000</v>
      </c>
      <c r="I56" s="24">
        <f t="shared" si="14"/>
        <v>10000</v>
      </c>
      <c r="J56" s="24">
        <f t="shared" si="14"/>
        <v>10000</v>
      </c>
      <c r="K56" s="24">
        <f t="shared" si="14"/>
        <v>10000</v>
      </c>
      <c r="L56" s="24">
        <f>SUM(L53:L55)+M23</f>
        <v>10000</v>
      </c>
      <c r="M56" s="6"/>
    </row>
    <row r="57" spans="1:13" x14ac:dyDescent="0.2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6"/>
    </row>
    <row r="58" spans="1:13" ht="13.5" thickBot="1" x14ac:dyDescent="0.25">
      <c r="A58" s="4"/>
      <c r="B58" s="5" t="s">
        <v>59</v>
      </c>
      <c r="C58" s="5">
        <f t="shared" ref="C58:L58" si="15">C17</f>
        <v>2021</v>
      </c>
      <c r="D58" s="5">
        <f t="shared" si="15"/>
        <v>2022</v>
      </c>
      <c r="E58" s="5">
        <f t="shared" si="15"/>
        <v>2023</v>
      </c>
      <c r="F58" s="5">
        <f t="shared" si="15"/>
        <v>2024</v>
      </c>
      <c r="G58" s="5">
        <f t="shared" si="15"/>
        <v>2025</v>
      </c>
      <c r="H58" s="5">
        <f t="shared" si="15"/>
        <v>2026</v>
      </c>
      <c r="I58" s="5">
        <f t="shared" si="15"/>
        <v>2027</v>
      </c>
      <c r="J58" s="5">
        <f t="shared" si="15"/>
        <v>2028</v>
      </c>
      <c r="K58" s="5">
        <f t="shared" si="15"/>
        <v>2029</v>
      </c>
      <c r="L58" s="5">
        <f t="shared" si="15"/>
        <v>2030</v>
      </c>
      <c r="M58" s="6"/>
    </row>
    <row r="59" spans="1:13" x14ac:dyDescent="0.2">
      <c r="A59" s="25"/>
      <c r="B59" s="26" t="s">
        <v>34</v>
      </c>
      <c r="C59" s="27">
        <f t="shared" ref="C59:L59" si="16">C18</f>
        <v>1</v>
      </c>
      <c r="D59" s="27">
        <f t="shared" si="16"/>
        <v>2</v>
      </c>
      <c r="E59" s="27">
        <f t="shared" si="16"/>
        <v>3</v>
      </c>
      <c r="F59" s="27">
        <f t="shared" si="16"/>
        <v>4</v>
      </c>
      <c r="G59" s="27">
        <f t="shared" si="16"/>
        <v>5</v>
      </c>
      <c r="H59" s="27">
        <f t="shared" si="16"/>
        <v>6</v>
      </c>
      <c r="I59" s="27">
        <f t="shared" si="16"/>
        <v>7</v>
      </c>
      <c r="J59" s="27">
        <f t="shared" si="16"/>
        <v>8</v>
      </c>
      <c r="K59" s="27">
        <f t="shared" si="16"/>
        <v>9</v>
      </c>
      <c r="L59" s="27">
        <f t="shared" si="16"/>
        <v>10</v>
      </c>
      <c r="M59" s="6"/>
    </row>
    <row r="60" spans="1:13" x14ac:dyDescent="0.2">
      <c r="A60" s="20">
        <v>21</v>
      </c>
      <c r="B60" s="28" t="s">
        <v>60</v>
      </c>
      <c r="C60" s="21">
        <f t="shared" ref="C60:L60" si="17">C56</f>
        <v>10000</v>
      </c>
      <c r="D60" s="21">
        <f t="shared" si="17"/>
        <v>10000</v>
      </c>
      <c r="E60" s="21">
        <f t="shared" si="17"/>
        <v>10000</v>
      </c>
      <c r="F60" s="21">
        <f t="shared" si="17"/>
        <v>10000</v>
      </c>
      <c r="G60" s="21">
        <f t="shared" si="17"/>
        <v>10000</v>
      </c>
      <c r="H60" s="21">
        <f t="shared" si="17"/>
        <v>10000</v>
      </c>
      <c r="I60" s="21">
        <f t="shared" si="17"/>
        <v>10000</v>
      </c>
      <c r="J60" s="21">
        <f t="shared" si="17"/>
        <v>10000</v>
      </c>
      <c r="K60" s="21">
        <f t="shared" si="17"/>
        <v>10000</v>
      </c>
      <c r="L60" s="21">
        <f t="shared" si="17"/>
        <v>10000</v>
      </c>
      <c r="M60" s="6"/>
    </row>
    <row r="61" spans="1:13" x14ac:dyDescent="0.2">
      <c r="A61" s="20">
        <v>22</v>
      </c>
      <c r="B61" s="28" t="s">
        <v>61</v>
      </c>
      <c r="C61" s="21">
        <f>C42+C30+C47</f>
        <v>15000</v>
      </c>
      <c r="D61" s="21">
        <f t="shared" ref="D61:L61" si="18">D42+D30+D47</f>
        <v>15000</v>
      </c>
      <c r="E61" s="21">
        <f t="shared" si="18"/>
        <v>15000</v>
      </c>
      <c r="F61" s="21">
        <f t="shared" si="18"/>
        <v>15000</v>
      </c>
      <c r="G61" s="21">
        <f t="shared" si="18"/>
        <v>15000</v>
      </c>
      <c r="H61" s="21">
        <f t="shared" si="18"/>
        <v>15000</v>
      </c>
      <c r="I61" s="21">
        <f t="shared" si="18"/>
        <v>15000</v>
      </c>
      <c r="J61" s="21">
        <f t="shared" si="18"/>
        <v>15000</v>
      </c>
      <c r="K61" s="21">
        <f t="shared" si="18"/>
        <v>15000</v>
      </c>
      <c r="L61" s="21">
        <f t="shared" si="18"/>
        <v>15000</v>
      </c>
      <c r="M61" s="6"/>
    </row>
    <row r="62" spans="1:13" x14ac:dyDescent="0.2">
      <c r="A62" s="16">
        <v>23</v>
      </c>
      <c r="B62" s="17" t="s">
        <v>15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6"/>
    </row>
    <row r="63" spans="1:13" x14ac:dyDescent="0.2">
      <c r="A63" s="20">
        <v>24</v>
      </c>
      <c r="B63" s="28" t="s">
        <v>16</v>
      </c>
      <c r="C63" s="21">
        <f>C60-C61-C62</f>
        <v>-5000</v>
      </c>
      <c r="D63" s="21">
        <f t="shared" ref="D63:L63" si="19">D60-D61-D62</f>
        <v>-5000</v>
      </c>
      <c r="E63" s="21">
        <f t="shared" si="19"/>
        <v>-5000</v>
      </c>
      <c r="F63" s="21">
        <f t="shared" si="19"/>
        <v>-5000</v>
      </c>
      <c r="G63" s="21">
        <f t="shared" si="19"/>
        <v>-5000</v>
      </c>
      <c r="H63" s="21">
        <f t="shared" si="19"/>
        <v>-5000</v>
      </c>
      <c r="I63" s="21">
        <f t="shared" si="19"/>
        <v>-5000</v>
      </c>
      <c r="J63" s="21">
        <f t="shared" si="19"/>
        <v>-5000</v>
      </c>
      <c r="K63" s="21">
        <f t="shared" si="19"/>
        <v>-5000</v>
      </c>
      <c r="L63" s="21">
        <f t="shared" si="19"/>
        <v>-5000</v>
      </c>
      <c r="M63" s="6"/>
    </row>
    <row r="64" spans="1:13" x14ac:dyDescent="0.2">
      <c r="A64" s="22">
        <v>25</v>
      </c>
      <c r="B64" s="29" t="s">
        <v>17</v>
      </c>
      <c r="C64" s="24">
        <f>IF(C63&lt;0,0,C63*$C$14)</f>
        <v>0</v>
      </c>
      <c r="D64" s="24">
        <f t="shared" ref="D64:K64" si="20">IF(D63&lt;0,0,D63*$C$14)</f>
        <v>0</v>
      </c>
      <c r="E64" s="24">
        <f t="shared" si="20"/>
        <v>0</v>
      </c>
      <c r="F64" s="24">
        <f t="shared" si="20"/>
        <v>0</v>
      </c>
      <c r="G64" s="24">
        <f t="shared" si="20"/>
        <v>0</v>
      </c>
      <c r="H64" s="24">
        <f t="shared" si="20"/>
        <v>0</v>
      </c>
      <c r="I64" s="24">
        <f t="shared" si="20"/>
        <v>0</v>
      </c>
      <c r="J64" s="24">
        <f t="shared" si="20"/>
        <v>0</v>
      </c>
      <c r="K64" s="24">
        <f t="shared" si="20"/>
        <v>0</v>
      </c>
      <c r="L64" s="24">
        <f>IF(L63&lt;0,0,L63*$C$14)</f>
        <v>0</v>
      </c>
      <c r="M64" s="6"/>
    </row>
    <row r="65" spans="1:14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6"/>
    </row>
    <row r="66" spans="1:14" x14ac:dyDescent="0.2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6"/>
    </row>
    <row r="67" spans="1:14" ht="13.5" thickBot="1" x14ac:dyDescent="0.25">
      <c r="A67" s="4"/>
      <c r="B67" s="5" t="s">
        <v>97</v>
      </c>
      <c r="C67" s="5">
        <f>C17</f>
        <v>2021</v>
      </c>
      <c r="D67" s="5">
        <f t="shared" ref="D67:L67" si="21">D17</f>
        <v>2022</v>
      </c>
      <c r="E67" s="5">
        <f t="shared" si="21"/>
        <v>2023</v>
      </c>
      <c r="F67" s="5">
        <f t="shared" si="21"/>
        <v>2024</v>
      </c>
      <c r="G67" s="5">
        <f t="shared" si="21"/>
        <v>2025</v>
      </c>
      <c r="H67" s="5">
        <f t="shared" si="21"/>
        <v>2026</v>
      </c>
      <c r="I67" s="5">
        <f t="shared" si="21"/>
        <v>2027</v>
      </c>
      <c r="J67" s="5">
        <f t="shared" si="21"/>
        <v>2028</v>
      </c>
      <c r="K67" s="5">
        <f t="shared" si="21"/>
        <v>2029</v>
      </c>
      <c r="L67" s="5">
        <f t="shared" si="21"/>
        <v>2030</v>
      </c>
      <c r="M67" s="6"/>
    </row>
    <row r="68" spans="1:14" x14ac:dyDescent="0.2">
      <c r="A68" s="25"/>
      <c r="B68" s="26" t="s">
        <v>46</v>
      </c>
      <c r="C68" s="27">
        <f>C18</f>
        <v>1</v>
      </c>
      <c r="D68" s="27">
        <f t="shared" ref="D68:L68" si="22">D18</f>
        <v>2</v>
      </c>
      <c r="E68" s="27">
        <f t="shared" si="22"/>
        <v>3</v>
      </c>
      <c r="F68" s="27">
        <f t="shared" si="22"/>
        <v>4</v>
      </c>
      <c r="G68" s="27">
        <f t="shared" si="22"/>
        <v>5</v>
      </c>
      <c r="H68" s="27">
        <f t="shared" si="22"/>
        <v>6</v>
      </c>
      <c r="I68" s="27">
        <f t="shared" si="22"/>
        <v>7</v>
      </c>
      <c r="J68" s="27">
        <f t="shared" si="22"/>
        <v>8</v>
      </c>
      <c r="K68" s="27">
        <f t="shared" si="22"/>
        <v>9</v>
      </c>
      <c r="L68" s="27">
        <f t="shared" si="22"/>
        <v>10</v>
      </c>
      <c r="M68" s="6"/>
    </row>
    <row r="69" spans="1:14" ht="12.75" customHeight="1" x14ac:dyDescent="0.2">
      <c r="A69" s="30"/>
      <c r="B69" s="31" t="s">
        <v>19</v>
      </c>
      <c r="C69" s="32">
        <f>POWER(1+$C$15,C68)</f>
        <v>1.04</v>
      </c>
      <c r="D69" s="32">
        <f>POWER(1+$C$15,D68)</f>
        <v>1.0816000000000001</v>
      </c>
      <c r="E69" s="32">
        <f t="shared" ref="E69:L69" si="23">POWER(1+$C$15,E68)</f>
        <v>1.1248640000000001</v>
      </c>
      <c r="F69" s="32">
        <f t="shared" si="23"/>
        <v>1.1698585600000002</v>
      </c>
      <c r="G69" s="32">
        <f t="shared" si="23"/>
        <v>1.2166529024000003</v>
      </c>
      <c r="H69" s="32">
        <f t="shared" si="23"/>
        <v>1.2653190184960004</v>
      </c>
      <c r="I69" s="32">
        <f t="shared" si="23"/>
        <v>1.3159317792358403</v>
      </c>
      <c r="J69" s="32">
        <f t="shared" si="23"/>
        <v>1.3685690504052741</v>
      </c>
      <c r="K69" s="32">
        <f t="shared" si="23"/>
        <v>1.4233118124214852</v>
      </c>
      <c r="L69" s="32">
        <f t="shared" si="23"/>
        <v>1.4802442849183446</v>
      </c>
      <c r="M69" s="6"/>
    </row>
    <row r="70" spans="1:14" ht="12.75" customHeight="1" x14ac:dyDescent="0.2">
      <c r="A70" s="30"/>
      <c r="B70" s="33" t="s">
        <v>20</v>
      </c>
      <c r="C70" s="34">
        <f>1/C69</f>
        <v>0.96153846153846145</v>
      </c>
      <c r="D70" s="34">
        <f t="shared" ref="D70:L70" si="24">1/D69</f>
        <v>0.92455621301775137</v>
      </c>
      <c r="E70" s="34">
        <f t="shared" si="24"/>
        <v>0.88899635867091487</v>
      </c>
      <c r="F70" s="34">
        <f t="shared" si="24"/>
        <v>0.85480419102972571</v>
      </c>
      <c r="G70" s="34">
        <f t="shared" si="24"/>
        <v>0.82192710675935154</v>
      </c>
      <c r="H70" s="34">
        <f t="shared" si="24"/>
        <v>0.79031452573014571</v>
      </c>
      <c r="I70" s="34">
        <f t="shared" si="24"/>
        <v>0.75991781320206331</v>
      </c>
      <c r="J70" s="34">
        <f t="shared" si="24"/>
        <v>0.73069020500198378</v>
      </c>
      <c r="K70" s="34">
        <f t="shared" si="24"/>
        <v>0.70258673557883045</v>
      </c>
      <c r="L70" s="34">
        <f t="shared" si="24"/>
        <v>0.67556416882579851</v>
      </c>
      <c r="M70" s="6"/>
    </row>
    <row r="71" spans="1:14" ht="12.75" customHeight="1" thickBot="1" x14ac:dyDescent="0.25">
      <c r="A71" s="16"/>
      <c r="B71" s="17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6"/>
    </row>
    <row r="72" spans="1:14" x14ac:dyDescent="0.2">
      <c r="A72" s="41">
        <v>26</v>
      </c>
      <c r="B72" s="42" t="s">
        <v>45</v>
      </c>
      <c r="C72" s="43">
        <f>C23+C30+C31+C42+C47+C48+C64</f>
        <v>115000</v>
      </c>
      <c r="D72" s="43">
        <f t="shared" ref="D72:K72" si="25">D23+D30+D31+D42+D47+D48+D64</f>
        <v>15000</v>
      </c>
      <c r="E72" s="43">
        <f t="shared" si="25"/>
        <v>15000</v>
      </c>
      <c r="F72" s="43">
        <f t="shared" si="25"/>
        <v>15000</v>
      </c>
      <c r="G72" s="43">
        <f t="shared" si="25"/>
        <v>15000</v>
      </c>
      <c r="H72" s="43">
        <f t="shared" si="25"/>
        <v>15000</v>
      </c>
      <c r="I72" s="43">
        <f t="shared" si="25"/>
        <v>15000</v>
      </c>
      <c r="J72" s="43">
        <f t="shared" si="25"/>
        <v>15000</v>
      </c>
      <c r="K72" s="43">
        <f t="shared" si="25"/>
        <v>15000</v>
      </c>
      <c r="L72" s="43">
        <f>L23+L30+L31+L42+L47+L48+L64</f>
        <v>15000</v>
      </c>
      <c r="M72" s="6"/>
    </row>
    <row r="73" spans="1:14" x14ac:dyDescent="0.2">
      <c r="A73" s="44">
        <v>27</v>
      </c>
      <c r="B73" s="36" t="s">
        <v>48</v>
      </c>
      <c r="C73" s="45">
        <f>C29+C28+C46+C56</f>
        <v>110000</v>
      </c>
      <c r="D73" s="45">
        <f t="shared" ref="D73:L73" si="26">D29+D28+D46+D56</f>
        <v>10000</v>
      </c>
      <c r="E73" s="45">
        <f t="shared" si="26"/>
        <v>10000</v>
      </c>
      <c r="F73" s="45">
        <f t="shared" si="26"/>
        <v>10000</v>
      </c>
      <c r="G73" s="45">
        <f t="shared" si="26"/>
        <v>10000</v>
      </c>
      <c r="H73" s="45">
        <f t="shared" si="26"/>
        <v>10000</v>
      </c>
      <c r="I73" s="45">
        <f t="shared" si="26"/>
        <v>10000</v>
      </c>
      <c r="J73" s="45">
        <f t="shared" si="26"/>
        <v>10000</v>
      </c>
      <c r="K73" s="45">
        <f t="shared" si="26"/>
        <v>10000</v>
      </c>
      <c r="L73" s="45">
        <f t="shared" si="26"/>
        <v>10000</v>
      </c>
      <c r="M73" s="6"/>
    </row>
    <row r="74" spans="1:14" x14ac:dyDescent="0.2">
      <c r="A74" s="44">
        <v>28</v>
      </c>
      <c r="B74" s="36" t="s">
        <v>41</v>
      </c>
      <c r="C74" s="40">
        <f>C73-C72</f>
        <v>-5000</v>
      </c>
      <c r="D74" s="40">
        <f t="shared" ref="D74:L74" si="27">D73-D72</f>
        <v>-5000</v>
      </c>
      <c r="E74" s="40">
        <f t="shared" si="27"/>
        <v>-5000</v>
      </c>
      <c r="F74" s="40">
        <f t="shared" si="27"/>
        <v>-5000</v>
      </c>
      <c r="G74" s="40">
        <f t="shared" si="27"/>
        <v>-5000</v>
      </c>
      <c r="H74" s="40">
        <f t="shared" si="27"/>
        <v>-5000</v>
      </c>
      <c r="I74" s="40">
        <f t="shared" si="27"/>
        <v>-5000</v>
      </c>
      <c r="J74" s="40">
        <f t="shared" si="27"/>
        <v>-5000</v>
      </c>
      <c r="K74" s="40">
        <f t="shared" si="27"/>
        <v>-5000</v>
      </c>
      <c r="L74" s="40">
        <f t="shared" si="27"/>
        <v>-5000</v>
      </c>
      <c r="M74" s="6"/>
      <c r="N74" s="72"/>
    </row>
    <row r="75" spans="1:14" x14ac:dyDescent="0.2">
      <c r="A75" s="44">
        <v>29</v>
      </c>
      <c r="B75" s="36" t="s">
        <v>42</v>
      </c>
      <c r="C75" s="40">
        <f>C74</f>
        <v>-5000</v>
      </c>
      <c r="D75" s="40">
        <f>C75+D74</f>
        <v>-10000</v>
      </c>
      <c r="E75" s="40">
        <f t="shared" ref="E75:L75" si="28">D75+E74</f>
        <v>-15000</v>
      </c>
      <c r="F75" s="40">
        <f t="shared" si="28"/>
        <v>-20000</v>
      </c>
      <c r="G75" s="40">
        <f t="shared" si="28"/>
        <v>-25000</v>
      </c>
      <c r="H75" s="40">
        <f t="shared" si="28"/>
        <v>-30000</v>
      </c>
      <c r="I75" s="40">
        <f t="shared" si="28"/>
        <v>-35000</v>
      </c>
      <c r="J75" s="40">
        <f t="shared" si="28"/>
        <v>-40000</v>
      </c>
      <c r="K75" s="40">
        <f t="shared" si="28"/>
        <v>-45000</v>
      </c>
      <c r="L75" s="40">
        <f t="shared" si="28"/>
        <v>-50000</v>
      </c>
      <c r="M75" s="6"/>
      <c r="N75" s="72"/>
    </row>
    <row r="76" spans="1:14" s="74" customFormat="1" x14ac:dyDescent="0.2">
      <c r="A76" s="46">
        <v>30</v>
      </c>
      <c r="B76" s="64" t="s">
        <v>51</v>
      </c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"/>
      <c r="N76" s="73"/>
    </row>
    <row r="77" spans="1:14" ht="22.5" customHeight="1" x14ac:dyDescent="0.2">
      <c r="A77" s="60">
        <v>31</v>
      </c>
      <c r="B77" s="52" t="s">
        <v>52</v>
      </c>
      <c r="C77" s="40">
        <f>C75+C76</f>
        <v>-5000</v>
      </c>
      <c r="D77" s="40">
        <f>D74+C77+D76</f>
        <v>-10000</v>
      </c>
      <c r="E77" s="40">
        <f t="shared" ref="E77:L77" si="29">E74+D77+E76</f>
        <v>-15000</v>
      </c>
      <c r="F77" s="40">
        <f t="shared" si="29"/>
        <v>-20000</v>
      </c>
      <c r="G77" s="40">
        <f t="shared" si="29"/>
        <v>-25000</v>
      </c>
      <c r="H77" s="40">
        <f t="shared" si="29"/>
        <v>-30000</v>
      </c>
      <c r="I77" s="40">
        <f t="shared" si="29"/>
        <v>-35000</v>
      </c>
      <c r="J77" s="40">
        <f t="shared" si="29"/>
        <v>-40000</v>
      </c>
      <c r="K77" s="40">
        <f t="shared" si="29"/>
        <v>-45000</v>
      </c>
      <c r="L77" s="40">
        <f t="shared" si="29"/>
        <v>-50000</v>
      </c>
      <c r="M77" s="6"/>
      <c r="N77" s="72"/>
    </row>
    <row r="78" spans="1:14" x14ac:dyDescent="0.2">
      <c r="A78" s="44">
        <v>32</v>
      </c>
      <c r="B78" s="36" t="s">
        <v>40</v>
      </c>
      <c r="C78" s="40">
        <f>C23</f>
        <v>100000</v>
      </c>
      <c r="D78" s="40">
        <f t="shared" ref="D78:L78" si="30">D23</f>
        <v>0</v>
      </c>
      <c r="E78" s="40">
        <f t="shared" si="30"/>
        <v>0</v>
      </c>
      <c r="F78" s="40">
        <f t="shared" si="30"/>
        <v>0</v>
      </c>
      <c r="G78" s="40">
        <f t="shared" si="30"/>
        <v>0</v>
      </c>
      <c r="H78" s="40">
        <f t="shared" si="30"/>
        <v>0</v>
      </c>
      <c r="I78" s="40">
        <f t="shared" si="30"/>
        <v>0</v>
      </c>
      <c r="J78" s="40">
        <f t="shared" si="30"/>
        <v>0</v>
      </c>
      <c r="K78" s="40">
        <f t="shared" si="30"/>
        <v>0</v>
      </c>
      <c r="L78" s="40">
        <f t="shared" si="30"/>
        <v>0</v>
      </c>
      <c r="M78" s="6"/>
    </row>
    <row r="79" spans="1:14" x14ac:dyDescent="0.2">
      <c r="A79" s="44">
        <v>33</v>
      </c>
      <c r="B79" s="36" t="s">
        <v>49</v>
      </c>
      <c r="C79" s="40">
        <f>C70*C23</f>
        <v>96153.846153846142</v>
      </c>
      <c r="D79" s="40">
        <f t="shared" ref="D79:L79" si="31">D70*D23</f>
        <v>0</v>
      </c>
      <c r="E79" s="40">
        <f t="shared" si="31"/>
        <v>0</v>
      </c>
      <c r="F79" s="40">
        <f t="shared" si="31"/>
        <v>0</v>
      </c>
      <c r="G79" s="40">
        <f t="shared" si="31"/>
        <v>0</v>
      </c>
      <c r="H79" s="40">
        <f t="shared" si="31"/>
        <v>0</v>
      </c>
      <c r="I79" s="40">
        <f t="shared" si="31"/>
        <v>0</v>
      </c>
      <c r="J79" s="40">
        <f t="shared" si="31"/>
        <v>0</v>
      </c>
      <c r="K79" s="40">
        <f t="shared" si="31"/>
        <v>0</v>
      </c>
      <c r="L79" s="40">
        <f t="shared" si="31"/>
        <v>0</v>
      </c>
      <c r="M79" s="6"/>
    </row>
    <row r="80" spans="1:14" x14ac:dyDescent="0.2">
      <c r="A80" s="44"/>
      <c r="B80" s="36"/>
      <c r="C80" s="53">
        <f t="shared" ref="C80:K80" si="32">C56-C42-C23</f>
        <v>-105000</v>
      </c>
      <c r="D80" s="53">
        <f t="shared" si="32"/>
        <v>-5000</v>
      </c>
      <c r="E80" s="53">
        <f t="shared" si="32"/>
        <v>-5000</v>
      </c>
      <c r="F80" s="53">
        <f t="shared" si="32"/>
        <v>-5000</v>
      </c>
      <c r="G80" s="53">
        <f t="shared" si="32"/>
        <v>-5000</v>
      </c>
      <c r="H80" s="53">
        <f t="shared" si="32"/>
        <v>-5000</v>
      </c>
      <c r="I80" s="53">
        <f t="shared" si="32"/>
        <v>-5000</v>
      </c>
      <c r="J80" s="53">
        <f t="shared" si="32"/>
        <v>-5000</v>
      </c>
      <c r="K80" s="53">
        <f t="shared" si="32"/>
        <v>-5000</v>
      </c>
      <c r="L80" s="53">
        <f>L56-L42-L23+M23*L70</f>
        <v>-5000</v>
      </c>
      <c r="M80" s="6"/>
    </row>
    <row r="81" spans="1:13" ht="13.5" thickBot="1" x14ac:dyDescent="0.25">
      <c r="A81" s="44"/>
      <c r="B81" s="36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6"/>
    </row>
    <row r="82" spans="1:13" ht="13.5" thickBot="1" x14ac:dyDescent="0.25">
      <c r="A82" s="46">
        <v>34</v>
      </c>
      <c r="B82" s="37" t="s">
        <v>44</v>
      </c>
      <c r="C82" s="56">
        <f>NPV(C15,C80:L80)</f>
        <v>-136708.32505062129</v>
      </c>
      <c r="D82" s="40"/>
      <c r="E82" s="40"/>
      <c r="F82" s="40"/>
      <c r="G82" s="40"/>
      <c r="H82" s="40"/>
      <c r="I82" s="40"/>
      <c r="J82" s="40"/>
      <c r="K82" s="40"/>
      <c r="L82" s="40"/>
      <c r="M82" s="6"/>
    </row>
    <row r="83" spans="1:13" ht="13.5" thickBot="1" x14ac:dyDescent="0.25">
      <c r="A83" s="47">
        <v>35</v>
      </c>
      <c r="B83" s="48" t="s">
        <v>43</v>
      </c>
      <c r="C83" s="49">
        <f>C82/SUM(C79:L79)</f>
        <v>-1.4217665805264617</v>
      </c>
      <c r="D83" s="50"/>
      <c r="E83" s="51"/>
      <c r="F83" s="51"/>
      <c r="G83" s="51"/>
      <c r="H83" s="51"/>
      <c r="I83" s="51"/>
      <c r="J83" s="51"/>
      <c r="K83" s="51"/>
      <c r="L83" s="51"/>
      <c r="M83" s="6"/>
    </row>
    <row r="84" spans="1:13" ht="15.75" x14ac:dyDescent="0.25">
      <c r="A84" s="61"/>
      <c r="B84" s="54" t="s">
        <v>98</v>
      </c>
      <c r="C84" s="55"/>
      <c r="D84" s="55"/>
      <c r="E84" s="55"/>
      <c r="F84" s="55"/>
      <c r="G84" s="55"/>
      <c r="H84" s="55"/>
      <c r="I84" s="55"/>
      <c r="J84" s="55"/>
      <c r="K84" s="55"/>
      <c r="L84" s="75"/>
      <c r="M84" s="75"/>
    </row>
    <row r="85" spans="1:13" ht="16.5" customHeight="1" thickBot="1" x14ac:dyDescent="0.25">
      <c r="A85" s="62"/>
      <c r="B85" s="63" t="s">
        <v>53</v>
      </c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</row>
    <row r="86" spans="1:13" ht="16.5" customHeight="1" thickBot="1" x14ac:dyDescent="0.25">
      <c r="A86" s="59">
        <v>36</v>
      </c>
      <c r="B86" s="57" t="s">
        <v>50</v>
      </c>
      <c r="C86" s="144" t="str">
        <f>IF(OR(C77&lt;0,D77&lt;0,E77&lt;0,F77&lt;0,G77&lt;0,H77&lt;0,I77&lt;0,J77&lt;0,K77&lt;0,L77&lt;0),"projekt nie je finančne udržateľný, je potrebné preukázať dofinancovanie prevádzkových výdavkov - doplňte údaje do riadku 30","projekt je finančne udržateľný")</f>
        <v>projekt nie je finančne udržateľný, je potrebné preukázať dofinancovanie prevádzkových výdavkov - doplňte údaje do riadku 30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6"/>
    </row>
    <row r="87" spans="1:13" ht="23.25" thickBot="1" x14ac:dyDescent="0.25">
      <c r="A87" s="59">
        <v>37</v>
      </c>
      <c r="B87" s="58" t="s">
        <v>54</v>
      </c>
      <c r="C87" s="147">
        <f>IF(C83&gt;0,0,IF(C83&lt;-0.95,0.95,-C83))</f>
        <v>0.95</v>
      </c>
      <c r="D87" s="148"/>
      <c r="E87" s="148"/>
      <c r="F87" s="148"/>
      <c r="G87" s="148"/>
      <c r="H87" s="148"/>
      <c r="I87" s="148"/>
      <c r="J87" s="148"/>
      <c r="K87" s="148"/>
      <c r="L87" s="148"/>
      <c r="M87" s="149"/>
    </row>
    <row r="88" spans="1:13" ht="23.25" thickBot="1" x14ac:dyDescent="0.25">
      <c r="A88" s="59">
        <v>38</v>
      </c>
      <c r="B88" s="58" t="s">
        <v>55</v>
      </c>
      <c r="C88" s="147">
        <v>0.95</v>
      </c>
      <c r="D88" s="148"/>
      <c r="E88" s="148"/>
      <c r="F88" s="148"/>
      <c r="G88" s="148"/>
      <c r="H88" s="148"/>
      <c r="I88" s="148"/>
      <c r="J88" s="148"/>
      <c r="K88" s="148"/>
      <c r="L88" s="148"/>
      <c r="M88" s="149"/>
    </row>
    <row r="89" spans="1:13" x14ac:dyDescent="0.2"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</row>
    <row r="90" spans="1:13" x14ac:dyDescent="0.2">
      <c r="C90" s="72"/>
    </row>
    <row r="91" spans="1:13" x14ac:dyDescent="0.2">
      <c r="C91" s="76"/>
    </row>
  </sheetData>
  <mergeCells count="5">
    <mergeCell ref="J1:M1"/>
    <mergeCell ref="C86:M86"/>
    <mergeCell ref="C87:M87"/>
    <mergeCell ref="C88:M88"/>
    <mergeCell ref="M18:M19"/>
  </mergeCells>
  <conditionalFormatting sqref="C77:L77">
    <cfRule type="cellIs" dxfId="2" priority="3" operator="lessThan">
      <formula>0</formula>
    </cfRule>
  </conditionalFormatting>
  <conditionalFormatting sqref="C86:M86">
    <cfRule type="containsText" dxfId="1" priority="2" operator="containsText" text="nie je">
      <formula>NOT(ISERROR(SEARCH("nie je",C86)))</formula>
    </cfRule>
  </conditionalFormatting>
  <conditionalFormatting sqref="C28:L28">
    <cfRule type="cellIs" dxfId="0" priority="1" operator="lessThan">
      <formula>0</formula>
    </cfRule>
  </conditionalFormatting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Tím</vt:lpstr>
      <vt:lpstr>Posúdenie ŠP a kult. činnosti</vt:lpstr>
      <vt:lpstr>Finančná analýza</vt:lpstr>
      <vt:lpstr>'Posúdenie ŠP a kult. činnosti'!Oblasť_tlače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Pečová Renáta</cp:lastModifiedBy>
  <cp:lastPrinted>2021-08-06T10:53:12Z</cp:lastPrinted>
  <dcterms:created xsi:type="dcterms:W3CDTF">2021-07-06T18:18:04Z</dcterms:created>
  <dcterms:modified xsi:type="dcterms:W3CDTF">2021-08-06T10:53:23Z</dcterms:modified>
</cp:coreProperties>
</file>