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925" activeTab="3"/>
  </bookViews>
  <sheets>
    <sheet name="Vysvetlivky a rady" sheetId="2" r:id="rId1"/>
    <sheet name="Zásobník_Január 2023" sheetId="1" r:id="rId2"/>
    <sheet name="Zásobník_verzia pre tlač" sheetId="5" r:id="rId3"/>
    <sheet name="Investičný plán na roky 22-26" sheetId="6" r:id="rId4"/>
  </sheets>
  <definedNames>
    <definedName name="_xlnm._FilterDatabase" localSheetId="1" hidden="1">'Zásobník_Január 2023'!$A$2:$BK$549</definedName>
    <definedName name="_xlnm._FilterDatabase" localSheetId="2" hidden="1">'Zásobník_verzia pre tlač'!$A$1:$I$522</definedName>
  </definedNames>
  <calcPr calcId="145621"/>
  <pivotCaches>
    <pivotCache cacheId="0" r:id="rId5"/>
  </pivotCaches>
</workbook>
</file>

<file path=xl/calcChain.xml><?xml version="1.0" encoding="utf-8"?>
<calcChain xmlns="http://schemas.openxmlformats.org/spreadsheetml/2006/main">
  <c r="BK166" i="1" l="1"/>
  <c r="BJ166" i="1"/>
  <c r="BI166" i="1" s="1"/>
  <c r="BH166" i="1"/>
  <c r="BG166" i="1"/>
  <c r="BF166" i="1"/>
  <c r="BE166" i="1"/>
  <c r="AZ166" i="1"/>
  <c r="AY166" i="1"/>
  <c r="AX166" i="1"/>
  <c r="AW166" i="1"/>
  <c r="AV166" i="1"/>
  <c r="AT166" i="1"/>
  <c r="AS166" i="1"/>
  <c r="BC166" i="1" s="1"/>
  <c r="AR166" i="1"/>
  <c r="BK167" i="1"/>
  <c r="BJ167" i="1"/>
  <c r="BH167" i="1"/>
  <c r="BG167" i="1"/>
  <c r="BF167" i="1"/>
  <c r="BE167" i="1"/>
  <c r="BD167" i="1" s="1"/>
  <c r="AZ167" i="1"/>
  <c r="AY167" i="1"/>
  <c r="AX167" i="1"/>
  <c r="AW167" i="1"/>
  <c r="AV167" i="1"/>
  <c r="AT167" i="1"/>
  <c r="AS167" i="1"/>
  <c r="BC167" i="1" s="1"/>
  <c r="AR167" i="1"/>
  <c r="BK143" i="1"/>
  <c r="BJ143" i="1"/>
  <c r="BH143" i="1"/>
  <c r="BG143" i="1"/>
  <c r="BF143" i="1"/>
  <c r="BE143" i="1"/>
  <c r="AZ143" i="1"/>
  <c r="AY143" i="1"/>
  <c r="AX143" i="1"/>
  <c r="AW143" i="1"/>
  <c r="AV143" i="1"/>
  <c r="AT143" i="1"/>
  <c r="AR143" i="1"/>
  <c r="AS143" i="1"/>
  <c r="BC143" i="1" s="1"/>
  <c r="BK144" i="1"/>
  <c r="BJ144" i="1"/>
  <c r="BI144" i="1" s="1"/>
  <c r="BH144" i="1"/>
  <c r="BG144" i="1"/>
  <c r="BF144" i="1"/>
  <c r="BE144" i="1"/>
  <c r="AZ144" i="1"/>
  <c r="AY144" i="1"/>
  <c r="AX144" i="1"/>
  <c r="AW144" i="1"/>
  <c r="AV144" i="1"/>
  <c r="AT144" i="1"/>
  <c r="AR144" i="1"/>
  <c r="AS144" i="1"/>
  <c r="BC144" i="1" s="1"/>
  <c r="BD166" i="1" l="1"/>
  <c r="BB166" i="1"/>
  <c r="BA166" i="1" s="1"/>
  <c r="AU166" i="1" s="1"/>
  <c r="BI143" i="1"/>
  <c r="BI167" i="1"/>
  <c r="BB167" i="1"/>
  <c r="BA167" i="1" s="1"/>
  <c r="AU167" i="1" s="1"/>
  <c r="BD143" i="1"/>
  <c r="BB144" i="1"/>
  <c r="BA144" i="1" s="1"/>
  <c r="BD144" i="1"/>
  <c r="BB143" i="1"/>
  <c r="BA143" i="1" s="1"/>
  <c r="J76" i="6"/>
  <c r="K76" i="6"/>
  <c r="L76" i="6"/>
  <c r="M76" i="6"/>
  <c r="I76" i="6"/>
  <c r="AU143" i="1" l="1"/>
  <c r="AU144" i="1"/>
  <c r="J75" i="6"/>
  <c r="X12" i="6"/>
  <c r="W12" i="6"/>
  <c r="V12" i="6"/>
  <c r="U12" i="6"/>
  <c r="T12" i="6"/>
  <c r="S12" i="6"/>
  <c r="R12" i="6"/>
  <c r="Q12" i="6"/>
  <c r="P12" i="6"/>
  <c r="P49" i="6"/>
  <c r="BK171" i="1" l="1"/>
  <c r="BJ171" i="1"/>
  <c r="BH171" i="1"/>
  <c r="BG171" i="1"/>
  <c r="BF171" i="1"/>
  <c r="BE171" i="1"/>
  <c r="AZ171" i="1"/>
  <c r="AY171" i="1"/>
  <c r="AX171" i="1"/>
  <c r="AW171" i="1"/>
  <c r="AV171" i="1"/>
  <c r="AT171" i="1"/>
  <c r="AS171" i="1"/>
  <c r="BC171" i="1" s="1"/>
  <c r="AR171" i="1"/>
  <c r="BK229" i="1"/>
  <c r="BJ229" i="1"/>
  <c r="BH229" i="1"/>
  <c r="BG229" i="1"/>
  <c r="BF229" i="1"/>
  <c r="BE229" i="1"/>
  <c r="AZ229" i="1"/>
  <c r="AY229" i="1"/>
  <c r="AX229" i="1"/>
  <c r="AW229" i="1"/>
  <c r="AV229" i="1"/>
  <c r="AT229" i="1"/>
  <c r="AS229" i="1"/>
  <c r="BC229" i="1" s="1"/>
  <c r="AR229" i="1"/>
  <c r="AW70" i="1"/>
  <c r="AV70" i="1"/>
  <c r="AR70" i="1"/>
  <c r="AS70" i="1"/>
  <c r="BB70" i="1" s="1"/>
  <c r="AX70" i="1"/>
  <c r="AZ70" i="1"/>
  <c r="BJ70" i="1"/>
  <c r="BK70" i="1"/>
  <c r="AY70" i="1"/>
  <c r="BK549" i="1"/>
  <c r="BJ549" i="1"/>
  <c r="BH549" i="1"/>
  <c r="BG549" i="1"/>
  <c r="BF549" i="1"/>
  <c r="BE549" i="1"/>
  <c r="AZ549" i="1"/>
  <c r="AY549" i="1"/>
  <c r="AX549" i="1"/>
  <c r="AW549" i="1"/>
  <c r="AV549" i="1"/>
  <c r="AT549" i="1"/>
  <c r="AR549" i="1"/>
  <c r="AS549" i="1"/>
  <c r="BB549" i="1" s="1"/>
  <c r="BI229" i="1" l="1"/>
  <c r="BD549" i="1"/>
  <c r="BB171" i="1"/>
  <c r="BA171" i="1" s="1"/>
  <c r="BC549" i="1"/>
  <c r="BA549" i="1" s="1"/>
  <c r="BI171" i="1"/>
  <c r="BD229" i="1"/>
  <c r="BD171" i="1"/>
  <c r="BB229" i="1"/>
  <c r="BA229" i="1" s="1"/>
  <c r="BI70" i="1"/>
  <c r="BC70" i="1"/>
  <c r="BA70" i="1" s="1"/>
  <c r="BI549" i="1"/>
  <c r="AT394" i="1"/>
  <c r="AR394" i="1"/>
  <c r="AS394" i="1"/>
  <c r="BC394" i="1" s="1"/>
  <c r="AV394" i="1"/>
  <c r="AW394" i="1"/>
  <c r="AX394" i="1"/>
  <c r="AY394" i="1"/>
  <c r="AZ394" i="1"/>
  <c r="BE394" i="1"/>
  <c r="BF394" i="1"/>
  <c r="BG394" i="1"/>
  <c r="BH394" i="1"/>
  <c r="BJ394" i="1"/>
  <c r="BK394" i="1"/>
  <c r="AU229" i="1" l="1"/>
  <c r="AU549" i="1"/>
  <c r="BI394" i="1"/>
  <c r="AU171" i="1"/>
  <c r="BD394" i="1"/>
  <c r="BB394" i="1"/>
  <c r="BA394" i="1" s="1"/>
  <c r="R50" i="6"/>
  <c r="AU394" i="1" l="1"/>
  <c r="C120" i="6"/>
  <c r="D120" i="6" s="1"/>
  <c r="E120" i="6" l="1"/>
  <c r="F120" i="6" s="1"/>
  <c r="G120" i="6" s="1"/>
  <c r="H120" i="6" s="1"/>
  <c r="I120" i="6" s="1"/>
  <c r="J120" i="6" s="1"/>
  <c r="AR278" i="1"/>
  <c r="AS278" i="1"/>
  <c r="BB278" i="1" s="1"/>
  <c r="AT278" i="1"/>
  <c r="AV278" i="1"/>
  <c r="AW278" i="1"/>
  <c r="AX278" i="1"/>
  <c r="AY278" i="1"/>
  <c r="AZ278" i="1"/>
  <c r="BE278" i="1"/>
  <c r="BF278" i="1"/>
  <c r="BG278" i="1"/>
  <c r="BH278" i="1"/>
  <c r="BJ278" i="1"/>
  <c r="BK278" i="1"/>
  <c r="AR276" i="1"/>
  <c r="AS276" i="1"/>
  <c r="BB276" i="1" s="1"/>
  <c r="AT276" i="1"/>
  <c r="AV276" i="1"/>
  <c r="AW276" i="1"/>
  <c r="AX276" i="1"/>
  <c r="AY276" i="1"/>
  <c r="AZ276" i="1"/>
  <c r="BE276" i="1"/>
  <c r="BF276" i="1"/>
  <c r="BG276" i="1"/>
  <c r="BH276" i="1"/>
  <c r="BJ276" i="1"/>
  <c r="BK276" i="1"/>
  <c r="AR301" i="1"/>
  <c r="AS301" i="1"/>
  <c r="BB301" i="1" s="1"/>
  <c r="AT301" i="1"/>
  <c r="AV301" i="1"/>
  <c r="AW301" i="1"/>
  <c r="AX301" i="1"/>
  <c r="AY301" i="1"/>
  <c r="AZ301" i="1"/>
  <c r="BE301" i="1"/>
  <c r="BF301" i="1"/>
  <c r="BG301" i="1"/>
  <c r="BH301" i="1"/>
  <c r="BJ301" i="1"/>
  <c r="BK301" i="1"/>
  <c r="AR277" i="1"/>
  <c r="AS277" i="1"/>
  <c r="BC277" i="1" s="1"/>
  <c r="AT277" i="1"/>
  <c r="AV277" i="1"/>
  <c r="AW277" i="1"/>
  <c r="AX277" i="1"/>
  <c r="AY277" i="1"/>
  <c r="AZ277" i="1"/>
  <c r="BE277" i="1"/>
  <c r="BF277" i="1"/>
  <c r="BG277" i="1"/>
  <c r="BH277" i="1"/>
  <c r="BJ277" i="1"/>
  <c r="BK277" i="1"/>
  <c r="BC301" i="1" l="1"/>
  <c r="BI301" i="1"/>
  <c r="BC276" i="1"/>
  <c r="BA276" i="1" s="1"/>
  <c r="BI278" i="1"/>
  <c r="BI276" i="1"/>
  <c r="BC278" i="1"/>
  <c r="BA278" i="1" s="1"/>
  <c r="BA301" i="1"/>
  <c r="BI277" i="1"/>
  <c r="BD278" i="1"/>
  <c r="BD277" i="1"/>
  <c r="BD301" i="1"/>
  <c r="B123" i="6"/>
  <c r="BD276" i="1"/>
  <c r="BB277" i="1"/>
  <c r="BA277" i="1" s="1"/>
  <c r="AY164" i="1"/>
  <c r="AV235" i="1"/>
  <c r="BK235" i="1"/>
  <c r="BJ235" i="1"/>
  <c r="BH235" i="1"/>
  <c r="BG235" i="1"/>
  <c r="BF235" i="1"/>
  <c r="BE235" i="1"/>
  <c r="AZ235" i="1"/>
  <c r="AY235" i="1"/>
  <c r="AX235" i="1"/>
  <c r="AW235" i="1"/>
  <c r="AT235" i="1"/>
  <c r="AS235" i="1"/>
  <c r="BB235" i="1" s="1"/>
  <c r="AR235" i="1"/>
  <c r="BK164" i="1"/>
  <c r="BJ164" i="1"/>
  <c r="BH164" i="1"/>
  <c r="BG164" i="1"/>
  <c r="BF164" i="1"/>
  <c r="BE164" i="1"/>
  <c r="AZ164" i="1"/>
  <c r="AX164" i="1"/>
  <c r="AW164" i="1"/>
  <c r="AV164" i="1"/>
  <c r="AT164" i="1"/>
  <c r="AS164" i="1"/>
  <c r="BC164" i="1" s="1"/>
  <c r="AR164" i="1"/>
  <c r="AU276" i="1" l="1"/>
  <c r="AU278" i="1"/>
  <c r="AU301" i="1"/>
  <c r="AU277" i="1"/>
  <c r="BI235" i="1"/>
  <c r="BB164" i="1"/>
  <c r="BA164" i="1" s="1"/>
  <c r="BI164" i="1"/>
  <c r="BD235" i="1"/>
  <c r="BD164" i="1"/>
  <c r="BC235" i="1"/>
  <c r="BA235" i="1" s="1"/>
  <c r="M51" i="6"/>
  <c r="K75" i="6"/>
  <c r="L75" i="6"/>
  <c r="M75" i="6"/>
  <c r="I75" i="6"/>
  <c r="R17" i="6"/>
  <c r="X16" i="6"/>
  <c r="W16" i="6"/>
  <c r="V16" i="6"/>
  <c r="U16" i="6"/>
  <c r="T16" i="6"/>
  <c r="S16" i="6"/>
  <c r="R16" i="6"/>
  <c r="Q16" i="6"/>
  <c r="P16" i="6"/>
  <c r="X17" i="6"/>
  <c r="W17" i="6"/>
  <c r="V17" i="6"/>
  <c r="U17" i="6"/>
  <c r="T17" i="6"/>
  <c r="S17" i="6"/>
  <c r="Q17" i="6"/>
  <c r="P17" i="6"/>
  <c r="I79" i="6"/>
  <c r="B125" i="6" l="1"/>
  <c r="B126" i="6" s="1"/>
  <c r="B128" i="6" s="1"/>
  <c r="AU164" i="1"/>
  <c r="AU235" i="1"/>
  <c r="AR343" i="1"/>
  <c r="AS343" i="1"/>
  <c r="BC343" i="1" s="1"/>
  <c r="AR54" i="1"/>
  <c r="AS54" i="1"/>
  <c r="BC54" i="1" s="1"/>
  <c r="AR527" i="1"/>
  <c r="AS527" i="1"/>
  <c r="BB527" i="1" s="1"/>
  <c r="AR41" i="1"/>
  <c r="AS41" i="1"/>
  <c r="AR67" i="1"/>
  <c r="AS67" i="1"/>
  <c r="BC67" i="1" s="1"/>
  <c r="AR224" i="1"/>
  <c r="AS224" i="1"/>
  <c r="AR530" i="1"/>
  <c r="AS530" i="1"/>
  <c r="BB530" i="1" s="1"/>
  <c r="AR319" i="1"/>
  <c r="AS319" i="1"/>
  <c r="AR346" i="1"/>
  <c r="AS346" i="1"/>
  <c r="AR127" i="1"/>
  <c r="AS127" i="1"/>
  <c r="AR29" i="1"/>
  <c r="AS29" i="1"/>
  <c r="BB29" i="1" s="1"/>
  <c r="AR376" i="1"/>
  <c r="AS376" i="1"/>
  <c r="AR215" i="1"/>
  <c r="AS215" i="1"/>
  <c r="AR491" i="1"/>
  <c r="AS491" i="1"/>
  <c r="BC491" i="1" s="1"/>
  <c r="AR307" i="1"/>
  <c r="AS307" i="1"/>
  <c r="BC307" i="1" s="1"/>
  <c r="AR5" i="1"/>
  <c r="AS5" i="1"/>
  <c r="AR105" i="1"/>
  <c r="AS105" i="1"/>
  <c r="BB105" i="1" s="1"/>
  <c r="AR379" i="1"/>
  <c r="AS379" i="1"/>
  <c r="AR499" i="1"/>
  <c r="AS499" i="1"/>
  <c r="BB499" i="1" s="1"/>
  <c r="AR461" i="1"/>
  <c r="AS461" i="1"/>
  <c r="AR389" i="1"/>
  <c r="AS389" i="1"/>
  <c r="BC389" i="1" s="1"/>
  <c r="AR7" i="1"/>
  <c r="AS7" i="1"/>
  <c r="AR456" i="1"/>
  <c r="AS456" i="1"/>
  <c r="BB456" i="1" s="1"/>
  <c r="AR528" i="1"/>
  <c r="AS528" i="1"/>
  <c r="AR432" i="1"/>
  <c r="AS432" i="1"/>
  <c r="BC432" i="1" s="1"/>
  <c r="AR317" i="1"/>
  <c r="AS317" i="1"/>
  <c r="BC317" i="1" s="1"/>
  <c r="AR377" i="1"/>
  <c r="AS377" i="1"/>
  <c r="BB377" i="1" s="1"/>
  <c r="AR28" i="1"/>
  <c r="AS28" i="1"/>
  <c r="AR128" i="1"/>
  <c r="AS128" i="1"/>
  <c r="BC128" i="1" s="1"/>
  <c r="AR85" i="1"/>
  <c r="AS85" i="1"/>
  <c r="BB85" i="1" s="1"/>
  <c r="AR318" i="1"/>
  <c r="AS318" i="1"/>
  <c r="BB318" i="1" s="1"/>
  <c r="AR416" i="1"/>
  <c r="AS416" i="1"/>
  <c r="AR100" i="1"/>
  <c r="AS100" i="1"/>
  <c r="BC100" i="1" s="1"/>
  <c r="AR174" i="1"/>
  <c r="AS174" i="1"/>
  <c r="AR86" i="1"/>
  <c r="AS86" i="1"/>
  <c r="BB86" i="1" s="1"/>
  <c r="AR199" i="1"/>
  <c r="AS199" i="1"/>
  <c r="AR63" i="1"/>
  <c r="AS63" i="1"/>
  <c r="BC63" i="1" s="1"/>
  <c r="AR405" i="1"/>
  <c r="AS405" i="1"/>
  <c r="BC405" i="1" s="1"/>
  <c r="AR288" i="1"/>
  <c r="AS288" i="1"/>
  <c r="BB288" i="1" s="1"/>
  <c r="AR468" i="1"/>
  <c r="AS468" i="1"/>
  <c r="AR486" i="1"/>
  <c r="AS486" i="1"/>
  <c r="BC486" i="1" s="1"/>
  <c r="AR191" i="1"/>
  <c r="AS191" i="1"/>
  <c r="AR308" i="1"/>
  <c r="AS308" i="1"/>
  <c r="BB308" i="1" s="1"/>
  <c r="AR89" i="1"/>
  <c r="AS89" i="1"/>
  <c r="AR261" i="1"/>
  <c r="AS261" i="1"/>
  <c r="BC261" i="1" s="1"/>
  <c r="AR90" i="1"/>
  <c r="AS90" i="1"/>
  <c r="AR66" i="1"/>
  <c r="AS66" i="1"/>
  <c r="BB66" i="1" s="1"/>
  <c r="AR240" i="1"/>
  <c r="AS240" i="1"/>
  <c r="AR266" i="1"/>
  <c r="AS266" i="1"/>
  <c r="BC266" i="1" s="1"/>
  <c r="AR45" i="1"/>
  <c r="AS45" i="1"/>
  <c r="AR304" i="1"/>
  <c r="AS304" i="1"/>
  <c r="BC304" i="1" s="1"/>
  <c r="AR76" i="1"/>
  <c r="AS76" i="1"/>
  <c r="AR50" i="1"/>
  <c r="AS50" i="1"/>
  <c r="BC50" i="1" s="1"/>
  <c r="AR223" i="1"/>
  <c r="AS223" i="1"/>
  <c r="BB223" i="1" s="1"/>
  <c r="AR305" i="1"/>
  <c r="AS305" i="1"/>
  <c r="BB305" i="1" s="1"/>
  <c r="AR444" i="1"/>
  <c r="AS444" i="1"/>
  <c r="AR88" i="1"/>
  <c r="AS88" i="1"/>
  <c r="BC88" i="1" s="1"/>
  <c r="AR69" i="1"/>
  <c r="AS69" i="1"/>
  <c r="AR435" i="1"/>
  <c r="AS435" i="1"/>
  <c r="BB435" i="1" s="1"/>
  <c r="AR221" i="1"/>
  <c r="AS221" i="1"/>
  <c r="AR32" i="1"/>
  <c r="AS32" i="1"/>
  <c r="BC32" i="1" s="1"/>
  <c r="AR246" i="1"/>
  <c r="AS246" i="1"/>
  <c r="AR285" i="1"/>
  <c r="AS285" i="1"/>
  <c r="BB285" i="1" s="1"/>
  <c r="AR437" i="1"/>
  <c r="AS437" i="1"/>
  <c r="AR11" i="1"/>
  <c r="AS11" i="1"/>
  <c r="BC11" i="1" s="1"/>
  <c r="AR181" i="1"/>
  <c r="AS181" i="1"/>
  <c r="AR49" i="1"/>
  <c r="AS49" i="1"/>
  <c r="BB49" i="1" s="1"/>
  <c r="AR238" i="1"/>
  <c r="AS238" i="1"/>
  <c r="AR84" i="1"/>
  <c r="AS84" i="1"/>
  <c r="BC84" i="1" s="1"/>
  <c r="AR257" i="1"/>
  <c r="AS257" i="1"/>
  <c r="AR280" i="1"/>
  <c r="AS280" i="1"/>
  <c r="BB280" i="1" s="1"/>
  <c r="AR541" i="1"/>
  <c r="AS541" i="1"/>
  <c r="AR542" i="1"/>
  <c r="AS542" i="1"/>
  <c r="BC542" i="1" s="1"/>
  <c r="AR543" i="1"/>
  <c r="AS543" i="1"/>
  <c r="AR544" i="1"/>
  <c r="AS544" i="1"/>
  <c r="BB544" i="1" s="1"/>
  <c r="AR259" i="1"/>
  <c r="AS259" i="1"/>
  <c r="AR388" i="1"/>
  <c r="AS388" i="1"/>
  <c r="BC388" i="1" s="1"/>
  <c r="AR401" i="1"/>
  <c r="AS401" i="1"/>
  <c r="AR52" i="1"/>
  <c r="AS52" i="1"/>
  <c r="BB52" i="1" s="1"/>
  <c r="AR56" i="1"/>
  <c r="AS56" i="1"/>
  <c r="AR13" i="1"/>
  <c r="AS13" i="1"/>
  <c r="BC13" i="1" s="1"/>
  <c r="AR427" i="1"/>
  <c r="AS427" i="1"/>
  <c r="AR428" i="1"/>
  <c r="AS428" i="1"/>
  <c r="BB428" i="1" s="1"/>
  <c r="AR429" i="1"/>
  <c r="AS429" i="1"/>
  <c r="AR430" i="1"/>
  <c r="AS430" i="1"/>
  <c r="BC430" i="1" s="1"/>
  <c r="AR245" i="1"/>
  <c r="AS245" i="1"/>
  <c r="AR426" i="1"/>
  <c r="AS426" i="1"/>
  <c r="BB426" i="1" s="1"/>
  <c r="AR431" i="1"/>
  <c r="AS431" i="1"/>
  <c r="AR333" i="1"/>
  <c r="AS333" i="1"/>
  <c r="BC333" i="1" s="1"/>
  <c r="AR396" i="1"/>
  <c r="AS396" i="1"/>
  <c r="BC396" i="1" s="1"/>
  <c r="AR425" i="1"/>
  <c r="AS425" i="1"/>
  <c r="BB425" i="1" s="1"/>
  <c r="AR438" i="1"/>
  <c r="AS438" i="1"/>
  <c r="AR439" i="1"/>
  <c r="AS439" i="1"/>
  <c r="BC439" i="1" s="1"/>
  <c r="AR173" i="1"/>
  <c r="AS173" i="1"/>
  <c r="AR239" i="1"/>
  <c r="AS239" i="1"/>
  <c r="BB239" i="1" s="1"/>
  <c r="AR525" i="1"/>
  <c r="AS525" i="1"/>
  <c r="AR436" i="1"/>
  <c r="AS436" i="1"/>
  <c r="BC436" i="1" s="1"/>
  <c r="AR83" i="1"/>
  <c r="AS83" i="1"/>
  <c r="AR40" i="1"/>
  <c r="AS40" i="1"/>
  <c r="BC40" i="1" s="1"/>
  <c r="AR443" i="1"/>
  <c r="AS443" i="1"/>
  <c r="AR442" i="1"/>
  <c r="AS442" i="1"/>
  <c r="BC442" i="1" s="1"/>
  <c r="AR424" i="1"/>
  <c r="AS424" i="1"/>
  <c r="BC424" i="1" s="1"/>
  <c r="AR124" i="1"/>
  <c r="AS124" i="1"/>
  <c r="BB124" i="1" s="1"/>
  <c r="AR192" i="1"/>
  <c r="AS192" i="1"/>
  <c r="AR38" i="1"/>
  <c r="AS38" i="1"/>
  <c r="BC38" i="1" s="1"/>
  <c r="AR354" i="1"/>
  <c r="AS354" i="1"/>
  <c r="AR440" i="1"/>
  <c r="AS440" i="1"/>
  <c r="BB440" i="1" s="1"/>
  <c r="AR3" i="1"/>
  <c r="AS3" i="1"/>
  <c r="AR480" i="1"/>
  <c r="AS480" i="1"/>
  <c r="BC480" i="1" s="1"/>
  <c r="AR384" i="1"/>
  <c r="AS384" i="1"/>
  <c r="AR434" i="1"/>
  <c r="AS434" i="1"/>
  <c r="BB434" i="1" s="1"/>
  <c r="AR356" i="1"/>
  <c r="AS356" i="1"/>
  <c r="AR72" i="1"/>
  <c r="AS72" i="1"/>
  <c r="AR101" i="1"/>
  <c r="AS101" i="1"/>
  <c r="BC101" i="1" s="1"/>
  <c r="AR103" i="1"/>
  <c r="AS103" i="1"/>
  <c r="BB103" i="1" s="1"/>
  <c r="AR102" i="1"/>
  <c r="AS102" i="1"/>
  <c r="AR535" i="1"/>
  <c r="AS535" i="1"/>
  <c r="BC535" i="1" s="1"/>
  <c r="AR536" i="1"/>
  <c r="AS536" i="1"/>
  <c r="AR540" i="1"/>
  <c r="AS540" i="1"/>
  <c r="BC540" i="1" s="1"/>
  <c r="AR539" i="1"/>
  <c r="AS539" i="1"/>
  <c r="AR538" i="1"/>
  <c r="AS538" i="1"/>
  <c r="AR537" i="1"/>
  <c r="AS537" i="1"/>
  <c r="AR348" i="1"/>
  <c r="AS348" i="1"/>
  <c r="BB348" i="1" s="1"/>
  <c r="AR87" i="1"/>
  <c r="AS87" i="1"/>
  <c r="AR106" i="1"/>
  <c r="AS106" i="1"/>
  <c r="BB106" i="1" s="1"/>
  <c r="AR242" i="1"/>
  <c r="AS242" i="1"/>
  <c r="AR269" i="1"/>
  <c r="AS269" i="1"/>
  <c r="BC269" i="1" s="1"/>
  <c r="AR403" i="1"/>
  <c r="AS403" i="1"/>
  <c r="AR274" i="1"/>
  <c r="AS274" i="1"/>
  <c r="BC274" i="1" s="1"/>
  <c r="AR286" i="1"/>
  <c r="AS286" i="1"/>
  <c r="AR454" i="1"/>
  <c r="AS454" i="1"/>
  <c r="BC454" i="1" s="1"/>
  <c r="AR74" i="1"/>
  <c r="AS74" i="1"/>
  <c r="AR99" i="1"/>
  <c r="AS99" i="1"/>
  <c r="AR469" i="1"/>
  <c r="AS469" i="1"/>
  <c r="AR337" i="1"/>
  <c r="AS337" i="1"/>
  <c r="BC337" i="1" s="1"/>
  <c r="AR329" i="1"/>
  <c r="AS329" i="1"/>
  <c r="AR263" i="1"/>
  <c r="AS263" i="1"/>
  <c r="AR453" i="1"/>
  <c r="AS453" i="1"/>
  <c r="BC453" i="1" s="1"/>
  <c r="AR341" i="1"/>
  <c r="AS341" i="1"/>
  <c r="BB341" i="1" s="1"/>
  <c r="AR463" i="1"/>
  <c r="AS463" i="1"/>
  <c r="AR338" i="1"/>
  <c r="AS338" i="1"/>
  <c r="AR330" i="1"/>
  <c r="AS330" i="1"/>
  <c r="AR331" i="1"/>
  <c r="AS331" i="1"/>
  <c r="BB331" i="1" s="1"/>
  <c r="AR335" i="1"/>
  <c r="AS335" i="1"/>
  <c r="AR340" i="1"/>
  <c r="AS340" i="1"/>
  <c r="AR332" i="1"/>
  <c r="AS332" i="1"/>
  <c r="AR299" i="1"/>
  <c r="AS299" i="1"/>
  <c r="BB299" i="1" s="1"/>
  <c r="AR398" i="1"/>
  <c r="AS398" i="1"/>
  <c r="AR256" i="1"/>
  <c r="AS256" i="1"/>
  <c r="BB256" i="1" s="1"/>
  <c r="AR37" i="1"/>
  <c r="AS37" i="1"/>
  <c r="AR290" i="1"/>
  <c r="AS290" i="1"/>
  <c r="BC290" i="1" s="1"/>
  <c r="AR291" i="1"/>
  <c r="AS291" i="1"/>
  <c r="AR265" i="1"/>
  <c r="AS265" i="1"/>
  <c r="BB265" i="1" s="1"/>
  <c r="AR230" i="1"/>
  <c r="AS230" i="1"/>
  <c r="AR284" i="1"/>
  <c r="AS284" i="1"/>
  <c r="BB284" i="1" s="1"/>
  <c r="AR292" i="1"/>
  <c r="AS292" i="1"/>
  <c r="AR411" i="1"/>
  <c r="AS411" i="1"/>
  <c r="AR293" i="1"/>
  <c r="AS293" i="1"/>
  <c r="BC293" i="1" s="1"/>
  <c r="AR339" i="1"/>
  <c r="AS339" i="1"/>
  <c r="BB339" i="1" s="1"/>
  <c r="AR336" i="1"/>
  <c r="AS336" i="1"/>
  <c r="AR410" i="1"/>
  <c r="AS410" i="1"/>
  <c r="AR4" i="1"/>
  <c r="AS4" i="1"/>
  <c r="AR483" i="1"/>
  <c r="AS483" i="1"/>
  <c r="BB483" i="1" s="1"/>
  <c r="AR93" i="1"/>
  <c r="AS93" i="1"/>
  <c r="AR35" i="1"/>
  <c r="AS35" i="1"/>
  <c r="BC35" i="1" s="1"/>
  <c r="AR42" i="1"/>
  <c r="AS42" i="1"/>
  <c r="AR172" i="1"/>
  <c r="AS172" i="1"/>
  <c r="BB172" i="1" s="1"/>
  <c r="AR15" i="1"/>
  <c r="AS15" i="1"/>
  <c r="AR294" i="1"/>
  <c r="AS294" i="1"/>
  <c r="BC294" i="1" s="1"/>
  <c r="AR441" i="1"/>
  <c r="AS441" i="1"/>
  <c r="AR186" i="1"/>
  <c r="AS186" i="1"/>
  <c r="BB186" i="1" s="1"/>
  <c r="AR399" i="1"/>
  <c r="AS399" i="1"/>
  <c r="AR433" i="1"/>
  <c r="AS433" i="1"/>
  <c r="BC433" i="1" s="1"/>
  <c r="AR226" i="1"/>
  <c r="AS226" i="1"/>
  <c r="AR57" i="1"/>
  <c r="AS57" i="1"/>
  <c r="BC57" i="1" s="1"/>
  <c r="AR31" i="1"/>
  <c r="AS31" i="1"/>
  <c r="AR408" i="1"/>
  <c r="AS408" i="1"/>
  <c r="BC408" i="1" s="1"/>
  <c r="AR479" i="1"/>
  <c r="AS479" i="1"/>
  <c r="BC479" i="1" s="1"/>
  <c r="AR157" i="1"/>
  <c r="AS157" i="1"/>
  <c r="BB157" i="1" s="1"/>
  <c r="AR159" i="1"/>
  <c r="AS159" i="1"/>
  <c r="AR161" i="1"/>
  <c r="AS161" i="1"/>
  <c r="BC161" i="1" s="1"/>
  <c r="AR158" i="1"/>
  <c r="AS158" i="1"/>
  <c r="AR160" i="1"/>
  <c r="AS160" i="1"/>
  <c r="BC160" i="1" s="1"/>
  <c r="AR320" i="1"/>
  <c r="AS320" i="1"/>
  <c r="AR236" i="1"/>
  <c r="AS236" i="1"/>
  <c r="AR177" i="1"/>
  <c r="AS177" i="1"/>
  <c r="AR402" i="1"/>
  <c r="AS402" i="1"/>
  <c r="BC402" i="1" s="1"/>
  <c r="AR198" i="1"/>
  <c r="AS198" i="1"/>
  <c r="AR395" i="1"/>
  <c r="AS395" i="1"/>
  <c r="BB395" i="1" s="1"/>
  <c r="AR237" i="1"/>
  <c r="AS237" i="1"/>
  <c r="AR258" i="1"/>
  <c r="AS258" i="1"/>
  <c r="BB258" i="1" s="1"/>
  <c r="AR79" i="1"/>
  <c r="AS79" i="1"/>
  <c r="AR78" i="1"/>
  <c r="AS78" i="1"/>
  <c r="AR80" i="1"/>
  <c r="AS80" i="1"/>
  <c r="AR200" i="1"/>
  <c r="AS200" i="1"/>
  <c r="BB200" i="1" s="1"/>
  <c r="AR135" i="1"/>
  <c r="AS135" i="1"/>
  <c r="AR140" i="1"/>
  <c r="AS140" i="1"/>
  <c r="BC140" i="1" s="1"/>
  <c r="AR136" i="1"/>
  <c r="AS136" i="1"/>
  <c r="BB136" i="1" s="1"/>
  <c r="AR137" i="1"/>
  <c r="AS137" i="1"/>
  <c r="BC137" i="1" s="1"/>
  <c r="AR146" i="1"/>
  <c r="AS146" i="1"/>
  <c r="AR231" i="1"/>
  <c r="AS231" i="1"/>
  <c r="BB231" i="1" s="1"/>
  <c r="AR145" i="1"/>
  <c r="AS145" i="1"/>
  <c r="AR244" i="1"/>
  <c r="AS244" i="1"/>
  <c r="BB244" i="1" s="1"/>
  <c r="AR334" i="1"/>
  <c r="AS334" i="1"/>
  <c r="AR81" i="1"/>
  <c r="AS81" i="1"/>
  <c r="BC81" i="1" s="1"/>
  <c r="AR415" i="1"/>
  <c r="AS415" i="1"/>
  <c r="BC415" i="1" s="1"/>
  <c r="AR526" i="1"/>
  <c r="AS526" i="1"/>
  <c r="BC526" i="1" s="1"/>
  <c r="AR545" i="1"/>
  <c r="AS545" i="1"/>
  <c r="AR353" i="1"/>
  <c r="AS353" i="1"/>
  <c r="BB353" i="1" s="1"/>
  <c r="AR60" i="1"/>
  <c r="AS60" i="1"/>
  <c r="BC60" i="1" s="1"/>
  <c r="AR59" i="1"/>
  <c r="AS59" i="1"/>
  <c r="BB59" i="1" s="1"/>
  <c r="AR20" i="1"/>
  <c r="AS20" i="1"/>
  <c r="AR534" i="1"/>
  <c r="AS534" i="1"/>
  <c r="BB534" i="1" s="1"/>
  <c r="AR241" i="1"/>
  <c r="AS241" i="1"/>
  <c r="AR254" i="1"/>
  <c r="AS254" i="1"/>
  <c r="BC254" i="1" s="1"/>
  <c r="AR391" i="1"/>
  <c r="AS391" i="1"/>
  <c r="AR488" i="1"/>
  <c r="AS488" i="1"/>
  <c r="BC488" i="1" s="1"/>
  <c r="AR393" i="1"/>
  <c r="AS393" i="1"/>
  <c r="BB393" i="1" s="1"/>
  <c r="AR14" i="1"/>
  <c r="AS14" i="1"/>
  <c r="BC14" i="1" s="1"/>
  <c r="AR75" i="1"/>
  <c r="AS75" i="1"/>
  <c r="AR498" i="1"/>
  <c r="AS498" i="1"/>
  <c r="AR10" i="1"/>
  <c r="AS10" i="1"/>
  <c r="AR227" i="1"/>
  <c r="AS227" i="1"/>
  <c r="BB227" i="1" s="1"/>
  <c r="AR95" i="1"/>
  <c r="AS95" i="1"/>
  <c r="AR523" i="1"/>
  <c r="AS523" i="1"/>
  <c r="AR233" i="1"/>
  <c r="AS233" i="1"/>
  <c r="AR65" i="1"/>
  <c r="AS65" i="1"/>
  <c r="BB65" i="1" s="1"/>
  <c r="AR92" i="1"/>
  <c r="AS92" i="1"/>
  <c r="AR502" i="1"/>
  <c r="AS502" i="1"/>
  <c r="BB502" i="1" s="1"/>
  <c r="AR195" i="1"/>
  <c r="AS195" i="1"/>
  <c r="BB195" i="1" s="1"/>
  <c r="AR30" i="1"/>
  <c r="AS30" i="1"/>
  <c r="BB30" i="1" s="1"/>
  <c r="AR189" i="1"/>
  <c r="AS189" i="1"/>
  <c r="AR228" i="1"/>
  <c r="AS228" i="1"/>
  <c r="BC228" i="1" s="1"/>
  <c r="AR365" i="1"/>
  <c r="AS365" i="1"/>
  <c r="AR216" i="1"/>
  <c r="AS216" i="1"/>
  <c r="BB216" i="1" s="1"/>
  <c r="AR475" i="1"/>
  <c r="AS475" i="1"/>
  <c r="AR207" i="1"/>
  <c r="AS207" i="1"/>
  <c r="BB207" i="1" s="1"/>
  <c r="AR9" i="1"/>
  <c r="AS9" i="1"/>
  <c r="BB9" i="1" s="1"/>
  <c r="AR201" i="1"/>
  <c r="AS201" i="1"/>
  <c r="BB201" i="1" s="1"/>
  <c r="AR390" i="1"/>
  <c r="AS390" i="1"/>
  <c r="AR46" i="1"/>
  <c r="AS46" i="1"/>
  <c r="AR17" i="1"/>
  <c r="AS17" i="1"/>
  <c r="AR47" i="1"/>
  <c r="AS47" i="1"/>
  <c r="BB47" i="1" s="1"/>
  <c r="AR464" i="1"/>
  <c r="AS464" i="1"/>
  <c r="AR462" i="1"/>
  <c r="AS462" i="1"/>
  <c r="BB462" i="1" s="1"/>
  <c r="AR322" i="1"/>
  <c r="AS322" i="1"/>
  <c r="BC322" i="1" s="1"/>
  <c r="AR260" i="1"/>
  <c r="AS260" i="1"/>
  <c r="BB260" i="1" s="1"/>
  <c r="AR255" i="1"/>
  <c r="AS255" i="1"/>
  <c r="AR380" i="1"/>
  <c r="AS380" i="1"/>
  <c r="BC380" i="1" s="1"/>
  <c r="AR364" i="1"/>
  <c r="AS364" i="1"/>
  <c r="BC364" i="1" s="1"/>
  <c r="AR209" i="1"/>
  <c r="AS209" i="1"/>
  <c r="BB209" i="1" s="1"/>
  <c r="AR471" i="1"/>
  <c r="AS471" i="1"/>
  <c r="AR496" i="1"/>
  <c r="AS496" i="1"/>
  <c r="AR22" i="1"/>
  <c r="AS22" i="1"/>
  <c r="AR44" i="1"/>
  <c r="AS44" i="1"/>
  <c r="BB44" i="1" s="1"/>
  <c r="AR23" i="1"/>
  <c r="AS23" i="1"/>
  <c r="AR500" i="1"/>
  <c r="AS500" i="1"/>
  <c r="BB500" i="1" s="1"/>
  <c r="AR310" i="1"/>
  <c r="AS310" i="1"/>
  <c r="BB310" i="1" s="1"/>
  <c r="AR71" i="1"/>
  <c r="AS71" i="1"/>
  <c r="BB71" i="1" s="1"/>
  <c r="AR21" i="1"/>
  <c r="AS21" i="1"/>
  <c r="AR383" i="1"/>
  <c r="AS383" i="1"/>
  <c r="AR501" i="1"/>
  <c r="AS501" i="1"/>
  <c r="BB501" i="1" s="1"/>
  <c r="AR185" i="1"/>
  <c r="AS185" i="1"/>
  <c r="BB185" i="1" s="1"/>
  <c r="AR183" i="1"/>
  <c r="AS183" i="1"/>
  <c r="AR187" i="1"/>
  <c r="AS187" i="1"/>
  <c r="BC187" i="1" s="1"/>
  <c r="AR342" i="1"/>
  <c r="AS342" i="1"/>
  <c r="BB342" i="1" s="1"/>
  <c r="AR344" i="1"/>
  <c r="AS344" i="1"/>
  <c r="BB344" i="1" s="1"/>
  <c r="AR495" i="1"/>
  <c r="AS495" i="1"/>
  <c r="AR493" i="1"/>
  <c r="AS493" i="1"/>
  <c r="BB493" i="1" s="1"/>
  <c r="AR360" i="1"/>
  <c r="AS360" i="1"/>
  <c r="BB360" i="1" s="1"/>
  <c r="AR546" i="1"/>
  <c r="AS546" i="1"/>
  <c r="BC546" i="1" s="1"/>
  <c r="AR298" i="1"/>
  <c r="AS298" i="1"/>
  <c r="AR219" i="1"/>
  <c r="AS219" i="1"/>
  <c r="BC219" i="1" s="1"/>
  <c r="AR222" i="1"/>
  <c r="AS222" i="1"/>
  <c r="BB222" i="1" s="1"/>
  <c r="AR306" i="1"/>
  <c r="AS306" i="1"/>
  <c r="AR204" i="1"/>
  <c r="AS204" i="1"/>
  <c r="AR206" i="1"/>
  <c r="AS206" i="1"/>
  <c r="AR459" i="1"/>
  <c r="AS459" i="1"/>
  <c r="BC459" i="1" s="1"/>
  <c r="AR220" i="1"/>
  <c r="AS220" i="1"/>
  <c r="BC220" i="1" s="1"/>
  <c r="AR328" i="1"/>
  <c r="AS328" i="1"/>
  <c r="AR485" i="1"/>
  <c r="AS485" i="1"/>
  <c r="AR18" i="1"/>
  <c r="AS18" i="1"/>
  <c r="BB18" i="1" s="1"/>
  <c r="AR248" i="1"/>
  <c r="AS248" i="1"/>
  <c r="BB248" i="1" s="1"/>
  <c r="AR247" i="1"/>
  <c r="AS247" i="1"/>
  <c r="AR511" i="1"/>
  <c r="AS511" i="1"/>
  <c r="BC511" i="1" s="1"/>
  <c r="AR506" i="1"/>
  <c r="AS506" i="1"/>
  <c r="BB506" i="1" s="1"/>
  <c r="AR516" i="1"/>
  <c r="AS516" i="1"/>
  <c r="BB516" i="1" s="1"/>
  <c r="AR514" i="1"/>
  <c r="AS514" i="1"/>
  <c r="AR520" i="1"/>
  <c r="AS520" i="1"/>
  <c r="BB520" i="1" s="1"/>
  <c r="AR509" i="1"/>
  <c r="AS509" i="1"/>
  <c r="BC509" i="1" s="1"/>
  <c r="AR510" i="1"/>
  <c r="AS510" i="1"/>
  <c r="AR505" i="1"/>
  <c r="AS505" i="1"/>
  <c r="AR490" i="1"/>
  <c r="AS490" i="1"/>
  <c r="BB490" i="1" s="1"/>
  <c r="AR508" i="1"/>
  <c r="AS508" i="1"/>
  <c r="BC508" i="1" s="1"/>
  <c r="AR504" i="1"/>
  <c r="AS504" i="1"/>
  <c r="AR517" i="1"/>
  <c r="AS517" i="1"/>
  <c r="AR513" i="1"/>
  <c r="AS513" i="1"/>
  <c r="BB513" i="1" s="1"/>
  <c r="AR125" i="1"/>
  <c r="AS125" i="1"/>
  <c r="BC125" i="1" s="1"/>
  <c r="AR126" i="1"/>
  <c r="AS126" i="1"/>
  <c r="BB126" i="1" s="1"/>
  <c r="AR515" i="1"/>
  <c r="AS515" i="1"/>
  <c r="AR519" i="1"/>
  <c r="AS519" i="1"/>
  <c r="BB519" i="1" s="1"/>
  <c r="AR123" i="1"/>
  <c r="AS123" i="1"/>
  <c r="BC123" i="1" s="1"/>
  <c r="AR458" i="1"/>
  <c r="AS458" i="1"/>
  <c r="AR386" i="1"/>
  <c r="AS386" i="1"/>
  <c r="AR175" i="1"/>
  <c r="AS175" i="1"/>
  <c r="BB175" i="1" s="1"/>
  <c r="AR476" i="1"/>
  <c r="AS476" i="1"/>
  <c r="BB476" i="1" s="1"/>
  <c r="AR477" i="1"/>
  <c r="AS477" i="1"/>
  <c r="BB477" i="1" s="1"/>
  <c r="AR296" i="1"/>
  <c r="AS296" i="1"/>
  <c r="AR316" i="1"/>
  <c r="AS316" i="1"/>
  <c r="BC316" i="1" s="1"/>
  <c r="AR96" i="1"/>
  <c r="AS96" i="1"/>
  <c r="BB96" i="1" s="1"/>
  <c r="AR264" i="1"/>
  <c r="AS264" i="1"/>
  <c r="BC264" i="1" s="1"/>
  <c r="AR295" i="1"/>
  <c r="AS295" i="1"/>
  <c r="AR281" i="1"/>
  <c r="AS281" i="1"/>
  <c r="BC281" i="1" s="1"/>
  <c r="AR214" i="1"/>
  <c r="AS214" i="1"/>
  <c r="BB214" i="1" s="1"/>
  <c r="AR313" i="1"/>
  <c r="AS313" i="1"/>
  <c r="BC313" i="1" s="1"/>
  <c r="AR297" i="1"/>
  <c r="AS297" i="1"/>
  <c r="AR208" i="1"/>
  <c r="AS208" i="1"/>
  <c r="BB208" i="1" s="1"/>
  <c r="AR213" i="1"/>
  <c r="AS213" i="1"/>
  <c r="BB213" i="1" s="1"/>
  <c r="AR351" i="1"/>
  <c r="AS351" i="1"/>
  <c r="BB351" i="1" s="1"/>
  <c r="AR16" i="1"/>
  <c r="AS16" i="1"/>
  <c r="AR349" i="1"/>
  <c r="AS349" i="1"/>
  <c r="BC349" i="1" s="1"/>
  <c r="AR350" i="1"/>
  <c r="AS350" i="1"/>
  <c r="BB350" i="1" s="1"/>
  <c r="AR547" i="1"/>
  <c r="AS547" i="1"/>
  <c r="BC547" i="1" s="1"/>
  <c r="AR533" i="1"/>
  <c r="AS533" i="1"/>
  <c r="AR193" i="1"/>
  <c r="AS193" i="1"/>
  <c r="AR302" i="1"/>
  <c r="AS302" i="1"/>
  <c r="BB302" i="1" s="1"/>
  <c r="AR452" i="1"/>
  <c r="AS452" i="1"/>
  <c r="BB452" i="1" s="1"/>
  <c r="AR418" i="1"/>
  <c r="AS418" i="1"/>
  <c r="AR451" i="1"/>
  <c r="AS451" i="1"/>
  <c r="BC451" i="1" s="1"/>
  <c r="AR196" i="1"/>
  <c r="AS196" i="1"/>
  <c r="BC196" i="1" s="1"/>
  <c r="AR448" i="1"/>
  <c r="AS448" i="1"/>
  <c r="BC448" i="1" s="1"/>
  <c r="AR404" i="1"/>
  <c r="AS404" i="1"/>
  <c r="AR363" i="1"/>
  <c r="AS363" i="1"/>
  <c r="BB363" i="1" s="1"/>
  <c r="AR465" i="1"/>
  <c r="AS465" i="1"/>
  <c r="BB465" i="1" s="1"/>
  <c r="AR108" i="1"/>
  <c r="AS108" i="1"/>
  <c r="BB108" i="1" s="1"/>
  <c r="AR110" i="1"/>
  <c r="AS110" i="1"/>
  <c r="AR420" i="1"/>
  <c r="AS420" i="1"/>
  <c r="BB420" i="1" s="1"/>
  <c r="AR197" i="1"/>
  <c r="AS197" i="1"/>
  <c r="BC197" i="1" s="1"/>
  <c r="AR180" i="1"/>
  <c r="AS180" i="1"/>
  <c r="BB180" i="1" s="1"/>
  <c r="AR104" i="1"/>
  <c r="AS104" i="1"/>
  <c r="AR359" i="1"/>
  <c r="AS359" i="1"/>
  <c r="BC359" i="1" s="1"/>
  <c r="AR325" i="1"/>
  <c r="AS325" i="1"/>
  <c r="BB325" i="1" s="1"/>
  <c r="AR494" i="1"/>
  <c r="AS494" i="1"/>
  <c r="BC494" i="1" s="1"/>
  <c r="AR419" i="1"/>
  <c r="AS419" i="1"/>
  <c r="AR324" i="1"/>
  <c r="AS324" i="1"/>
  <c r="BB324" i="1" s="1"/>
  <c r="AR423" i="1"/>
  <c r="AS423" i="1"/>
  <c r="BB423" i="1" s="1"/>
  <c r="AR412" i="1"/>
  <c r="AS412" i="1"/>
  <c r="BB412" i="1" s="1"/>
  <c r="AR326" i="1"/>
  <c r="AS326" i="1"/>
  <c r="AR397" i="1"/>
  <c r="AS397" i="1"/>
  <c r="BB397" i="1" s="1"/>
  <c r="AR392" i="1"/>
  <c r="AS392" i="1"/>
  <c r="BB392" i="1" s="1"/>
  <c r="AR478" i="1"/>
  <c r="AS478" i="1"/>
  <c r="BC478" i="1" s="1"/>
  <c r="AR113" i="1"/>
  <c r="AS113" i="1"/>
  <c r="AR203" i="1"/>
  <c r="AS203" i="1"/>
  <c r="AR407" i="1"/>
  <c r="AS407" i="1"/>
  <c r="BB407" i="1" s="1"/>
  <c r="AR141" i="1"/>
  <c r="AS141" i="1"/>
  <c r="BB141" i="1" s="1"/>
  <c r="AR202" i="1"/>
  <c r="AS202" i="1"/>
  <c r="AR58" i="1"/>
  <c r="AS58" i="1"/>
  <c r="BC58" i="1" s="1"/>
  <c r="AR163" i="1"/>
  <c r="AS163" i="1"/>
  <c r="BC163" i="1" s="1"/>
  <c r="AR165" i="1"/>
  <c r="AS165" i="1"/>
  <c r="BB165" i="1" s="1"/>
  <c r="AR120" i="1"/>
  <c r="AS120" i="1"/>
  <c r="AR142" i="1"/>
  <c r="AS142" i="1"/>
  <c r="BB142" i="1" s="1"/>
  <c r="AR273" i="1"/>
  <c r="AS273" i="1"/>
  <c r="BB273" i="1" s="1"/>
  <c r="AR271" i="1"/>
  <c r="AS271" i="1"/>
  <c r="BC271" i="1" s="1"/>
  <c r="AR170" i="1"/>
  <c r="AS170" i="1"/>
  <c r="AR279" i="1"/>
  <c r="AS279" i="1"/>
  <c r="BB279" i="1" s="1"/>
  <c r="AR112" i="1"/>
  <c r="AS112" i="1"/>
  <c r="BC112" i="1" s="1"/>
  <c r="AR121" i="1"/>
  <c r="AS121" i="1"/>
  <c r="BB121" i="1" s="1"/>
  <c r="AR184" i="1"/>
  <c r="AS184" i="1"/>
  <c r="AR77" i="1"/>
  <c r="AS77" i="1"/>
  <c r="BC77" i="1" s="1"/>
  <c r="AR449" i="1"/>
  <c r="AS449" i="1"/>
  <c r="BB449" i="1" s="1"/>
  <c r="AR409" i="1"/>
  <c r="AS409" i="1"/>
  <c r="BB409" i="1" s="1"/>
  <c r="AR253" i="1"/>
  <c r="AS253" i="1"/>
  <c r="AR115" i="1"/>
  <c r="AS115" i="1"/>
  <c r="BB115" i="1" s="1"/>
  <c r="AR111" i="1"/>
  <c r="AS111" i="1"/>
  <c r="BB111" i="1" s="1"/>
  <c r="AR61" i="1"/>
  <c r="AS61" i="1"/>
  <c r="BB61" i="1" s="1"/>
  <c r="AR62" i="1"/>
  <c r="AS62" i="1"/>
  <c r="AR450" i="1"/>
  <c r="AS450" i="1"/>
  <c r="BC450" i="1" s="1"/>
  <c r="AR481" i="1"/>
  <c r="AS481" i="1"/>
  <c r="BB481" i="1" s="1"/>
  <c r="AR94" i="1"/>
  <c r="AS94" i="1"/>
  <c r="BB94" i="1" s="1"/>
  <c r="AR422" i="1"/>
  <c r="AS422" i="1"/>
  <c r="AR232" i="1"/>
  <c r="AS232" i="1"/>
  <c r="BB232" i="1" s="1"/>
  <c r="AR531" i="1"/>
  <c r="AS531" i="1"/>
  <c r="BB531" i="1" s="1"/>
  <c r="AR205" i="1"/>
  <c r="AS205" i="1"/>
  <c r="BC205" i="1" s="1"/>
  <c r="AR211" i="1"/>
  <c r="AS211" i="1"/>
  <c r="AR327" i="1"/>
  <c r="AS327" i="1"/>
  <c r="BC327" i="1" s="1"/>
  <c r="AR417" i="1"/>
  <c r="AS417" i="1"/>
  <c r="BB417" i="1" s="1"/>
  <c r="AR107" i="1"/>
  <c r="AS107" i="1"/>
  <c r="BB107" i="1" s="1"/>
  <c r="AR524" i="1"/>
  <c r="AS524" i="1"/>
  <c r="AR283" i="1"/>
  <c r="AS283" i="1"/>
  <c r="AR473" i="1"/>
  <c r="AS473" i="1"/>
  <c r="BB473" i="1" s="1"/>
  <c r="AR300" i="1"/>
  <c r="AS300" i="1"/>
  <c r="BC300" i="1" s="1"/>
  <c r="AR249" i="1"/>
  <c r="AS249" i="1"/>
  <c r="AR460" i="1"/>
  <c r="AS460" i="1"/>
  <c r="AR68" i="1"/>
  <c r="AS68" i="1"/>
  <c r="BB68" i="1" s="1"/>
  <c r="AR414" i="1"/>
  <c r="AS414" i="1"/>
  <c r="BB414" i="1" s="1"/>
  <c r="AR312" i="1"/>
  <c r="AS312" i="1"/>
  <c r="AR311" i="1"/>
  <c r="AS311" i="1"/>
  <c r="BC311" i="1" s="1"/>
  <c r="AR6" i="1"/>
  <c r="AS6" i="1"/>
  <c r="BB6" i="1" s="1"/>
  <c r="AR474" i="1"/>
  <c r="AS474" i="1"/>
  <c r="BB474" i="1" s="1"/>
  <c r="AR355" i="1"/>
  <c r="AS355" i="1"/>
  <c r="AR116" i="1"/>
  <c r="AS116" i="1"/>
  <c r="BB116" i="1" s="1"/>
  <c r="AR194" i="1"/>
  <c r="AS194" i="1"/>
  <c r="BB194" i="1" s="1"/>
  <c r="AR117" i="1"/>
  <c r="AS117" i="1"/>
  <c r="BB117" i="1" s="1"/>
  <c r="AR548" i="1"/>
  <c r="AS548" i="1"/>
  <c r="AR368" i="1"/>
  <c r="AS368" i="1"/>
  <c r="BC368" i="1" s="1"/>
  <c r="AR371" i="1"/>
  <c r="AS371" i="1"/>
  <c r="BB371" i="1" s="1"/>
  <c r="AR369" i="1"/>
  <c r="AS369" i="1"/>
  <c r="BC369" i="1" s="1"/>
  <c r="AR370" i="1"/>
  <c r="AS370" i="1"/>
  <c r="AR372" i="1"/>
  <c r="AS372" i="1"/>
  <c r="BC372" i="1" s="1"/>
  <c r="AR129" i="1"/>
  <c r="AS129" i="1"/>
  <c r="BB129" i="1" s="1"/>
  <c r="AR131" i="1"/>
  <c r="AS131" i="1"/>
  <c r="BB131" i="1" s="1"/>
  <c r="AR82" i="1"/>
  <c r="AS82" i="1"/>
  <c r="AR374" i="1"/>
  <c r="AS374" i="1"/>
  <c r="BC374" i="1" s="1"/>
  <c r="AR73" i="1"/>
  <c r="AS73" i="1"/>
  <c r="BC73" i="1" s="1"/>
  <c r="AR130" i="1"/>
  <c r="AS130" i="1"/>
  <c r="BB130" i="1" s="1"/>
  <c r="AR366" i="1"/>
  <c r="AS366" i="1"/>
  <c r="AR12" i="1"/>
  <c r="AS12" i="1"/>
  <c r="BC12" i="1" s="1"/>
  <c r="AR250" i="1"/>
  <c r="AS250" i="1"/>
  <c r="BB250" i="1" s="1"/>
  <c r="AR385" i="1"/>
  <c r="AS385" i="1"/>
  <c r="BB385" i="1" s="1"/>
  <c r="AR352" i="1"/>
  <c r="AS352" i="1"/>
  <c r="AR378" i="1"/>
  <c r="AS378" i="1"/>
  <c r="BC378" i="1" s="1"/>
  <c r="AR345" i="1"/>
  <c r="AS345" i="1"/>
  <c r="BB345" i="1" s="1"/>
  <c r="AR375" i="1"/>
  <c r="AS375" i="1"/>
  <c r="BB375" i="1" s="1"/>
  <c r="AR225" i="1"/>
  <c r="AS225" i="1"/>
  <c r="AR466" i="1"/>
  <c r="AS466" i="1"/>
  <c r="BB466" i="1" s="1"/>
  <c r="AR53" i="1"/>
  <c r="AS53" i="1"/>
  <c r="BC53" i="1" s="1"/>
  <c r="AR358" i="1"/>
  <c r="AS358" i="1"/>
  <c r="BB358" i="1" s="1"/>
  <c r="AR97" i="1"/>
  <c r="AS97" i="1"/>
  <c r="AR33" i="1"/>
  <c r="AS33" i="1"/>
  <c r="AR179" i="1"/>
  <c r="AS179" i="1"/>
  <c r="BB179" i="1" s="1"/>
  <c r="AR178" i="1"/>
  <c r="AS178" i="1"/>
  <c r="BC178" i="1" s="1"/>
  <c r="AR182" i="1"/>
  <c r="AS182" i="1"/>
  <c r="AR234" i="1"/>
  <c r="AS234" i="1"/>
  <c r="BB234" i="1" s="1"/>
  <c r="AR109" i="1"/>
  <c r="AS109" i="1"/>
  <c r="BB109" i="1" s="1"/>
  <c r="AR55" i="1"/>
  <c r="AS55" i="1"/>
  <c r="AR26" i="1"/>
  <c r="AS26" i="1"/>
  <c r="BC26" i="1" s="1"/>
  <c r="AR518" i="1"/>
  <c r="AS518" i="1"/>
  <c r="BC518" i="1" s="1"/>
  <c r="AR24" i="1"/>
  <c r="AS24" i="1"/>
  <c r="BB24" i="1" s="1"/>
  <c r="AR361" i="1"/>
  <c r="AS361" i="1"/>
  <c r="AR25" i="1"/>
  <c r="AS25" i="1"/>
  <c r="BB25" i="1" s="1"/>
  <c r="AR521" i="1"/>
  <c r="AS521" i="1"/>
  <c r="BC521" i="1" s="1"/>
  <c r="AR309" i="1"/>
  <c r="AS309" i="1"/>
  <c r="BC309" i="1" s="1"/>
  <c r="AR27" i="1"/>
  <c r="AS27" i="1"/>
  <c r="AR210" i="1"/>
  <c r="AS210" i="1"/>
  <c r="BB210" i="1" s="1"/>
  <c r="AR212" i="1"/>
  <c r="AS212" i="1"/>
  <c r="BB212" i="1" s="1"/>
  <c r="AR149" i="1"/>
  <c r="AS149" i="1"/>
  <c r="BC149" i="1" s="1"/>
  <c r="AR114" i="1"/>
  <c r="AS114" i="1"/>
  <c r="AR321" i="1"/>
  <c r="AS321" i="1"/>
  <c r="BC321" i="1" s="1"/>
  <c r="AR188" i="1"/>
  <c r="AS188" i="1"/>
  <c r="BC188" i="1" s="1"/>
  <c r="AR132" i="1"/>
  <c r="AS132" i="1"/>
  <c r="BB132" i="1" s="1"/>
  <c r="AR134" i="1"/>
  <c r="AS134" i="1"/>
  <c r="AR133" i="1"/>
  <c r="AS133" i="1"/>
  <c r="BB133" i="1" s="1"/>
  <c r="AR367" i="1"/>
  <c r="AS367" i="1"/>
  <c r="BB367" i="1" s="1"/>
  <c r="AR287" i="1"/>
  <c r="AS287" i="1"/>
  <c r="BC287" i="1" s="1"/>
  <c r="AR34" i="1"/>
  <c r="AS34" i="1"/>
  <c r="AR413" i="1"/>
  <c r="AS413" i="1"/>
  <c r="BC413" i="1" s="1"/>
  <c r="AR314" i="1"/>
  <c r="AS314" i="1"/>
  <c r="BB314" i="1" s="1"/>
  <c r="AR190" i="1"/>
  <c r="AS190" i="1"/>
  <c r="BB190" i="1" s="1"/>
  <c r="AR122" i="1"/>
  <c r="AS122" i="1"/>
  <c r="AR243" i="1"/>
  <c r="AS243" i="1"/>
  <c r="BC243" i="1" s="1"/>
  <c r="AR252" i="1"/>
  <c r="AS252" i="1"/>
  <c r="BB252" i="1" s="1"/>
  <c r="AR400" i="1"/>
  <c r="AS400" i="1"/>
  <c r="BC400" i="1" s="1"/>
  <c r="AR48" i="1"/>
  <c r="AS48" i="1"/>
  <c r="AR315" i="1"/>
  <c r="AS315" i="1"/>
  <c r="BB315" i="1" s="1"/>
  <c r="AR482" i="1"/>
  <c r="AS482" i="1"/>
  <c r="BB482" i="1" s="1"/>
  <c r="AR421" i="1"/>
  <c r="AS421" i="1"/>
  <c r="BC421" i="1" s="1"/>
  <c r="AR118" i="1"/>
  <c r="AS118" i="1"/>
  <c r="AR152" i="1"/>
  <c r="AS152" i="1"/>
  <c r="AR151" i="1"/>
  <c r="AS151" i="1"/>
  <c r="BC151" i="1" s="1"/>
  <c r="AR153" i="1"/>
  <c r="AS153" i="1"/>
  <c r="BB153" i="1" s="1"/>
  <c r="AR406" i="1"/>
  <c r="AS406" i="1"/>
  <c r="AR138" i="1"/>
  <c r="AS138" i="1"/>
  <c r="BC138" i="1" s="1"/>
  <c r="AR139" i="1"/>
  <c r="AS139" i="1"/>
  <c r="BB139" i="1" s="1"/>
  <c r="AR150" i="1"/>
  <c r="AS150" i="1"/>
  <c r="BB150" i="1" s="1"/>
  <c r="AR154" i="1"/>
  <c r="AS154" i="1"/>
  <c r="AR155" i="1"/>
  <c r="AS155" i="1"/>
  <c r="BB155" i="1" s="1"/>
  <c r="AR156" i="1"/>
  <c r="AS156" i="1"/>
  <c r="BC156" i="1" s="1"/>
  <c r="AR98" i="1"/>
  <c r="AS98" i="1"/>
  <c r="BC98" i="1" s="1"/>
  <c r="AR147" i="1"/>
  <c r="AS147" i="1"/>
  <c r="AR148" i="1"/>
  <c r="AS148" i="1"/>
  <c r="AR39" i="1"/>
  <c r="AS39" i="1"/>
  <c r="BB39" i="1" s="1"/>
  <c r="AR445" i="1"/>
  <c r="AS445" i="1"/>
  <c r="BC445" i="1" s="1"/>
  <c r="AR446" i="1"/>
  <c r="AS446" i="1"/>
  <c r="AR532" i="1"/>
  <c r="AS532" i="1"/>
  <c r="BB532" i="1" s="1"/>
  <c r="AR272" i="1"/>
  <c r="AS272" i="1"/>
  <c r="BB272" i="1" s="1"/>
  <c r="AR162" i="1"/>
  <c r="AS162" i="1"/>
  <c r="BC162" i="1" s="1"/>
  <c r="AR467" i="1"/>
  <c r="AS467" i="1"/>
  <c r="AR357" i="1"/>
  <c r="AS357" i="1"/>
  <c r="AR262" i="1"/>
  <c r="AS262" i="1"/>
  <c r="BB262" i="1" s="1"/>
  <c r="AR492" i="1"/>
  <c r="AS492" i="1"/>
  <c r="BC492" i="1" s="1"/>
  <c r="AR169" i="1"/>
  <c r="AS169" i="1"/>
  <c r="AR347" i="1"/>
  <c r="AS347" i="1"/>
  <c r="BB347" i="1" s="1"/>
  <c r="AR470" i="1"/>
  <c r="AS470" i="1"/>
  <c r="AR268" i="1"/>
  <c r="AS268" i="1"/>
  <c r="BB268" i="1" s="1"/>
  <c r="AR270" i="1"/>
  <c r="AS270" i="1"/>
  <c r="AR267" i="1"/>
  <c r="AS267" i="1"/>
  <c r="BC267" i="1" s="1"/>
  <c r="AR275" i="1"/>
  <c r="AS275" i="1"/>
  <c r="BC275" i="1" s="1"/>
  <c r="AR43" i="1"/>
  <c r="AS43" i="1"/>
  <c r="BC43" i="1" s="1"/>
  <c r="AR289" i="1"/>
  <c r="AS289" i="1"/>
  <c r="AR8" i="1"/>
  <c r="AS8" i="1"/>
  <c r="AR457" i="1"/>
  <c r="AS457" i="1"/>
  <c r="BB457" i="1" s="1"/>
  <c r="AR522" i="1"/>
  <c r="AS522" i="1"/>
  <c r="BB522" i="1" s="1"/>
  <c r="AR387" i="1"/>
  <c r="AS387" i="1"/>
  <c r="AR512" i="1"/>
  <c r="AS512" i="1"/>
  <c r="AR507" i="1"/>
  <c r="AS507" i="1"/>
  <c r="BB507" i="1" s="1"/>
  <c r="AR455" i="1"/>
  <c r="AS455" i="1"/>
  <c r="BC455" i="1" s="1"/>
  <c r="AR373" i="1"/>
  <c r="AS373" i="1"/>
  <c r="AR19" i="1"/>
  <c r="AS19" i="1"/>
  <c r="AR217" i="1"/>
  <c r="AS217" i="1"/>
  <c r="BB217" i="1" s="1"/>
  <c r="AR503" i="1"/>
  <c r="AS503" i="1"/>
  <c r="BB503" i="1" s="1"/>
  <c r="AR36" i="1"/>
  <c r="AS36" i="1"/>
  <c r="AR303" i="1"/>
  <c r="AS303" i="1"/>
  <c r="BB303" i="1" s="1"/>
  <c r="AR176" i="1"/>
  <c r="AS176" i="1"/>
  <c r="BB176" i="1" s="1"/>
  <c r="AR323" i="1"/>
  <c r="AS323" i="1"/>
  <c r="BC323" i="1" s="1"/>
  <c r="AR529" i="1"/>
  <c r="AS529" i="1"/>
  <c r="AR64" i="1"/>
  <c r="AS64" i="1"/>
  <c r="BC64" i="1" s="1"/>
  <c r="AR168" i="1"/>
  <c r="AS168" i="1"/>
  <c r="BB168" i="1" s="1"/>
  <c r="AR497" i="1"/>
  <c r="AS497" i="1"/>
  <c r="BB497" i="1" s="1"/>
  <c r="AR251" i="1"/>
  <c r="AS251" i="1"/>
  <c r="AR362" i="1"/>
  <c r="AS362" i="1"/>
  <c r="AR51" i="1"/>
  <c r="AS51" i="1"/>
  <c r="BB51" i="1" s="1"/>
  <c r="AR282" i="1"/>
  <c r="AS282" i="1"/>
  <c r="BC282" i="1" s="1"/>
  <c r="AR91" i="1"/>
  <c r="AS91" i="1"/>
  <c r="AR484" i="1"/>
  <c r="AS484" i="1"/>
  <c r="AR489" i="1"/>
  <c r="AS489" i="1"/>
  <c r="BB489" i="1" s="1"/>
  <c r="AR218" i="1"/>
  <c r="AS218" i="1"/>
  <c r="BB218" i="1" s="1"/>
  <c r="AR487" i="1"/>
  <c r="AS487" i="1"/>
  <c r="AR381" i="1"/>
  <c r="AS381" i="1"/>
  <c r="AR119" i="1"/>
  <c r="AS119" i="1"/>
  <c r="BC119" i="1" s="1"/>
  <c r="AR472" i="1"/>
  <c r="AS472" i="1"/>
  <c r="BB472" i="1" s="1"/>
  <c r="AR382" i="1"/>
  <c r="AS382" i="1"/>
  <c r="AV343" i="1"/>
  <c r="AW343" i="1"/>
  <c r="AX343" i="1"/>
  <c r="AY343" i="1"/>
  <c r="AZ343" i="1"/>
  <c r="BB343" i="1"/>
  <c r="BE343" i="1"/>
  <c r="BF343" i="1"/>
  <c r="BG343" i="1"/>
  <c r="BH343" i="1"/>
  <c r="BJ343" i="1"/>
  <c r="BK343" i="1"/>
  <c r="AV54" i="1"/>
  <c r="AW54" i="1"/>
  <c r="AX54" i="1"/>
  <c r="AY54" i="1"/>
  <c r="AZ54" i="1"/>
  <c r="BE54" i="1"/>
  <c r="BF54" i="1"/>
  <c r="BG54" i="1"/>
  <c r="BH54" i="1"/>
  <c r="BJ54" i="1"/>
  <c r="BK54" i="1"/>
  <c r="AV527" i="1"/>
  <c r="AW527" i="1"/>
  <c r="AX527" i="1"/>
  <c r="AY527" i="1"/>
  <c r="AZ527" i="1"/>
  <c r="BE527" i="1"/>
  <c r="BF527" i="1"/>
  <c r="BG527" i="1"/>
  <c r="BH527" i="1"/>
  <c r="BJ527" i="1"/>
  <c r="BK527" i="1"/>
  <c r="AV41" i="1"/>
  <c r="AW41" i="1"/>
  <c r="AX41" i="1"/>
  <c r="AY41" i="1"/>
  <c r="AZ41" i="1"/>
  <c r="BB41" i="1"/>
  <c r="BC41" i="1"/>
  <c r="BE41" i="1"/>
  <c r="BF41" i="1"/>
  <c r="BG41" i="1"/>
  <c r="BH41" i="1"/>
  <c r="BJ41" i="1"/>
  <c r="BK41" i="1"/>
  <c r="AV67" i="1"/>
  <c r="AW67" i="1"/>
  <c r="AX67" i="1"/>
  <c r="AY67" i="1"/>
  <c r="AZ67" i="1"/>
  <c r="BB67" i="1"/>
  <c r="BE67" i="1"/>
  <c r="BF67" i="1"/>
  <c r="BG67" i="1"/>
  <c r="BH67" i="1"/>
  <c r="BJ67" i="1"/>
  <c r="BK67" i="1"/>
  <c r="AV224" i="1"/>
  <c r="AW224" i="1"/>
  <c r="AX224" i="1"/>
  <c r="AY224" i="1"/>
  <c r="AZ224" i="1"/>
  <c r="BE224" i="1"/>
  <c r="BF224" i="1"/>
  <c r="BG224" i="1"/>
  <c r="BH224" i="1"/>
  <c r="BJ224" i="1"/>
  <c r="BK224" i="1"/>
  <c r="AV530" i="1"/>
  <c r="AW530" i="1"/>
  <c r="AX530" i="1"/>
  <c r="AY530" i="1"/>
  <c r="AZ530" i="1"/>
  <c r="BE530" i="1"/>
  <c r="BF530" i="1"/>
  <c r="BG530" i="1"/>
  <c r="BH530" i="1"/>
  <c r="BJ530" i="1"/>
  <c r="BK530" i="1"/>
  <c r="AV319" i="1"/>
  <c r="AW319" i="1"/>
  <c r="AX319" i="1"/>
  <c r="AY319" i="1"/>
  <c r="AZ319" i="1"/>
  <c r="BB319" i="1"/>
  <c r="BC319" i="1"/>
  <c r="BE319" i="1"/>
  <c r="BF319" i="1"/>
  <c r="BG319" i="1"/>
  <c r="BH319" i="1"/>
  <c r="BJ319" i="1"/>
  <c r="BK319" i="1"/>
  <c r="AV346" i="1"/>
  <c r="AW346" i="1"/>
  <c r="AX346" i="1"/>
  <c r="AY346" i="1"/>
  <c r="AZ346" i="1"/>
  <c r="BB346" i="1"/>
  <c r="BC346" i="1"/>
  <c r="BE346" i="1"/>
  <c r="BF346" i="1"/>
  <c r="BG346" i="1"/>
  <c r="BH346" i="1"/>
  <c r="BJ346" i="1"/>
  <c r="BK346" i="1"/>
  <c r="AV127" i="1"/>
  <c r="AW127" i="1"/>
  <c r="AX127" i="1"/>
  <c r="AY127" i="1"/>
  <c r="AZ127" i="1"/>
  <c r="BE127" i="1"/>
  <c r="BF127" i="1"/>
  <c r="BG127" i="1"/>
  <c r="BH127" i="1"/>
  <c r="BJ127" i="1"/>
  <c r="BK127" i="1"/>
  <c r="AV29" i="1"/>
  <c r="AW29" i="1"/>
  <c r="AX29" i="1"/>
  <c r="AY29" i="1"/>
  <c r="AZ29" i="1"/>
  <c r="BE29" i="1"/>
  <c r="BF29" i="1"/>
  <c r="BG29" i="1"/>
  <c r="BH29" i="1"/>
  <c r="BJ29" i="1"/>
  <c r="BK29" i="1"/>
  <c r="AV376" i="1"/>
  <c r="AW376" i="1"/>
  <c r="AX376" i="1"/>
  <c r="AY376" i="1"/>
  <c r="AZ376" i="1"/>
  <c r="BB376" i="1"/>
  <c r="BC376" i="1"/>
  <c r="BE376" i="1"/>
  <c r="BF376" i="1"/>
  <c r="BG376" i="1"/>
  <c r="BH376" i="1"/>
  <c r="BJ376" i="1"/>
  <c r="BK376" i="1"/>
  <c r="AV215" i="1"/>
  <c r="AW215" i="1"/>
  <c r="AX215" i="1"/>
  <c r="AY215" i="1"/>
  <c r="AZ215" i="1"/>
  <c r="BB215" i="1"/>
  <c r="BC215" i="1"/>
  <c r="BE215" i="1"/>
  <c r="BF215" i="1"/>
  <c r="BG215" i="1"/>
  <c r="BH215" i="1"/>
  <c r="BJ215" i="1"/>
  <c r="BK215" i="1"/>
  <c r="AV491" i="1"/>
  <c r="AW491" i="1"/>
  <c r="AX491" i="1"/>
  <c r="AY491" i="1"/>
  <c r="AZ491" i="1"/>
  <c r="BE491" i="1"/>
  <c r="BF491" i="1"/>
  <c r="BG491" i="1"/>
  <c r="BH491" i="1"/>
  <c r="BJ491" i="1"/>
  <c r="BK491" i="1"/>
  <c r="AV307" i="1"/>
  <c r="AW307" i="1"/>
  <c r="AX307" i="1"/>
  <c r="AY307" i="1"/>
  <c r="AZ307" i="1"/>
  <c r="BE307" i="1"/>
  <c r="BF307" i="1"/>
  <c r="BG307" i="1"/>
  <c r="BH307" i="1"/>
  <c r="BJ307" i="1"/>
  <c r="BK307" i="1"/>
  <c r="AV5" i="1"/>
  <c r="AW5" i="1"/>
  <c r="AX5" i="1"/>
  <c r="AY5" i="1"/>
  <c r="AZ5" i="1"/>
  <c r="BB5" i="1"/>
  <c r="BC5" i="1"/>
  <c r="BE5" i="1"/>
  <c r="BF5" i="1"/>
  <c r="BG5" i="1"/>
  <c r="BH5" i="1"/>
  <c r="BJ5" i="1"/>
  <c r="BK5" i="1"/>
  <c r="AV105" i="1"/>
  <c r="AW105" i="1"/>
  <c r="AX105" i="1"/>
  <c r="AY105" i="1"/>
  <c r="AZ105" i="1"/>
  <c r="BC105" i="1"/>
  <c r="BE105" i="1"/>
  <c r="BF105" i="1"/>
  <c r="BG105" i="1"/>
  <c r="BH105" i="1"/>
  <c r="BJ105" i="1"/>
  <c r="BK105" i="1"/>
  <c r="AV379" i="1"/>
  <c r="AW379" i="1"/>
  <c r="AX379" i="1"/>
  <c r="AY379" i="1"/>
  <c r="AZ379" i="1"/>
  <c r="BE379" i="1"/>
  <c r="BF379" i="1"/>
  <c r="BG379" i="1"/>
  <c r="BH379" i="1"/>
  <c r="BJ379" i="1"/>
  <c r="BK379" i="1"/>
  <c r="AV499" i="1"/>
  <c r="AW499" i="1"/>
  <c r="AX499" i="1"/>
  <c r="AY499" i="1"/>
  <c r="AZ499" i="1"/>
  <c r="BE499" i="1"/>
  <c r="BF499" i="1"/>
  <c r="BG499" i="1"/>
  <c r="BH499" i="1"/>
  <c r="BJ499" i="1"/>
  <c r="BK499" i="1"/>
  <c r="AV461" i="1"/>
  <c r="AW461" i="1"/>
  <c r="AX461" i="1"/>
  <c r="AY461" i="1"/>
  <c r="AZ461" i="1"/>
  <c r="BB461" i="1"/>
  <c r="BC461" i="1"/>
  <c r="BE461" i="1"/>
  <c r="BF461" i="1"/>
  <c r="BG461" i="1"/>
  <c r="BH461" i="1"/>
  <c r="BJ461" i="1"/>
  <c r="BK461" i="1"/>
  <c r="AV389" i="1"/>
  <c r="AW389" i="1"/>
  <c r="AX389" i="1"/>
  <c r="AY389" i="1"/>
  <c r="AZ389" i="1"/>
  <c r="BB389" i="1"/>
  <c r="BA389" i="1" s="1"/>
  <c r="BE389" i="1"/>
  <c r="BF389" i="1"/>
  <c r="BG389" i="1"/>
  <c r="BH389" i="1"/>
  <c r="BJ389" i="1"/>
  <c r="BK389" i="1"/>
  <c r="AV7" i="1"/>
  <c r="AW7" i="1"/>
  <c r="AX7" i="1"/>
  <c r="AY7" i="1"/>
  <c r="AZ7" i="1"/>
  <c r="BE7" i="1"/>
  <c r="BF7" i="1"/>
  <c r="BG7" i="1"/>
  <c r="BH7" i="1"/>
  <c r="BJ7" i="1"/>
  <c r="BK7" i="1"/>
  <c r="AV456" i="1"/>
  <c r="AW456" i="1"/>
  <c r="AX456" i="1"/>
  <c r="AY456" i="1"/>
  <c r="AZ456" i="1"/>
  <c r="BE456" i="1"/>
  <c r="BF456" i="1"/>
  <c r="BG456" i="1"/>
  <c r="BH456" i="1"/>
  <c r="BJ456" i="1"/>
  <c r="BK456" i="1"/>
  <c r="AV528" i="1"/>
  <c r="AW528" i="1"/>
  <c r="AX528" i="1"/>
  <c r="AY528" i="1"/>
  <c r="AZ528" i="1"/>
  <c r="BB528" i="1"/>
  <c r="BC528" i="1"/>
  <c r="BE528" i="1"/>
  <c r="BF528" i="1"/>
  <c r="BG528" i="1"/>
  <c r="BH528" i="1"/>
  <c r="BJ528" i="1"/>
  <c r="BK528" i="1"/>
  <c r="AV432" i="1"/>
  <c r="AW432" i="1"/>
  <c r="AX432" i="1"/>
  <c r="AY432" i="1"/>
  <c r="AZ432" i="1"/>
  <c r="BB432" i="1"/>
  <c r="BA432" i="1" s="1"/>
  <c r="BE432" i="1"/>
  <c r="BF432" i="1"/>
  <c r="BG432" i="1"/>
  <c r="BH432" i="1"/>
  <c r="BJ432" i="1"/>
  <c r="BK432" i="1"/>
  <c r="AV317" i="1"/>
  <c r="AW317" i="1"/>
  <c r="AX317" i="1"/>
  <c r="AY317" i="1"/>
  <c r="AZ317" i="1"/>
  <c r="BE317" i="1"/>
  <c r="BF317" i="1"/>
  <c r="BG317" i="1"/>
  <c r="BH317" i="1"/>
  <c r="BJ317" i="1"/>
  <c r="BK317" i="1"/>
  <c r="AV377" i="1"/>
  <c r="AW377" i="1"/>
  <c r="AX377" i="1"/>
  <c r="AY377" i="1"/>
  <c r="AZ377" i="1"/>
  <c r="BE377" i="1"/>
  <c r="BF377" i="1"/>
  <c r="BG377" i="1"/>
  <c r="BH377" i="1"/>
  <c r="BJ377" i="1"/>
  <c r="BK377" i="1"/>
  <c r="AV28" i="1"/>
  <c r="AW28" i="1"/>
  <c r="AX28" i="1"/>
  <c r="AY28" i="1"/>
  <c r="AZ28" i="1"/>
  <c r="BB28" i="1"/>
  <c r="BC28" i="1"/>
  <c r="BE28" i="1"/>
  <c r="BF28" i="1"/>
  <c r="BG28" i="1"/>
  <c r="BH28" i="1"/>
  <c r="BJ28" i="1"/>
  <c r="BK28" i="1"/>
  <c r="AV128" i="1"/>
  <c r="AW128" i="1"/>
  <c r="AX128" i="1"/>
  <c r="AY128" i="1"/>
  <c r="AZ128" i="1"/>
  <c r="BB128" i="1"/>
  <c r="BA128" i="1" s="1"/>
  <c r="BE128" i="1"/>
  <c r="BF128" i="1"/>
  <c r="BG128" i="1"/>
  <c r="BH128" i="1"/>
  <c r="BJ128" i="1"/>
  <c r="BK128" i="1"/>
  <c r="AV85" i="1"/>
  <c r="AW85" i="1"/>
  <c r="AX85" i="1"/>
  <c r="AY85" i="1"/>
  <c r="AZ85" i="1"/>
  <c r="BE85" i="1"/>
  <c r="BF85" i="1"/>
  <c r="BG85" i="1"/>
  <c r="BH85" i="1"/>
  <c r="BJ85" i="1"/>
  <c r="BK85" i="1"/>
  <c r="AV318" i="1"/>
  <c r="AW318" i="1"/>
  <c r="AX318" i="1"/>
  <c r="AY318" i="1"/>
  <c r="AZ318" i="1"/>
  <c r="BE318" i="1"/>
  <c r="BF318" i="1"/>
  <c r="BG318" i="1"/>
  <c r="BH318" i="1"/>
  <c r="BJ318" i="1"/>
  <c r="BK318" i="1"/>
  <c r="AV416" i="1"/>
  <c r="AW416" i="1"/>
  <c r="AX416" i="1"/>
  <c r="AY416" i="1"/>
  <c r="AZ416" i="1"/>
  <c r="BB416" i="1"/>
  <c r="BC416" i="1"/>
  <c r="BE416" i="1"/>
  <c r="BF416" i="1"/>
  <c r="BG416" i="1"/>
  <c r="BH416" i="1"/>
  <c r="BJ416" i="1"/>
  <c r="BK416" i="1"/>
  <c r="AV100" i="1"/>
  <c r="AW100" i="1"/>
  <c r="AX100" i="1"/>
  <c r="AY100" i="1"/>
  <c r="AZ100" i="1"/>
  <c r="BE100" i="1"/>
  <c r="BF100" i="1"/>
  <c r="BG100" i="1"/>
  <c r="BH100" i="1"/>
  <c r="BJ100" i="1"/>
  <c r="BK100" i="1"/>
  <c r="AV174" i="1"/>
  <c r="AW174" i="1"/>
  <c r="AX174" i="1"/>
  <c r="AY174" i="1"/>
  <c r="AZ174" i="1"/>
  <c r="BE174" i="1"/>
  <c r="BF174" i="1"/>
  <c r="BG174" i="1"/>
  <c r="BH174" i="1"/>
  <c r="BJ174" i="1"/>
  <c r="BK174" i="1"/>
  <c r="AV86" i="1"/>
  <c r="AW86" i="1"/>
  <c r="AX86" i="1"/>
  <c r="AY86" i="1"/>
  <c r="AZ86" i="1"/>
  <c r="BE86" i="1"/>
  <c r="BF86" i="1"/>
  <c r="BG86" i="1"/>
  <c r="BH86" i="1"/>
  <c r="BJ86" i="1"/>
  <c r="BK86" i="1"/>
  <c r="AV199" i="1"/>
  <c r="AW199" i="1"/>
  <c r="AX199" i="1"/>
  <c r="AY199" i="1"/>
  <c r="AZ199" i="1"/>
  <c r="BB199" i="1"/>
  <c r="BC199" i="1"/>
  <c r="BE199" i="1"/>
  <c r="BF199" i="1"/>
  <c r="BG199" i="1"/>
  <c r="BH199" i="1"/>
  <c r="BJ199" i="1"/>
  <c r="BK199" i="1"/>
  <c r="AV63" i="1"/>
  <c r="AW63" i="1"/>
  <c r="AX63" i="1"/>
  <c r="AY63" i="1"/>
  <c r="AZ63" i="1"/>
  <c r="BB63" i="1"/>
  <c r="BA63" i="1" s="1"/>
  <c r="BE63" i="1"/>
  <c r="BF63" i="1"/>
  <c r="BG63" i="1"/>
  <c r="BH63" i="1"/>
  <c r="BJ63" i="1"/>
  <c r="BK63" i="1"/>
  <c r="AV405" i="1"/>
  <c r="AW405" i="1"/>
  <c r="AX405" i="1"/>
  <c r="AY405" i="1"/>
  <c r="AZ405" i="1"/>
  <c r="BE405" i="1"/>
  <c r="BF405" i="1"/>
  <c r="BG405" i="1"/>
  <c r="BH405" i="1"/>
  <c r="BJ405" i="1"/>
  <c r="BK405" i="1"/>
  <c r="AV288" i="1"/>
  <c r="AW288" i="1"/>
  <c r="AX288" i="1"/>
  <c r="AY288" i="1"/>
  <c r="AZ288" i="1"/>
  <c r="BE288" i="1"/>
  <c r="BF288" i="1"/>
  <c r="BG288" i="1"/>
  <c r="BH288" i="1"/>
  <c r="BJ288" i="1"/>
  <c r="BK288" i="1"/>
  <c r="AV468" i="1"/>
  <c r="AW468" i="1"/>
  <c r="AX468" i="1"/>
  <c r="AY468" i="1"/>
  <c r="AZ468" i="1"/>
  <c r="BB468" i="1"/>
  <c r="BC468" i="1"/>
  <c r="BE468" i="1"/>
  <c r="BF468" i="1"/>
  <c r="BG468" i="1"/>
  <c r="BH468" i="1"/>
  <c r="BJ468" i="1"/>
  <c r="BK468" i="1"/>
  <c r="AV486" i="1"/>
  <c r="AW486" i="1"/>
  <c r="AX486" i="1"/>
  <c r="AY486" i="1"/>
  <c r="AZ486" i="1"/>
  <c r="BB486" i="1"/>
  <c r="BA486" i="1" s="1"/>
  <c r="BE486" i="1"/>
  <c r="BF486" i="1"/>
  <c r="BG486" i="1"/>
  <c r="BH486" i="1"/>
  <c r="BJ486" i="1"/>
  <c r="BK486" i="1"/>
  <c r="AV191" i="1"/>
  <c r="AW191" i="1"/>
  <c r="AX191" i="1"/>
  <c r="AY191" i="1"/>
  <c r="AZ191" i="1"/>
  <c r="BE191" i="1"/>
  <c r="BF191" i="1"/>
  <c r="BG191" i="1"/>
  <c r="BH191" i="1"/>
  <c r="BJ191" i="1"/>
  <c r="BK191" i="1"/>
  <c r="AV308" i="1"/>
  <c r="AW308" i="1"/>
  <c r="AX308" i="1"/>
  <c r="AY308" i="1"/>
  <c r="AZ308" i="1"/>
  <c r="BE308" i="1"/>
  <c r="BF308" i="1"/>
  <c r="BG308" i="1"/>
  <c r="BH308" i="1"/>
  <c r="BJ308" i="1"/>
  <c r="BK308" i="1"/>
  <c r="AV89" i="1"/>
  <c r="AW89" i="1"/>
  <c r="AX89" i="1"/>
  <c r="AY89" i="1"/>
  <c r="AZ89" i="1"/>
  <c r="BB89" i="1"/>
  <c r="BC89" i="1"/>
  <c r="BE89" i="1"/>
  <c r="BF89" i="1"/>
  <c r="BG89" i="1"/>
  <c r="BH89" i="1"/>
  <c r="BJ89" i="1"/>
  <c r="BK89" i="1"/>
  <c r="AV261" i="1"/>
  <c r="AW261" i="1"/>
  <c r="AX261" i="1"/>
  <c r="AY261" i="1"/>
  <c r="AZ261" i="1"/>
  <c r="BE261" i="1"/>
  <c r="BF261" i="1"/>
  <c r="BG261" i="1"/>
  <c r="BH261" i="1"/>
  <c r="BJ261" i="1"/>
  <c r="BK261" i="1"/>
  <c r="AV90" i="1"/>
  <c r="AW90" i="1"/>
  <c r="AX90" i="1"/>
  <c r="AY90" i="1"/>
  <c r="AZ90" i="1"/>
  <c r="BE90" i="1"/>
  <c r="BF90" i="1"/>
  <c r="BG90" i="1"/>
  <c r="BH90" i="1"/>
  <c r="BJ90" i="1"/>
  <c r="BK90" i="1"/>
  <c r="AV66" i="1"/>
  <c r="AW66" i="1"/>
  <c r="AX66" i="1"/>
  <c r="AY66" i="1"/>
  <c r="AZ66" i="1"/>
  <c r="BE66" i="1"/>
  <c r="BF66" i="1"/>
  <c r="BG66" i="1"/>
  <c r="BH66" i="1"/>
  <c r="BJ66" i="1"/>
  <c r="BK66" i="1"/>
  <c r="AV240" i="1"/>
  <c r="AW240" i="1"/>
  <c r="AX240" i="1"/>
  <c r="AY240" i="1"/>
  <c r="AZ240" i="1"/>
  <c r="BB240" i="1"/>
  <c r="BC240" i="1"/>
  <c r="BE240" i="1"/>
  <c r="BF240" i="1"/>
  <c r="BG240" i="1"/>
  <c r="BH240" i="1"/>
  <c r="BJ240" i="1"/>
  <c r="BK240" i="1"/>
  <c r="AV266" i="1"/>
  <c r="AW266" i="1"/>
  <c r="AX266" i="1"/>
  <c r="AY266" i="1"/>
  <c r="AZ266" i="1"/>
  <c r="BB266" i="1"/>
  <c r="BA266" i="1" s="1"/>
  <c r="BE266" i="1"/>
  <c r="BF266" i="1"/>
  <c r="BG266" i="1"/>
  <c r="BH266" i="1"/>
  <c r="BJ266" i="1"/>
  <c r="BK266" i="1"/>
  <c r="AV45" i="1"/>
  <c r="AW45" i="1"/>
  <c r="AX45" i="1"/>
  <c r="AY45" i="1"/>
  <c r="AZ45" i="1"/>
  <c r="BE45" i="1"/>
  <c r="BF45" i="1"/>
  <c r="BG45" i="1"/>
  <c r="BH45" i="1"/>
  <c r="BJ45" i="1"/>
  <c r="BK45" i="1"/>
  <c r="AV304" i="1"/>
  <c r="AW304" i="1"/>
  <c r="AX304" i="1"/>
  <c r="AY304" i="1"/>
  <c r="AZ304" i="1"/>
  <c r="BE304" i="1"/>
  <c r="BF304" i="1"/>
  <c r="BG304" i="1"/>
  <c r="BH304" i="1"/>
  <c r="BJ304" i="1"/>
  <c r="BK304" i="1"/>
  <c r="AV76" i="1"/>
  <c r="AW76" i="1"/>
  <c r="AX76" i="1"/>
  <c r="AY76" i="1"/>
  <c r="AZ76" i="1"/>
  <c r="BB76" i="1"/>
  <c r="BC76" i="1"/>
  <c r="BE76" i="1"/>
  <c r="BF76" i="1"/>
  <c r="BG76" i="1"/>
  <c r="BH76" i="1"/>
  <c r="BJ76" i="1"/>
  <c r="BK76" i="1"/>
  <c r="AV50" i="1"/>
  <c r="AW50" i="1"/>
  <c r="AX50" i="1"/>
  <c r="AY50" i="1"/>
  <c r="AZ50" i="1"/>
  <c r="BB50" i="1"/>
  <c r="BA50" i="1" s="1"/>
  <c r="BE50" i="1"/>
  <c r="BF50" i="1"/>
  <c r="BG50" i="1"/>
  <c r="BH50" i="1"/>
  <c r="BJ50" i="1"/>
  <c r="BK50" i="1"/>
  <c r="AV223" i="1"/>
  <c r="AW223" i="1"/>
  <c r="AX223" i="1"/>
  <c r="AY223" i="1"/>
  <c r="AZ223" i="1"/>
  <c r="BE223" i="1"/>
  <c r="BF223" i="1"/>
  <c r="BG223" i="1"/>
  <c r="BH223" i="1"/>
  <c r="BJ223" i="1"/>
  <c r="BK223" i="1"/>
  <c r="AV305" i="1"/>
  <c r="AW305" i="1"/>
  <c r="AX305" i="1"/>
  <c r="AY305" i="1"/>
  <c r="AZ305" i="1"/>
  <c r="BE305" i="1"/>
  <c r="BF305" i="1"/>
  <c r="BG305" i="1"/>
  <c r="BH305" i="1"/>
  <c r="BJ305" i="1"/>
  <c r="BK305" i="1"/>
  <c r="AV444" i="1"/>
  <c r="AW444" i="1"/>
  <c r="AX444" i="1"/>
  <c r="AY444" i="1"/>
  <c r="AZ444" i="1"/>
  <c r="BB444" i="1"/>
  <c r="BC444" i="1"/>
  <c r="BE444" i="1"/>
  <c r="BF444" i="1"/>
  <c r="BG444" i="1"/>
  <c r="BH444" i="1"/>
  <c r="BJ444" i="1"/>
  <c r="BK444" i="1"/>
  <c r="AV88" i="1"/>
  <c r="AW88" i="1"/>
  <c r="AX88" i="1"/>
  <c r="AY88" i="1"/>
  <c r="AZ88" i="1"/>
  <c r="BB88" i="1"/>
  <c r="BA88" i="1" s="1"/>
  <c r="BE88" i="1"/>
  <c r="BF88" i="1"/>
  <c r="BG88" i="1"/>
  <c r="BH88" i="1"/>
  <c r="BJ88" i="1"/>
  <c r="BK88" i="1"/>
  <c r="AV69" i="1"/>
  <c r="AW69" i="1"/>
  <c r="AX69" i="1"/>
  <c r="AY69" i="1"/>
  <c r="AZ69" i="1"/>
  <c r="BE69" i="1"/>
  <c r="BF69" i="1"/>
  <c r="BG69" i="1"/>
  <c r="BH69" i="1"/>
  <c r="BJ69" i="1"/>
  <c r="BK69" i="1"/>
  <c r="AV435" i="1"/>
  <c r="AW435" i="1"/>
  <c r="AX435" i="1"/>
  <c r="AY435" i="1"/>
  <c r="AZ435" i="1"/>
  <c r="BE435" i="1"/>
  <c r="BF435" i="1"/>
  <c r="BG435" i="1"/>
  <c r="BH435" i="1"/>
  <c r="BJ435" i="1"/>
  <c r="BK435" i="1"/>
  <c r="AV221" i="1"/>
  <c r="AW221" i="1"/>
  <c r="AX221" i="1"/>
  <c r="AY221" i="1"/>
  <c r="AZ221" i="1"/>
  <c r="BB221" i="1"/>
  <c r="BC221" i="1"/>
  <c r="BE221" i="1"/>
  <c r="BF221" i="1"/>
  <c r="BG221" i="1"/>
  <c r="BH221" i="1"/>
  <c r="BJ221" i="1"/>
  <c r="BK221" i="1"/>
  <c r="AV32" i="1"/>
  <c r="AW32" i="1"/>
  <c r="AX32" i="1"/>
  <c r="AY32" i="1"/>
  <c r="AZ32" i="1"/>
  <c r="BB32" i="1"/>
  <c r="BA32" i="1" s="1"/>
  <c r="BE32" i="1"/>
  <c r="BF32" i="1"/>
  <c r="BG32" i="1"/>
  <c r="BH32" i="1"/>
  <c r="BJ32" i="1"/>
  <c r="BK32" i="1"/>
  <c r="AV246" i="1"/>
  <c r="AW246" i="1"/>
  <c r="AX246" i="1"/>
  <c r="AY246" i="1"/>
  <c r="AZ246" i="1"/>
  <c r="BE246" i="1"/>
  <c r="BF246" i="1"/>
  <c r="BG246" i="1"/>
  <c r="BH246" i="1"/>
  <c r="BJ246" i="1"/>
  <c r="BK246" i="1"/>
  <c r="AV285" i="1"/>
  <c r="AW285" i="1"/>
  <c r="AX285" i="1"/>
  <c r="AY285" i="1"/>
  <c r="AZ285" i="1"/>
  <c r="BE285" i="1"/>
  <c r="BF285" i="1"/>
  <c r="BG285" i="1"/>
  <c r="BH285" i="1"/>
  <c r="BJ285" i="1"/>
  <c r="BK285" i="1"/>
  <c r="AV437" i="1"/>
  <c r="AW437" i="1"/>
  <c r="AX437" i="1"/>
  <c r="AY437" i="1"/>
  <c r="AZ437" i="1"/>
  <c r="BB437" i="1"/>
  <c r="BC437" i="1"/>
  <c r="BE437" i="1"/>
  <c r="BF437" i="1"/>
  <c r="BG437" i="1"/>
  <c r="BH437" i="1"/>
  <c r="BJ437" i="1"/>
  <c r="BK437" i="1"/>
  <c r="AV11" i="1"/>
  <c r="AW11" i="1"/>
  <c r="AX11" i="1"/>
  <c r="AY11" i="1"/>
  <c r="AZ11" i="1"/>
  <c r="BE11" i="1"/>
  <c r="BF11" i="1"/>
  <c r="BG11" i="1"/>
  <c r="BH11" i="1"/>
  <c r="BJ11" i="1"/>
  <c r="BK11" i="1"/>
  <c r="AV181" i="1"/>
  <c r="AW181" i="1"/>
  <c r="AX181" i="1"/>
  <c r="AY181" i="1"/>
  <c r="AZ181" i="1"/>
  <c r="BE181" i="1"/>
  <c r="BF181" i="1"/>
  <c r="BG181" i="1"/>
  <c r="BH181" i="1"/>
  <c r="BJ181" i="1"/>
  <c r="BK181" i="1"/>
  <c r="AV49" i="1"/>
  <c r="AW49" i="1"/>
  <c r="AX49" i="1"/>
  <c r="AY49" i="1"/>
  <c r="AZ49" i="1"/>
  <c r="BE49" i="1"/>
  <c r="BF49" i="1"/>
  <c r="BG49" i="1"/>
  <c r="BH49" i="1"/>
  <c r="BJ49" i="1"/>
  <c r="BK49" i="1"/>
  <c r="AV238" i="1"/>
  <c r="AW238" i="1"/>
  <c r="AX238" i="1"/>
  <c r="AY238" i="1"/>
  <c r="AZ238" i="1"/>
  <c r="BB238" i="1"/>
  <c r="BC238" i="1"/>
  <c r="BE238" i="1"/>
  <c r="BF238" i="1"/>
  <c r="BG238" i="1"/>
  <c r="BH238" i="1"/>
  <c r="BJ238" i="1"/>
  <c r="BK238" i="1"/>
  <c r="AV84" i="1"/>
  <c r="AW84" i="1"/>
  <c r="AX84" i="1"/>
  <c r="AY84" i="1"/>
  <c r="AZ84" i="1"/>
  <c r="BB84" i="1"/>
  <c r="BA84" i="1" s="1"/>
  <c r="BE84" i="1"/>
  <c r="BF84" i="1"/>
  <c r="BG84" i="1"/>
  <c r="BH84" i="1"/>
  <c r="BJ84" i="1"/>
  <c r="BK84" i="1"/>
  <c r="AV257" i="1"/>
  <c r="AW257" i="1"/>
  <c r="AX257" i="1"/>
  <c r="AY257" i="1"/>
  <c r="AZ257" i="1"/>
  <c r="BE257" i="1"/>
  <c r="BF257" i="1"/>
  <c r="BG257" i="1"/>
  <c r="BH257" i="1"/>
  <c r="BJ257" i="1"/>
  <c r="BK257" i="1"/>
  <c r="AV280" i="1"/>
  <c r="AW280" i="1"/>
  <c r="AX280" i="1"/>
  <c r="AY280" i="1"/>
  <c r="AZ280" i="1"/>
  <c r="BE280" i="1"/>
  <c r="BF280" i="1"/>
  <c r="BG280" i="1"/>
  <c r="BH280" i="1"/>
  <c r="BJ280" i="1"/>
  <c r="BK280" i="1"/>
  <c r="AV541" i="1"/>
  <c r="AW541" i="1"/>
  <c r="AX541" i="1"/>
  <c r="AY541" i="1"/>
  <c r="AZ541" i="1"/>
  <c r="BB541" i="1"/>
  <c r="BC541" i="1"/>
  <c r="BE541" i="1"/>
  <c r="BF541" i="1"/>
  <c r="BG541" i="1"/>
  <c r="BH541" i="1"/>
  <c r="BJ541" i="1"/>
  <c r="BK541" i="1"/>
  <c r="AV542" i="1"/>
  <c r="AW542" i="1"/>
  <c r="AX542" i="1"/>
  <c r="AY542" i="1"/>
  <c r="AZ542" i="1"/>
  <c r="BB542" i="1"/>
  <c r="BA542" i="1" s="1"/>
  <c r="BE542" i="1"/>
  <c r="BF542" i="1"/>
  <c r="BG542" i="1"/>
  <c r="BH542" i="1"/>
  <c r="BJ542" i="1"/>
  <c r="BK542" i="1"/>
  <c r="AV543" i="1"/>
  <c r="AW543" i="1"/>
  <c r="AX543" i="1"/>
  <c r="AY543" i="1"/>
  <c r="AZ543" i="1"/>
  <c r="BE543" i="1"/>
  <c r="BF543" i="1"/>
  <c r="BG543" i="1"/>
  <c r="BH543" i="1"/>
  <c r="BJ543" i="1"/>
  <c r="BK543" i="1"/>
  <c r="AV544" i="1"/>
  <c r="AW544" i="1"/>
  <c r="AX544" i="1"/>
  <c r="AY544" i="1"/>
  <c r="AZ544" i="1"/>
  <c r="BE544" i="1"/>
  <c r="BF544" i="1"/>
  <c r="BG544" i="1"/>
  <c r="BH544" i="1"/>
  <c r="BJ544" i="1"/>
  <c r="BK544" i="1"/>
  <c r="AV259" i="1"/>
  <c r="AW259" i="1"/>
  <c r="AX259" i="1"/>
  <c r="AY259" i="1"/>
  <c r="AZ259" i="1"/>
  <c r="BB259" i="1"/>
  <c r="BC259" i="1"/>
  <c r="BE259" i="1"/>
  <c r="BF259" i="1"/>
  <c r="BG259" i="1"/>
  <c r="BH259" i="1"/>
  <c r="BJ259" i="1"/>
  <c r="BK259" i="1"/>
  <c r="AV388" i="1"/>
  <c r="AW388" i="1"/>
  <c r="AX388" i="1"/>
  <c r="AY388" i="1"/>
  <c r="AZ388" i="1"/>
  <c r="BE388" i="1"/>
  <c r="BF388" i="1"/>
  <c r="BG388" i="1"/>
  <c r="BH388" i="1"/>
  <c r="BJ388" i="1"/>
  <c r="BK388" i="1"/>
  <c r="AV401" i="1"/>
  <c r="AW401" i="1"/>
  <c r="AX401" i="1"/>
  <c r="AY401" i="1"/>
  <c r="AZ401" i="1"/>
  <c r="BE401" i="1"/>
  <c r="BF401" i="1"/>
  <c r="BG401" i="1"/>
  <c r="BH401" i="1"/>
  <c r="BJ401" i="1"/>
  <c r="BK401" i="1"/>
  <c r="AV52" i="1"/>
  <c r="AW52" i="1"/>
  <c r="AX52" i="1"/>
  <c r="AY52" i="1"/>
  <c r="AZ52" i="1"/>
  <c r="BE52" i="1"/>
  <c r="BF52" i="1"/>
  <c r="BG52" i="1"/>
  <c r="BH52" i="1"/>
  <c r="BJ52" i="1"/>
  <c r="BK52" i="1"/>
  <c r="AV56" i="1"/>
  <c r="AW56" i="1"/>
  <c r="AX56" i="1"/>
  <c r="AY56" i="1"/>
  <c r="AZ56" i="1"/>
  <c r="BB56" i="1"/>
  <c r="BC56" i="1"/>
  <c r="BE56" i="1"/>
  <c r="BF56" i="1"/>
  <c r="BG56" i="1"/>
  <c r="BH56" i="1"/>
  <c r="BJ56" i="1"/>
  <c r="BK56" i="1"/>
  <c r="AV13" i="1"/>
  <c r="AW13" i="1"/>
  <c r="AX13" i="1"/>
  <c r="AY13" i="1"/>
  <c r="AZ13" i="1"/>
  <c r="BB13" i="1"/>
  <c r="BA13" i="1" s="1"/>
  <c r="BE13" i="1"/>
  <c r="BF13" i="1"/>
  <c r="BG13" i="1"/>
  <c r="BH13" i="1"/>
  <c r="BJ13" i="1"/>
  <c r="BK13" i="1"/>
  <c r="AV427" i="1"/>
  <c r="AW427" i="1"/>
  <c r="AX427" i="1"/>
  <c r="AY427" i="1"/>
  <c r="AZ427" i="1"/>
  <c r="BE427" i="1"/>
  <c r="BF427" i="1"/>
  <c r="BG427" i="1"/>
  <c r="BH427" i="1"/>
  <c r="BJ427" i="1"/>
  <c r="BK427" i="1"/>
  <c r="AV428" i="1"/>
  <c r="AW428" i="1"/>
  <c r="AX428" i="1"/>
  <c r="AY428" i="1"/>
  <c r="AZ428" i="1"/>
  <c r="BE428" i="1"/>
  <c r="BF428" i="1"/>
  <c r="BG428" i="1"/>
  <c r="BH428" i="1"/>
  <c r="BJ428" i="1"/>
  <c r="BK428" i="1"/>
  <c r="AV429" i="1"/>
  <c r="AW429" i="1"/>
  <c r="AX429" i="1"/>
  <c r="AY429" i="1"/>
  <c r="AZ429" i="1"/>
  <c r="BB429" i="1"/>
  <c r="BC429" i="1"/>
  <c r="BE429" i="1"/>
  <c r="BF429" i="1"/>
  <c r="BG429" i="1"/>
  <c r="BH429" i="1"/>
  <c r="BJ429" i="1"/>
  <c r="BK429" i="1"/>
  <c r="AV430" i="1"/>
  <c r="AW430" i="1"/>
  <c r="AX430" i="1"/>
  <c r="AY430" i="1"/>
  <c r="AZ430" i="1"/>
  <c r="BB430" i="1"/>
  <c r="BA430" i="1" s="1"/>
  <c r="BE430" i="1"/>
  <c r="BF430" i="1"/>
  <c r="BG430" i="1"/>
  <c r="BH430" i="1"/>
  <c r="BJ430" i="1"/>
  <c r="BK430" i="1"/>
  <c r="AV245" i="1"/>
  <c r="AW245" i="1"/>
  <c r="AX245" i="1"/>
  <c r="AY245" i="1"/>
  <c r="AZ245" i="1"/>
  <c r="BE245" i="1"/>
  <c r="BF245" i="1"/>
  <c r="BG245" i="1"/>
  <c r="BH245" i="1"/>
  <c r="BJ245" i="1"/>
  <c r="BK245" i="1"/>
  <c r="AV426" i="1"/>
  <c r="AW426" i="1"/>
  <c r="AX426" i="1"/>
  <c r="AY426" i="1"/>
  <c r="AZ426" i="1"/>
  <c r="BE426" i="1"/>
  <c r="BF426" i="1"/>
  <c r="BG426" i="1"/>
  <c r="BH426" i="1"/>
  <c r="BJ426" i="1"/>
  <c r="BK426" i="1"/>
  <c r="AV431" i="1"/>
  <c r="AW431" i="1"/>
  <c r="AX431" i="1"/>
  <c r="AY431" i="1"/>
  <c r="AZ431" i="1"/>
  <c r="BB431" i="1"/>
  <c r="BC431" i="1"/>
  <c r="BE431" i="1"/>
  <c r="BF431" i="1"/>
  <c r="BG431" i="1"/>
  <c r="BH431" i="1"/>
  <c r="BJ431" i="1"/>
  <c r="BK431" i="1"/>
  <c r="AV333" i="1"/>
  <c r="AW333" i="1"/>
  <c r="AX333" i="1"/>
  <c r="AY333" i="1"/>
  <c r="AZ333" i="1"/>
  <c r="BB333" i="1"/>
  <c r="BA333" i="1" s="1"/>
  <c r="BE333" i="1"/>
  <c r="BF333" i="1"/>
  <c r="BG333" i="1"/>
  <c r="BH333" i="1"/>
  <c r="BJ333" i="1"/>
  <c r="BK333" i="1"/>
  <c r="AV396" i="1"/>
  <c r="AW396" i="1"/>
  <c r="AX396" i="1"/>
  <c r="AY396" i="1"/>
  <c r="AZ396" i="1"/>
  <c r="BE396" i="1"/>
  <c r="BF396" i="1"/>
  <c r="BG396" i="1"/>
  <c r="BH396" i="1"/>
  <c r="BJ396" i="1"/>
  <c r="BK396" i="1"/>
  <c r="AV425" i="1"/>
  <c r="AW425" i="1"/>
  <c r="AX425" i="1"/>
  <c r="AY425" i="1"/>
  <c r="AZ425" i="1"/>
  <c r="BE425" i="1"/>
  <c r="BF425" i="1"/>
  <c r="BG425" i="1"/>
  <c r="BH425" i="1"/>
  <c r="BJ425" i="1"/>
  <c r="BK425" i="1"/>
  <c r="AV438" i="1"/>
  <c r="AW438" i="1"/>
  <c r="AX438" i="1"/>
  <c r="AY438" i="1"/>
  <c r="AZ438" i="1"/>
  <c r="BB438" i="1"/>
  <c r="BC438" i="1"/>
  <c r="BE438" i="1"/>
  <c r="BF438" i="1"/>
  <c r="BG438" i="1"/>
  <c r="BH438" i="1"/>
  <c r="BJ438" i="1"/>
  <c r="BK438" i="1"/>
  <c r="AV439" i="1"/>
  <c r="AW439" i="1"/>
  <c r="AX439" i="1"/>
  <c r="AY439" i="1"/>
  <c r="AZ439" i="1"/>
  <c r="BB439" i="1"/>
  <c r="BA439" i="1" s="1"/>
  <c r="BE439" i="1"/>
  <c r="BF439" i="1"/>
  <c r="BG439" i="1"/>
  <c r="BH439" i="1"/>
  <c r="BJ439" i="1"/>
  <c r="BK439" i="1"/>
  <c r="AV173" i="1"/>
  <c r="AW173" i="1"/>
  <c r="AX173" i="1"/>
  <c r="AY173" i="1"/>
  <c r="AZ173" i="1"/>
  <c r="BE173" i="1"/>
  <c r="BF173" i="1"/>
  <c r="BG173" i="1"/>
  <c r="BH173" i="1"/>
  <c r="BJ173" i="1"/>
  <c r="BK173" i="1"/>
  <c r="AV239" i="1"/>
  <c r="AW239" i="1"/>
  <c r="AX239" i="1"/>
  <c r="AY239" i="1"/>
  <c r="AZ239" i="1"/>
  <c r="BE239" i="1"/>
  <c r="BF239" i="1"/>
  <c r="BG239" i="1"/>
  <c r="BH239" i="1"/>
  <c r="BJ239" i="1"/>
  <c r="BK239" i="1"/>
  <c r="AV525" i="1"/>
  <c r="AW525" i="1"/>
  <c r="AX525" i="1"/>
  <c r="AY525" i="1"/>
  <c r="AZ525" i="1"/>
  <c r="BB525" i="1"/>
  <c r="BC525" i="1"/>
  <c r="BE525" i="1"/>
  <c r="BF525" i="1"/>
  <c r="BG525" i="1"/>
  <c r="BH525" i="1"/>
  <c r="BJ525" i="1"/>
  <c r="BK525" i="1"/>
  <c r="AV436" i="1"/>
  <c r="AW436" i="1"/>
  <c r="AX436" i="1"/>
  <c r="AY436" i="1"/>
  <c r="AZ436" i="1"/>
  <c r="BE436" i="1"/>
  <c r="BF436" i="1"/>
  <c r="BG436" i="1"/>
  <c r="BH436" i="1"/>
  <c r="BJ436" i="1"/>
  <c r="BK436" i="1"/>
  <c r="AV83" i="1"/>
  <c r="AW83" i="1"/>
  <c r="AX83" i="1"/>
  <c r="AY83" i="1"/>
  <c r="AZ83" i="1"/>
  <c r="BE83" i="1"/>
  <c r="BF83" i="1"/>
  <c r="BG83" i="1"/>
  <c r="BH83" i="1"/>
  <c r="BJ83" i="1"/>
  <c r="BK83" i="1"/>
  <c r="AV40" i="1"/>
  <c r="AW40" i="1"/>
  <c r="AX40" i="1"/>
  <c r="AY40" i="1"/>
  <c r="AZ40" i="1"/>
  <c r="BE40" i="1"/>
  <c r="BF40" i="1"/>
  <c r="BG40" i="1"/>
  <c r="BH40" i="1"/>
  <c r="BJ40" i="1"/>
  <c r="BK40" i="1"/>
  <c r="AV443" i="1"/>
  <c r="AW443" i="1"/>
  <c r="AX443" i="1"/>
  <c r="AY443" i="1"/>
  <c r="AZ443" i="1"/>
  <c r="BB443" i="1"/>
  <c r="BC443" i="1"/>
  <c r="BE443" i="1"/>
  <c r="BF443" i="1"/>
  <c r="BG443" i="1"/>
  <c r="BH443" i="1"/>
  <c r="BJ443" i="1"/>
  <c r="BK443" i="1"/>
  <c r="AV442" i="1"/>
  <c r="AW442" i="1"/>
  <c r="AX442" i="1"/>
  <c r="AY442" i="1"/>
  <c r="AZ442" i="1"/>
  <c r="BB442" i="1"/>
  <c r="BA442" i="1" s="1"/>
  <c r="BE442" i="1"/>
  <c r="BF442" i="1"/>
  <c r="BG442" i="1"/>
  <c r="BH442" i="1"/>
  <c r="BJ442" i="1"/>
  <c r="BK442" i="1"/>
  <c r="AV424" i="1"/>
  <c r="AW424" i="1"/>
  <c r="AX424" i="1"/>
  <c r="AY424" i="1"/>
  <c r="AZ424" i="1"/>
  <c r="BE424" i="1"/>
  <c r="BF424" i="1"/>
  <c r="BG424" i="1"/>
  <c r="BH424" i="1"/>
  <c r="BJ424" i="1"/>
  <c r="BK424" i="1"/>
  <c r="AV124" i="1"/>
  <c r="AW124" i="1"/>
  <c r="AX124" i="1"/>
  <c r="AY124" i="1"/>
  <c r="AZ124" i="1"/>
  <c r="BE124" i="1"/>
  <c r="BF124" i="1"/>
  <c r="BG124" i="1"/>
  <c r="BH124" i="1"/>
  <c r="BJ124" i="1"/>
  <c r="BK124" i="1"/>
  <c r="AV192" i="1"/>
  <c r="AW192" i="1"/>
  <c r="AX192" i="1"/>
  <c r="AY192" i="1"/>
  <c r="AZ192" i="1"/>
  <c r="BB192" i="1"/>
  <c r="BC192" i="1"/>
  <c r="BE192" i="1"/>
  <c r="BF192" i="1"/>
  <c r="BG192" i="1"/>
  <c r="BH192" i="1"/>
  <c r="BJ192" i="1"/>
  <c r="BK192" i="1"/>
  <c r="AV38" i="1"/>
  <c r="AW38" i="1"/>
  <c r="AX38" i="1"/>
  <c r="AY38" i="1"/>
  <c r="AZ38" i="1"/>
  <c r="BB38" i="1"/>
  <c r="BA38" i="1" s="1"/>
  <c r="BE38" i="1"/>
  <c r="BF38" i="1"/>
  <c r="BG38" i="1"/>
  <c r="BH38" i="1"/>
  <c r="BJ38" i="1"/>
  <c r="BK38" i="1"/>
  <c r="AV354" i="1"/>
  <c r="AW354" i="1"/>
  <c r="AX354" i="1"/>
  <c r="AY354" i="1"/>
  <c r="AZ354" i="1"/>
  <c r="BE354" i="1"/>
  <c r="BF354" i="1"/>
  <c r="BG354" i="1"/>
  <c r="BH354" i="1"/>
  <c r="BJ354" i="1"/>
  <c r="BK354" i="1"/>
  <c r="AV440" i="1"/>
  <c r="AW440" i="1"/>
  <c r="AX440" i="1"/>
  <c r="AY440" i="1"/>
  <c r="AZ440" i="1"/>
  <c r="BE440" i="1"/>
  <c r="BF440" i="1"/>
  <c r="BG440" i="1"/>
  <c r="BH440" i="1"/>
  <c r="BJ440" i="1"/>
  <c r="BK440" i="1"/>
  <c r="AV3" i="1"/>
  <c r="AW3" i="1"/>
  <c r="AX3" i="1"/>
  <c r="AY3" i="1"/>
  <c r="AZ3" i="1"/>
  <c r="BB3" i="1"/>
  <c r="BC3" i="1"/>
  <c r="BE3" i="1"/>
  <c r="BF3" i="1"/>
  <c r="BG3" i="1"/>
  <c r="BH3" i="1"/>
  <c r="BJ3" i="1"/>
  <c r="BK3" i="1"/>
  <c r="AV480" i="1"/>
  <c r="AW480" i="1"/>
  <c r="AX480" i="1"/>
  <c r="AY480" i="1"/>
  <c r="AZ480" i="1"/>
  <c r="BE480" i="1"/>
  <c r="BF480" i="1"/>
  <c r="BG480" i="1"/>
  <c r="BH480" i="1"/>
  <c r="BJ480" i="1"/>
  <c r="BK480" i="1"/>
  <c r="AV384" i="1"/>
  <c r="AW384" i="1"/>
  <c r="AX384" i="1"/>
  <c r="AY384" i="1"/>
  <c r="AZ384" i="1"/>
  <c r="BE384" i="1"/>
  <c r="BF384" i="1"/>
  <c r="BG384" i="1"/>
  <c r="BH384" i="1"/>
  <c r="BJ384" i="1"/>
  <c r="BK384" i="1"/>
  <c r="AV434" i="1"/>
  <c r="AW434" i="1"/>
  <c r="AX434" i="1"/>
  <c r="AY434" i="1"/>
  <c r="AZ434" i="1"/>
  <c r="BE434" i="1"/>
  <c r="BF434" i="1"/>
  <c r="BG434" i="1"/>
  <c r="BH434" i="1"/>
  <c r="BJ434" i="1"/>
  <c r="BK434" i="1"/>
  <c r="AV356" i="1"/>
  <c r="AW356" i="1"/>
  <c r="AX356" i="1"/>
  <c r="AY356" i="1"/>
  <c r="AZ356" i="1"/>
  <c r="BB356" i="1"/>
  <c r="BC356" i="1"/>
  <c r="BE356" i="1"/>
  <c r="BF356" i="1"/>
  <c r="BG356" i="1"/>
  <c r="BH356" i="1"/>
  <c r="BJ356" i="1"/>
  <c r="BK356" i="1"/>
  <c r="AV72" i="1"/>
  <c r="AW72" i="1"/>
  <c r="AX72" i="1"/>
  <c r="AY72" i="1"/>
  <c r="AZ72" i="1"/>
  <c r="BB72" i="1"/>
  <c r="BC72" i="1"/>
  <c r="BE72" i="1"/>
  <c r="BF72" i="1"/>
  <c r="BG72" i="1"/>
  <c r="BH72" i="1"/>
  <c r="BJ72" i="1"/>
  <c r="BK72" i="1"/>
  <c r="AV101" i="1"/>
  <c r="AW101" i="1"/>
  <c r="AX101" i="1"/>
  <c r="AY101" i="1"/>
  <c r="AZ101" i="1"/>
  <c r="BE101" i="1"/>
  <c r="BF101" i="1"/>
  <c r="BG101" i="1"/>
  <c r="BH101" i="1"/>
  <c r="BJ101" i="1"/>
  <c r="BK101" i="1"/>
  <c r="AV103" i="1"/>
  <c r="AW103" i="1"/>
  <c r="AX103" i="1"/>
  <c r="AY103" i="1"/>
  <c r="AZ103" i="1"/>
  <c r="BE103" i="1"/>
  <c r="BF103" i="1"/>
  <c r="BG103" i="1"/>
  <c r="BH103" i="1"/>
  <c r="BJ103" i="1"/>
  <c r="BK103" i="1"/>
  <c r="AV102" i="1"/>
  <c r="AW102" i="1"/>
  <c r="AX102" i="1"/>
  <c r="AY102" i="1"/>
  <c r="AZ102" i="1"/>
  <c r="BB102" i="1"/>
  <c r="BC102" i="1"/>
  <c r="BE102" i="1"/>
  <c r="BF102" i="1"/>
  <c r="BG102" i="1"/>
  <c r="BH102" i="1"/>
  <c r="BJ102" i="1"/>
  <c r="BK102" i="1"/>
  <c r="AV535" i="1"/>
  <c r="AW535" i="1"/>
  <c r="AX535" i="1"/>
  <c r="AY535" i="1"/>
  <c r="AZ535" i="1"/>
  <c r="BB535" i="1"/>
  <c r="BA535" i="1" s="1"/>
  <c r="BE535" i="1"/>
  <c r="BF535" i="1"/>
  <c r="BG535" i="1"/>
  <c r="BH535" i="1"/>
  <c r="BJ535" i="1"/>
  <c r="BK535" i="1"/>
  <c r="AV536" i="1"/>
  <c r="AW536" i="1"/>
  <c r="AX536" i="1"/>
  <c r="AY536" i="1"/>
  <c r="AZ536" i="1"/>
  <c r="BE536" i="1"/>
  <c r="BF536" i="1"/>
  <c r="BG536" i="1"/>
  <c r="BH536" i="1"/>
  <c r="BJ536" i="1"/>
  <c r="BK536" i="1"/>
  <c r="AV540" i="1"/>
  <c r="AW540" i="1"/>
  <c r="AX540" i="1"/>
  <c r="AY540" i="1"/>
  <c r="AZ540" i="1"/>
  <c r="BE540" i="1"/>
  <c r="BF540" i="1"/>
  <c r="BG540" i="1"/>
  <c r="BH540" i="1"/>
  <c r="BJ540" i="1"/>
  <c r="BK540" i="1"/>
  <c r="AV539" i="1"/>
  <c r="AW539" i="1"/>
  <c r="AX539" i="1"/>
  <c r="AY539" i="1"/>
  <c r="AZ539" i="1"/>
  <c r="BB539" i="1"/>
  <c r="BC539" i="1"/>
  <c r="BE539" i="1"/>
  <c r="BF539" i="1"/>
  <c r="BG539" i="1"/>
  <c r="BH539" i="1"/>
  <c r="BJ539" i="1"/>
  <c r="BK539" i="1"/>
  <c r="AV538" i="1"/>
  <c r="AW538" i="1"/>
  <c r="AX538" i="1"/>
  <c r="AY538" i="1"/>
  <c r="AZ538" i="1"/>
  <c r="BB538" i="1"/>
  <c r="BC538" i="1"/>
  <c r="BE538" i="1"/>
  <c r="BF538" i="1"/>
  <c r="BG538" i="1"/>
  <c r="BH538" i="1"/>
  <c r="BJ538" i="1"/>
  <c r="BK538" i="1"/>
  <c r="AV537" i="1"/>
  <c r="AW537" i="1"/>
  <c r="AX537" i="1"/>
  <c r="AY537" i="1"/>
  <c r="AZ537" i="1"/>
  <c r="BE537" i="1"/>
  <c r="BF537" i="1"/>
  <c r="BG537" i="1"/>
  <c r="BH537" i="1"/>
  <c r="BJ537" i="1"/>
  <c r="BK537" i="1"/>
  <c r="AV348" i="1"/>
  <c r="AW348" i="1"/>
  <c r="AX348" i="1"/>
  <c r="AY348" i="1"/>
  <c r="AZ348" i="1"/>
  <c r="BE348" i="1"/>
  <c r="BF348" i="1"/>
  <c r="BG348" i="1"/>
  <c r="BH348" i="1"/>
  <c r="BJ348" i="1"/>
  <c r="BK348" i="1"/>
  <c r="AV87" i="1"/>
  <c r="AW87" i="1"/>
  <c r="AX87" i="1"/>
  <c r="AY87" i="1"/>
  <c r="AZ87" i="1"/>
  <c r="BB87" i="1"/>
  <c r="BC87" i="1"/>
  <c r="BE87" i="1"/>
  <c r="BF87" i="1"/>
  <c r="BG87" i="1"/>
  <c r="BH87" i="1"/>
  <c r="BJ87" i="1"/>
  <c r="BK87" i="1"/>
  <c r="AV106" i="1"/>
  <c r="AW106" i="1"/>
  <c r="AX106" i="1"/>
  <c r="AY106" i="1"/>
  <c r="AZ106" i="1"/>
  <c r="BC106" i="1"/>
  <c r="BA106" i="1" s="1"/>
  <c r="BE106" i="1"/>
  <c r="BF106" i="1"/>
  <c r="BG106" i="1"/>
  <c r="BH106" i="1"/>
  <c r="BJ106" i="1"/>
  <c r="BK106" i="1"/>
  <c r="AV242" i="1"/>
  <c r="AW242" i="1"/>
  <c r="AX242" i="1"/>
  <c r="AY242" i="1"/>
  <c r="AZ242" i="1"/>
  <c r="BE242" i="1"/>
  <c r="BF242" i="1"/>
  <c r="BG242" i="1"/>
  <c r="BH242" i="1"/>
  <c r="BJ242" i="1"/>
  <c r="BK242" i="1"/>
  <c r="AV269" i="1"/>
  <c r="AW269" i="1"/>
  <c r="AX269" i="1"/>
  <c r="AY269" i="1"/>
  <c r="AZ269" i="1"/>
  <c r="BE269" i="1"/>
  <c r="BF269" i="1"/>
  <c r="BG269" i="1"/>
  <c r="BH269" i="1"/>
  <c r="BJ269" i="1"/>
  <c r="BK269" i="1"/>
  <c r="AV403" i="1"/>
  <c r="AW403" i="1"/>
  <c r="AX403" i="1"/>
  <c r="AY403" i="1"/>
  <c r="AZ403" i="1"/>
  <c r="BB403" i="1"/>
  <c r="BC403" i="1"/>
  <c r="BE403" i="1"/>
  <c r="BF403" i="1"/>
  <c r="BG403" i="1"/>
  <c r="BH403" i="1"/>
  <c r="BJ403" i="1"/>
  <c r="BK403" i="1"/>
  <c r="AV274" i="1"/>
  <c r="AW274" i="1"/>
  <c r="AX274" i="1"/>
  <c r="AY274" i="1"/>
  <c r="AZ274" i="1"/>
  <c r="BB274" i="1"/>
  <c r="BE274" i="1"/>
  <c r="BF274" i="1"/>
  <c r="BG274" i="1"/>
  <c r="BH274" i="1"/>
  <c r="BJ274" i="1"/>
  <c r="BK274" i="1"/>
  <c r="AV286" i="1"/>
  <c r="AW286" i="1"/>
  <c r="AX286" i="1"/>
  <c r="AY286" i="1"/>
  <c r="AZ286" i="1"/>
  <c r="BE286" i="1"/>
  <c r="BF286" i="1"/>
  <c r="BG286" i="1"/>
  <c r="BH286" i="1"/>
  <c r="BJ286" i="1"/>
  <c r="BK286" i="1"/>
  <c r="AV454" i="1"/>
  <c r="AW454" i="1"/>
  <c r="AX454" i="1"/>
  <c r="AY454" i="1"/>
  <c r="AZ454" i="1"/>
  <c r="BE454" i="1"/>
  <c r="BF454" i="1"/>
  <c r="BG454" i="1"/>
  <c r="BH454" i="1"/>
  <c r="BJ454" i="1"/>
  <c r="BK454" i="1"/>
  <c r="AV74" i="1"/>
  <c r="AW74" i="1"/>
  <c r="AX74" i="1"/>
  <c r="AY74" i="1"/>
  <c r="AZ74" i="1"/>
  <c r="BB74" i="1"/>
  <c r="BC74" i="1"/>
  <c r="BE74" i="1"/>
  <c r="BF74" i="1"/>
  <c r="BG74" i="1"/>
  <c r="BH74" i="1"/>
  <c r="BJ74" i="1"/>
  <c r="BK74" i="1"/>
  <c r="AV99" i="1"/>
  <c r="AW99" i="1"/>
  <c r="AX99" i="1"/>
  <c r="AY99" i="1"/>
  <c r="AZ99" i="1"/>
  <c r="BB99" i="1"/>
  <c r="BC99" i="1"/>
  <c r="BE99" i="1"/>
  <c r="BF99" i="1"/>
  <c r="BG99" i="1"/>
  <c r="BH99" i="1"/>
  <c r="BJ99" i="1"/>
  <c r="BK99" i="1"/>
  <c r="AV469" i="1"/>
  <c r="AW469" i="1"/>
  <c r="AX469" i="1"/>
  <c r="AY469" i="1"/>
  <c r="AZ469" i="1"/>
  <c r="BE469" i="1"/>
  <c r="BF469" i="1"/>
  <c r="BG469" i="1"/>
  <c r="BH469" i="1"/>
  <c r="BJ469" i="1"/>
  <c r="BK469" i="1"/>
  <c r="AV337" i="1"/>
  <c r="AW337" i="1"/>
  <c r="AX337" i="1"/>
  <c r="AY337" i="1"/>
  <c r="AZ337" i="1"/>
  <c r="BE337" i="1"/>
  <c r="BF337" i="1"/>
  <c r="BG337" i="1"/>
  <c r="BH337" i="1"/>
  <c r="BJ337" i="1"/>
  <c r="BK337" i="1"/>
  <c r="AV329" i="1"/>
  <c r="AW329" i="1"/>
  <c r="AX329" i="1"/>
  <c r="AY329" i="1"/>
  <c r="AZ329" i="1"/>
  <c r="BB329" i="1"/>
  <c r="BC329" i="1"/>
  <c r="BE329" i="1"/>
  <c r="BF329" i="1"/>
  <c r="BG329" i="1"/>
  <c r="BH329" i="1"/>
  <c r="BJ329" i="1"/>
  <c r="BK329" i="1"/>
  <c r="AV263" i="1"/>
  <c r="AW263" i="1"/>
  <c r="AX263" i="1"/>
  <c r="AY263" i="1"/>
  <c r="AZ263" i="1"/>
  <c r="BB263" i="1"/>
  <c r="BC263" i="1"/>
  <c r="BE263" i="1"/>
  <c r="BF263" i="1"/>
  <c r="BG263" i="1"/>
  <c r="BH263" i="1"/>
  <c r="BJ263" i="1"/>
  <c r="BK263" i="1"/>
  <c r="AV453" i="1"/>
  <c r="AW453" i="1"/>
  <c r="AX453" i="1"/>
  <c r="AY453" i="1"/>
  <c r="AZ453" i="1"/>
  <c r="BE453" i="1"/>
  <c r="BF453" i="1"/>
  <c r="BG453" i="1"/>
  <c r="BH453" i="1"/>
  <c r="BJ453" i="1"/>
  <c r="BK453" i="1"/>
  <c r="AV341" i="1"/>
  <c r="AW341" i="1"/>
  <c r="AX341" i="1"/>
  <c r="AY341" i="1"/>
  <c r="AZ341" i="1"/>
  <c r="BE341" i="1"/>
  <c r="BF341" i="1"/>
  <c r="BG341" i="1"/>
  <c r="BH341" i="1"/>
  <c r="BJ341" i="1"/>
  <c r="BK341" i="1"/>
  <c r="AV463" i="1"/>
  <c r="AW463" i="1"/>
  <c r="AX463" i="1"/>
  <c r="AY463" i="1"/>
  <c r="AZ463" i="1"/>
  <c r="BB463" i="1"/>
  <c r="BC463" i="1"/>
  <c r="BE463" i="1"/>
  <c r="BF463" i="1"/>
  <c r="BG463" i="1"/>
  <c r="BH463" i="1"/>
  <c r="BJ463" i="1"/>
  <c r="BK463" i="1"/>
  <c r="AV338" i="1"/>
  <c r="AW338" i="1"/>
  <c r="AX338" i="1"/>
  <c r="AY338" i="1"/>
  <c r="AZ338" i="1"/>
  <c r="BB338" i="1"/>
  <c r="BC338" i="1"/>
  <c r="BE338" i="1"/>
  <c r="BF338" i="1"/>
  <c r="BG338" i="1"/>
  <c r="BH338" i="1"/>
  <c r="BJ338" i="1"/>
  <c r="BK338" i="1"/>
  <c r="AV330" i="1"/>
  <c r="AW330" i="1"/>
  <c r="AX330" i="1"/>
  <c r="AY330" i="1"/>
  <c r="AZ330" i="1"/>
  <c r="BE330" i="1"/>
  <c r="BF330" i="1"/>
  <c r="BG330" i="1"/>
  <c r="BH330" i="1"/>
  <c r="BJ330" i="1"/>
  <c r="BK330" i="1"/>
  <c r="AV331" i="1"/>
  <c r="AW331" i="1"/>
  <c r="AX331" i="1"/>
  <c r="AY331" i="1"/>
  <c r="AZ331" i="1"/>
  <c r="BE331" i="1"/>
  <c r="BF331" i="1"/>
  <c r="BG331" i="1"/>
  <c r="BH331" i="1"/>
  <c r="BJ331" i="1"/>
  <c r="BK331" i="1"/>
  <c r="AV335" i="1"/>
  <c r="AW335" i="1"/>
  <c r="AX335" i="1"/>
  <c r="AY335" i="1"/>
  <c r="AZ335" i="1"/>
  <c r="BB335" i="1"/>
  <c r="BC335" i="1"/>
  <c r="BE335" i="1"/>
  <c r="BF335" i="1"/>
  <c r="BG335" i="1"/>
  <c r="BH335" i="1"/>
  <c r="BJ335" i="1"/>
  <c r="BK335" i="1"/>
  <c r="AV340" i="1"/>
  <c r="AW340" i="1"/>
  <c r="AX340" i="1"/>
  <c r="AY340" i="1"/>
  <c r="AZ340" i="1"/>
  <c r="BB340" i="1"/>
  <c r="BC340" i="1"/>
  <c r="BE340" i="1"/>
  <c r="BF340" i="1"/>
  <c r="BG340" i="1"/>
  <c r="BH340" i="1"/>
  <c r="BJ340" i="1"/>
  <c r="BK340" i="1"/>
  <c r="AV332" i="1"/>
  <c r="AW332" i="1"/>
  <c r="AX332" i="1"/>
  <c r="AY332" i="1"/>
  <c r="AZ332" i="1"/>
  <c r="BE332" i="1"/>
  <c r="BF332" i="1"/>
  <c r="BG332" i="1"/>
  <c r="BH332" i="1"/>
  <c r="BJ332" i="1"/>
  <c r="BK332" i="1"/>
  <c r="AV299" i="1"/>
  <c r="AW299" i="1"/>
  <c r="AX299" i="1"/>
  <c r="AY299" i="1"/>
  <c r="AZ299" i="1"/>
  <c r="BE299" i="1"/>
  <c r="BF299" i="1"/>
  <c r="BG299" i="1"/>
  <c r="BH299" i="1"/>
  <c r="BJ299" i="1"/>
  <c r="BK299" i="1"/>
  <c r="AV398" i="1"/>
  <c r="AW398" i="1"/>
  <c r="AX398" i="1"/>
  <c r="AY398" i="1"/>
  <c r="AZ398" i="1"/>
  <c r="BB398" i="1"/>
  <c r="BC398" i="1"/>
  <c r="BE398" i="1"/>
  <c r="BF398" i="1"/>
  <c r="BG398" i="1"/>
  <c r="BH398" i="1"/>
  <c r="BJ398" i="1"/>
  <c r="BK398" i="1"/>
  <c r="AV256" i="1"/>
  <c r="AW256" i="1"/>
  <c r="AX256" i="1"/>
  <c r="AY256" i="1"/>
  <c r="AZ256" i="1"/>
  <c r="BC256" i="1"/>
  <c r="BE256" i="1"/>
  <c r="BF256" i="1"/>
  <c r="BG256" i="1"/>
  <c r="BH256" i="1"/>
  <c r="BJ256" i="1"/>
  <c r="BK256" i="1"/>
  <c r="AV37" i="1"/>
  <c r="AW37" i="1"/>
  <c r="AX37" i="1"/>
  <c r="AY37" i="1"/>
  <c r="AZ37" i="1"/>
  <c r="BE37" i="1"/>
  <c r="BF37" i="1"/>
  <c r="BG37" i="1"/>
  <c r="BH37" i="1"/>
  <c r="BJ37" i="1"/>
  <c r="BK37" i="1"/>
  <c r="AV290" i="1"/>
  <c r="AW290" i="1"/>
  <c r="AX290" i="1"/>
  <c r="AY290" i="1"/>
  <c r="AZ290" i="1"/>
  <c r="BE290" i="1"/>
  <c r="BF290" i="1"/>
  <c r="BG290" i="1"/>
  <c r="BH290" i="1"/>
  <c r="BJ290" i="1"/>
  <c r="BK290" i="1"/>
  <c r="AV291" i="1"/>
  <c r="AW291" i="1"/>
  <c r="AX291" i="1"/>
  <c r="AY291" i="1"/>
  <c r="AZ291" i="1"/>
  <c r="BB291" i="1"/>
  <c r="BC291" i="1"/>
  <c r="BE291" i="1"/>
  <c r="BF291" i="1"/>
  <c r="BG291" i="1"/>
  <c r="BH291" i="1"/>
  <c r="BJ291" i="1"/>
  <c r="BK291" i="1"/>
  <c r="AV265" i="1"/>
  <c r="AW265" i="1"/>
  <c r="AX265" i="1"/>
  <c r="AY265" i="1"/>
  <c r="AZ265" i="1"/>
  <c r="BC265" i="1"/>
  <c r="BE265" i="1"/>
  <c r="BF265" i="1"/>
  <c r="BG265" i="1"/>
  <c r="BH265" i="1"/>
  <c r="BJ265" i="1"/>
  <c r="BK265" i="1"/>
  <c r="AV230" i="1"/>
  <c r="AW230" i="1"/>
  <c r="AX230" i="1"/>
  <c r="AY230" i="1"/>
  <c r="AZ230" i="1"/>
  <c r="BE230" i="1"/>
  <c r="BF230" i="1"/>
  <c r="BG230" i="1"/>
  <c r="BH230" i="1"/>
  <c r="BJ230" i="1"/>
  <c r="BK230" i="1"/>
  <c r="AV284" i="1"/>
  <c r="AW284" i="1"/>
  <c r="AX284" i="1"/>
  <c r="AY284" i="1"/>
  <c r="AZ284" i="1"/>
  <c r="BE284" i="1"/>
  <c r="BF284" i="1"/>
  <c r="BG284" i="1"/>
  <c r="BH284" i="1"/>
  <c r="BJ284" i="1"/>
  <c r="BK284" i="1"/>
  <c r="AV292" i="1"/>
  <c r="AW292" i="1"/>
  <c r="AX292" i="1"/>
  <c r="AY292" i="1"/>
  <c r="AZ292" i="1"/>
  <c r="BB292" i="1"/>
  <c r="BC292" i="1"/>
  <c r="BE292" i="1"/>
  <c r="BF292" i="1"/>
  <c r="BG292" i="1"/>
  <c r="BH292" i="1"/>
  <c r="BJ292" i="1"/>
  <c r="BK292" i="1"/>
  <c r="AV411" i="1"/>
  <c r="AW411" i="1"/>
  <c r="AX411" i="1"/>
  <c r="AY411" i="1"/>
  <c r="AZ411" i="1"/>
  <c r="BB411" i="1"/>
  <c r="BC411" i="1"/>
  <c r="BE411" i="1"/>
  <c r="BF411" i="1"/>
  <c r="BG411" i="1"/>
  <c r="BH411" i="1"/>
  <c r="BJ411" i="1"/>
  <c r="BK411" i="1"/>
  <c r="AV293" i="1"/>
  <c r="AW293" i="1"/>
  <c r="AX293" i="1"/>
  <c r="AY293" i="1"/>
  <c r="AZ293" i="1"/>
  <c r="BE293" i="1"/>
  <c r="BF293" i="1"/>
  <c r="BG293" i="1"/>
  <c r="BH293" i="1"/>
  <c r="BJ293" i="1"/>
  <c r="BK293" i="1"/>
  <c r="AV339" i="1"/>
  <c r="AW339" i="1"/>
  <c r="AX339" i="1"/>
  <c r="AY339" i="1"/>
  <c r="AZ339" i="1"/>
  <c r="BE339" i="1"/>
  <c r="BF339" i="1"/>
  <c r="BG339" i="1"/>
  <c r="BH339" i="1"/>
  <c r="BJ339" i="1"/>
  <c r="BK339" i="1"/>
  <c r="AV336" i="1"/>
  <c r="AW336" i="1"/>
  <c r="AX336" i="1"/>
  <c r="AY336" i="1"/>
  <c r="AZ336" i="1"/>
  <c r="BB336" i="1"/>
  <c r="BC336" i="1"/>
  <c r="BE336" i="1"/>
  <c r="BF336" i="1"/>
  <c r="BG336" i="1"/>
  <c r="BH336" i="1"/>
  <c r="BJ336" i="1"/>
  <c r="BK336" i="1"/>
  <c r="AV410" i="1"/>
  <c r="AW410" i="1"/>
  <c r="AX410" i="1"/>
  <c r="AY410" i="1"/>
  <c r="AZ410" i="1"/>
  <c r="BB410" i="1"/>
  <c r="BC410" i="1"/>
  <c r="BE410" i="1"/>
  <c r="BF410" i="1"/>
  <c r="BG410" i="1"/>
  <c r="BH410" i="1"/>
  <c r="BJ410" i="1"/>
  <c r="BK410" i="1"/>
  <c r="AV4" i="1"/>
  <c r="AW4" i="1"/>
  <c r="AX4" i="1"/>
  <c r="AY4" i="1"/>
  <c r="AZ4" i="1"/>
  <c r="BE4" i="1"/>
  <c r="BF4" i="1"/>
  <c r="BG4" i="1"/>
  <c r="BH4" i="1"/>
  <c r="BJ4" i="1"/>
  <c r="BK4" i="1"/>
  <c r="AV483" i="1"/>
  <c r="AW483" i="1"/>
  <c r="AX483" i="1"/>
  <c r="AY483" i="1"/>
  <c r="AZ483" i="1"/>
  <c r="BE483" i="1"/>
  <c r="BF483" i="1"/>
  <c r="BG483" i="1"/>
  <c r="BH483" i="1"/>
  <c r="BJ483" i="1"/>
  <c r="BK483" i="1"/>
  <c r="AV93" i="1"/>
  <c r="AW93" i="1"/>
  <c r="AX93" i="1"/>
  <c r="AY93" i="1"/>
  <c r="AZ93" i="1"/>
  <c r="BB93" i="1"/>
  <c r="BC93" i="1"/>
  <c r="BE93" i="1"/>
  <c r="BF93" i="1"/>
  <c r="BG93" i="1"/>
  <c r="BH93" i="1"/>
  <c r="BJ93" i="1"/>
  <c r="BK93" i="1"/>
  <c r="AV35" i="1"/>
  <c r="AW35" i="1"/>
  <c r="AX35" i="1"/>
  <c r="AY35" i="1"/>
  <c r="AZ35" i="1"/>
  <c r="BB35" i="1"/>
  <c r="BA35" i="1" s="1"/>
  <c r="BE35" i="1"/>
  <c r="BF35" i="1"/>
  <c r="BG35" i="1"/>
  <c r="BH35" i="1"/>
  <c r="BJ35" i="1"/>
  <c r="BK35" i="1"/>
  <c r="AV42" i="1"/>
  <c r="AW42" i="1"/>
  <c r="AX42" i="1"/>
  <c r="AY42" i="1"/>
  <c r="AZ42" i="1"/>
  <c r="BE42" i="1"/>
  <c r="BF42" i="1"/>
  <c r="BG42" i="1"/>
  <c r="BH42" i="1"/>
  <c r="BJ42" i="1"/>
  <c r="BK42" i="1"/>
  <c r="AV172" i="1"/>
  <c r="AW172" i="1"/>
  <c r="AX172" i="1"/>
  <c r="AY172" i="1"/>
  <c r="AZ172" i="1"/>
  <c r="BE172" i="1"/>
  <c r="BF172" i="1"/>
  <c r="BG172" i="1"/>
  <c r="BH172" i="1"/>
  <c r="BJ172" i="1"/>
  <c r="BK172" i="1"/>
  <c r="AV15" i="1"/>
  <c r="AW15" i="1"/>
  <c r="AX15" i="1"/>
  <c r="AY15" i="1"/>
  <c r="AZ15" i="1"/>
  <c r="BB15" i="1"/>
  <c r="BC15" i="1"/>
  <c r="BE15" i="1"/>
  <c r="BF15" i="1"/>
  <c r="BG15" i="1"/>
  <c r="BH15" i="1"/>
  <c r="BJ15" i="1"/>
  <c r="BK15" i="1"/>
  <c r="AV294" i="1"/>
  <c r="AW294" i="1"/>
  <c r="AX294" i="1"/>
  <c r="AY294" i="1"/>
  <c r="AZ294" i="1"/>
  <c r="BB294" i="1"/>
  <c r="BA294" i="1" s="1"/>
  <c r="BE294" i="1"/>
  <c r="BF294" i="1"/>
  <c r="BG294" i="1"/>
  <c r="BH294" i="1"/>
  <c r="BJ294" i="1"/>
  <c r="BK294" i="1"/>
  <c r="AV441" i="1"/>
  <c r="AW441" i="1"/>
  <c r="AX441" i="1"/>
  <c r="AY441" i="1"/>
  <c r="AZ441" i="1"/>
  <c r="BE441" i="1"/>
  <c r="BF441" i="1"/>
  <c r="BG441" i="1"/>
  <c r="BH441" i="1"/>
  <c r="BJ441" i="1"/>
  <c r="BK441" i="1"/>
  <c r="AV186" i="1"/>
  <c r="AW186" i="1"/>
  <c r="AX186" i="1"/>
  <c r="AY186" i="1"/>
  <c r="AZ186" i="1"/>
  <c r="BE186" i="1"/>
  <c r="BF186" i="1"/>
  <c r="BG186" i="1"/>
  <c r="BH186" i="1"/>
  <c r="BJ186" i="1"/>
  <c r="BK186" i="1"/>
  <c r="AV399" i="1"/>
  <c r="AW399" i="1"/>
  <c r="AX399" i="1"/>
  <c r="AY399" i="1"/>
  <c r="AZ399" i="1"/>
  <c r="BB399" i="1"/>
  <c r="BC399" i="1"/>
  <c r="BE399" i="1"/>
  <c r="BF399" i="1"/>
  <c r="BG399" i="1"/>
  <c r="BH399" i="1"/>
  <c r="BJ399" i="1"/>
  <c r="BK399" i="1"/>
  <c r="AV433" i="1"/>
  <c r="AW433" i="1"/>
  <c r="AX433" i="1"/>
  <c r="AY433" i="1"/>
  <c r="AZ433" i="1"/>
  <c r="BB433" i="1"/>
  <c r="BA433" i="1" s="1"/>
  <c r="BE433" i="1"/>
  <c r="BF433" i="1"/>
  <c r="BG433" i="1"/>
  <c r="BH433" i="1"/>
  <c r="BJ433" i="1"/>
  <c r="BK433" i="1"/>
  <c r="AV226" i="1"/>
  <c r="AW226" i="1"/>
  <c r="AX226" i="1"/>
  <c r="AY226" i="1"/>
  <c r="AZ226" i="1"/>
  <c r="BE226" i="1"/>
  <c r="BF226" i="1"/>
  <c r="BG226" i="1"/>
  <c r="BH226" i="1"/>
  <c r="BJ226" i="1"/>
  <c r="BK226" i="1"/>
  <c r="AV57" i="1"/>
  <c r="AW57" i="1"/>
  <c r="AX57" i="1"/>
  <c r="AY57" i="1"/>
  <c r="AZ57" i="1"/>
  <c r="BE57" i="1"/>
  <c r="BF57" i="1"/>
  <c r="BG57" i="1"/>
  <c r="BH57" i="1"/>
  <c r="BJ57" i="1"/>
  <c r="BK57" i="1"/>
  <c r="AV31" i="1"/>
  <c r="AW31" i="1"/>
  <c r="AX31" i="1"/>
  <c r="AY31" i="1"/>
  <c r="AZ31" i="1"/>
  <c r="BB31" i="1"/>
  <c r="BC31" i="1"/>
  <c r="BE31" i="1"/>
  <c r="BF31" i="1"/>
  <c r="BG31" i="1"/>
  <c r="BH31" i="1"/>
  <c r="BJ31" i="1"/>
  <c r="BK31" i="1"/>
  <c r="AV408" i="1"/>
  <c r="AW408" i="1"/>
  <c r="AX408" i="1"/>
  <c r="AY408" i="1"/>
  <c r="AZ408" i="1"/>
  <c r="BB408" i="1"/>
  <c r="BA408" i="1" s="1"/>
  <c r="BE408" i="1"/>
  <c r="BF408" i="1"/>
  <c r="BG408" i="1"/>
  <c r="BH408" i="1"/>
  <c r="BJ408" i="1"/>
  <c r="BK408" i="1"/>
  <c r="AV479" i="1"/>
  <c r="AW479" i="1"/>
  <c r="AX479" i="1"/>
  <c r="AY479" i="1"/>
  <c r="AZ479" i="1"/>
  <c r="BE479" i="1"/>
  <c r="BF479" i="1"/>
  <c r="BG479" i="1"/>
  <c r="BH479" i="1"/>
  <c r="BJ479" i="1"/>
  <c r="BK479" i="1"/>
  <c r="AV157" i="1"/>
  <c r="AW157" i="1"/>
  <c r="AX157" i="1"/>
  <c r="AY157" i="1"/>
  <c r="AZ157" i="1"/>
  <c r="BE157" i="1"/>
  <c r="BF157" i="1"/>
  <c r="BG157" i="1"/>
  <c r="BH157" i="1"/>
  <c r="BJ157" i="1"/>
  <c r="BK157" i="1"/>
  <c r="AV159" i="1"/>
  <c r="AW159" i="1"/>
  <c r="AX159" i="1"/>
  <c r="AY159" i="1"/>
  <c r="AZ159" i="1"/>
  <c r="BB159" i="1"/>
  <c r="BC159" i="1"/>
  <c r="BE159" i="1"/>
  <c r="BF159" i="1"/>
  <c r="BG159" i="1"/>
  <c r="BH159" i="1"/>
  <c r="BJ159" i="1"/>
  <c r="BK159" i="1"/>
  <c r="AV161" i="1"/>
  <c r="AW161" i="1"/>
  <c r="AX161" i="1"/>
  <c r="AY161" i="1"/>
  <c r="AZ161" i="1"/>
  <c r="BB161" i="1"/>
  <c r="BE161" i="1"/>
  <c r="BF161" i="1"/>
  <c r="BG161" i="1"/>
  <c r="BH161" i="1"/>
  <c r="BJ161" i="1"/>
  <c r="BK161" i="1"/>
  <c r="AV158" i="1"/>
  <c r="AW158" i="1"/>
  <c r="AX158" i="1"/>
  <c r="AY158" i="1"/>
  <c r="AZ158" i="1"/>
  <c r="BE158" i="1"/>
  <c r="BF158" i="1"/>
  <c r="BG158" i="1"/>
  <c r="BH158" i="1"/>
  <c r="BJ158" i="1"/>
  <c r="BK158" i="1"/>
  <c r="AV160" i="1"/>
  <c r="AW160" i="1"/>
  <c r="AX160" i="1"/>
  <c r="AY160" i="1"/>
  <c r="AZ160" i="1"/>
  <c r="BE160" i="1"/>
  <c r="BF160" i="1"/>
  <c r="BG160" i="1"/>
  <c r="BH160" i="1"/>
  <c r="BJ160" i="1"/>
  <c r="BK160" i="1"/>
  <c r="AV320" i="1"/>
  <c r="AW320" i="1"/>
  <c r="AX320" i="1"/>
  <c r="AY320" i="1"/>
  <c r="AZ320" i="1"/>
  <c r="BB320" i="1"/>
  <c r="BC320" i="1"/>
  <c r="BE320" i="1"/>
  <c r="BF320" i="1"/>
  <c r="BG320" i="1"/>
  <c r="BH320" i="1"/>
  <c r="BJ320" i="1"/>
  <c r="BK320" i="1"/>
  <c r="AV236" i="1"/>
  <c r="AW236" i="1"/>
  <c r="AX236" i="1"/>
  <c r="AY236" i="1"/>
  <c r="AZ236" i="1"/>
  <c r="BB236" i="1"/>
  <c r="BC236" i="1"/>
  <c r="BE236" i="1"/>
  <c r="BF236" i="1"/>
  <c r="BG236" i="1"/>
  <c r="BH236" i="1"/>
  <c r="BJ236" i="1"/>
  <c r="BK236" i="1"/>
  <c r="AV177" i="1"/>
  <c r="AW177" i="1"/>
  <c r="AX177" i="1"/>
  <c r="AY177" i="1"/>
  <c r="AZ177" i="1"/>
  <c r="BE177" i="1"/>
  <c r="BF177" i="1"/>
  <c r="BG177" i="1"/>
  <c r="BH177" i="1"/>
  <c r="BJ177" i="1"/>
  <c r="BK177" i="1"/>
  <c r="AV402" i="1"/>
  <c r="AW402" i="1"/>
  <c r="AX402" i="1"/>
  <c r="AY402" i="1"/>
  <c r="AZ402" i="1"/>
  <c r="BE402" i="1"/>
  <c r="BF402" i="1"/>
  <c r="BG402" i="1"/>
  <c r="BH402" i="1"/>
  <c r="BJ402" i="1"/>
  <c r="BK402" i="1"/>
  <c r="AV198" i="1"/>
  <c r="AW198" i="1"/>
  <c r="AX198" i="1"/>
  <c r="AY198" i="1"/>
  <c r="AZ198" i="1"/>
  <c r="BB198" i="1"/>
  <c r="BC198" i="1"/>
  <c r="BE198" i="1"/>
  <c r="BF198" i="1"/>
  <c r="BG198" i="1"/>
  <c r="BH198" i="1"/>
  <c r="BJ198" i="1"/>
  <c r="BK198" i="1"/>
  <c r="AV395" i="1"/>
  <c r="AW395" i="1"/>
  <c r="AX395" i="1"/>
  <c r="AY395" i="1"/>
  <c r="AZ395" i="1"/>
  <c r="BC395" i="1"/>
  <c r="BE395" i="1"/>
  <c r="BF395" i="1"/>
  <c r="BG395" i="1"/>
  <c r="BH395" i="1"/>
  <c r="BJ395" i="1"/>
  <c r="BK395" i="1"/>
  <c r="AV237" i="1"/>
  <c r="AW237" i="1"/>
  <c r="AX237" i="1"/>
  <c r="AY237" i="1"/>
  <c r="AZ237" i="1"/>
  <c r="BE237" i="1"/>
  <c r="BF237" i="1"/>
  <c r="BG237" i="1"/>
  <c r="BH237" i="1"/>
  <c r="BJ237" i="1"/>
  <c r="BK237" i="1"/>
  <c r="AV258" i="1"/>
  <c r="AW258" i="1"/>
  <c r="AX258" i="1"/>
  <c r="AY258" i="1"/>
  <c r="AZ258" i="1"/>
  <c r="BE258" i="1"/>
  <c r="BF258" i="1"/>
  <c r="BG258" i="1"/>
  <c r="BH258" i="1"/>
  <c r="BJ258" i="1"/>
  <c r="BK258" i="1"/>
  <c r="AV79" i="1"/>
  <c r="AW79" i="1"/>
  <c r="AX79" i="1"/>
  <c r="AY79" i="1"/>
  <c r="AZ79" i="1"/>
  <c r="BB79" i="1"/>
  <c r="BC79" i="1"/>
  <c r="BE79" i="1"/>
  <c r="BF79" i="1"/>
  <c r="BG79" i="1"/>
  <c r="BH79" i="1"/>
  <c r="BJ79" i="1"/>
  <c r="BK79" i="1"/>
  <c r="AV78" i="1"/>
  <c r="AW78" i="1"/>
  <c r="AX78" i="1"/>
  <c r="AY78" i="1"/>
  <c r="AZ78" i="1"/>
  <c r="BB78" i="1"/>
  <c r="BC78" i="1"/>
  <c r="BE78" i="1"/>
  <c r="BF78" i="1"/>
  <c r="BG78" i="1"/>
  <c r="BH78" i="1"/>
  <c r="BJ78" i="1"/>
  <c r="BK78" i="1"/>
  <c r="AV80" i="1"/>
  <c r="AW80" i="1"/>
  <c r="AX80" i="1"/>
  <c r="AY80" i="1"/>
  <c r="AZ80" i="1"/>
  <c r="BE80" i="1"/>
  <c r="BF80" i="1"/>
  <c r="BG80" i="1"/>
  <c r="BH80" i="1"/>
  <c r="BJ80" i="1"/>
  <c r="BK80" i="1"/>
  <c r="AV200" i="1"/>
  <c r="AW200" i="1"/>
  <c r="AX200" i="1"/>
  <c r="AY200" i="1"/>
  <c r="AZ200" i="1"/>
  <c r="BE200" i="1"/>
  <c r="BF200" i="1"/>
  <c r="BG200" i="1"/>
  <c r="BH200" i="1"/>
  <c r="BJ200" i="1"/>
  <c r="BK200" i="1"/>
  <c r="AV135" i="1"/>
  <c r="AW135" i="1"/>
  <c r="AX135" i="1"/>
  <c r="AY135" i="1"/>
  <c r="AZ135" i="1"/>
  <c r="BB135" i="1"/>
  <c r="BC135" i="1"/>
  <c r="BE135" i="1"/>
  <c r="BF135" i="1"/>
  <c r="BG135" i="1"/>
  <c r="BH135" i="1"/>
  <c r="BJ135" i="1"/>
  <c r="BK135" i="1"/>
  <c r="AV140" i="1"/>
  <c r="AW140" i="1"/>
  <c r="AX140" i="1"/>
  <c r="AY140" i="1"/>
  <c r="AZ140" i="1"/>
  <c r="BB140" i="1"/>
  <c r="BE140" i="1"/>
  <c r="BF140" i="1"/>
  <c r="BG140" i="1"/>
  <c r="BH140" i="1"/>
  <c r="BJ140" i="1"/>
  <c r="BK140" i="1"/>
  <c r="AV136" i="1"/>
  <c r="AW136" i="1"/>
  <c r="AX136" i="1"/>
  <c r="AY136" i="1"/>
  <c r="AZ136" i="1"/>
  <c r="BE136" i="1"/>
  <c r="BF136" i="1"/>
  <c r="BG136" i="1"/>
  <c r="BH136" i="1"/>
  <c r="BJ136" i="1"/>
  <c r="BK136" i="1"/>
  <c r="AV137" i="1"/>
  <c r="AW137" i="1"/>
  <c r="AX137" i="1"/>
  <c r="AY137" i="1"/>
  <c r="AZ137" i="1"/>
  <c r="BE137" i="1"/>
  <c r="BF137" i="1"/>
  <c r="BG137" i="1"/>
  <c r="BH137" i="1"/>
  <c r="BJ137" i="1"/>
  <c r="BK137" i="1"/>
  <c r="AV146" i="1"/>
  <c r="AW146" i="1"/>
  <c r="AX146" i="1"/>
  <c r="AY146" i="1"/>
  <c r="AZ146" i="1"/>
  <c r="BB146" i="1"/>
  <c r="BC146" i="1"/>
  <c r="BE146" i="1"/>
  <c r="BF146" i="1"/>
  <c r="BG146" i="1"/>
  <c r="BH146" i="1"/>
  <c r="BJ146" i="1"/>
  <c r="BK146" i="1"/>
  <c r="AV231" i="1"/>
  <c r="AW231" i="1"/>
  <c r="AX231" i="1"/>
  <c r="AY231" i="1"/>
  <c r="AZ231" i="1"/>
  <c r="BC231" i="1"/>
  <c r="BE231" i="1"/>
  <c r="BF231" i="1"/>
  <c r="BG231" i="1"/>
  <c r="BH231" i="1"/>
  <c r="BJ231" i="1"/>
  <c r="BK231" i="1"/>
  <c r="AV145" i="1"/>
  <c r="AW145" i="1"/>
  <c r="AX145" i="1"/>
  <c r="AY145" i="1"/>
  <c r="AZ145" i="1"/>
  <c r="BE145" i="1"/>
  <c r="BF145" i="1"/>
  <c r="BG145" i="1"/>
  <c r="BH145" i="1"/>
  <c r="BJ145" i="1"/>
  <c r="BK145" i="1"/>
  <c r="AV244" i="1"/>
  <c r="AW244" i="1"/>
  <c r="AX244" i="1"/>
  <c r="AY244" i="1"/>
  <c r="AZ244" i="1"/>
  <c r="BE244" i="1"/>
  <c r="BF244" i="1"/>
  <c r="BG244" i="1"/>
  <c r="BH244" i="1"/>
  <c r="BJ244" i="1"/>
  <c r="BK244" i="1"/>
  <c r="AV334" i="1"/>
  <c r="AW334" i="1"/>
  <c r="AX334" i="1"/>
  <c r="AY334" i="1"/>
  <c r="AZ334" i="1"/>
  <c r="BB334" i="1"/>
  <c r="BC334" i="1"/>
  <c r="BE334" i="1"/>
  <c r="BF334" i="1"/>
  <c r="BG334" i="1"/>
  <c r="BH334" i="1"/>
  <c r="BJ334" i="1"/>
  <c r="BK334" i="1"/>
  <c r="AV81" i="1"/>
  <c r="AW81" i="1"/>
  <c r="AX81" i="1"/>
  <c r="AY81" i="1"/>
  <c r="AZ81" i="1"/>
  <c r="BB81" i="1"/>
  <c r="BA81" i="1" s="1"/>
  <c r="BE81" i="1"/>
  <c r="BF81" i="1"/>
  <c r="BG81" i="1"/>
  <c r="BH81" i="1"/>
  <c r="BJ81" i="1"/>
  <c r="BK81" i="1"/>
  <c r="AV415" i="1"/>
  <c r="AW415" i="1"/>
  <c r="AX415" i="1"/>
  <c r="AY415" i="1"/>
  <c r="AZ415" i="1"/>
  <c r="BE415" i="1"/>
  <c r="BF415" i="1"/>
  <c r="BG415" i="1"/>
  <c r="BH415" i="1"/>
  <c r="BJ415" i="1"/>
  <c r="BK415" i="1"/>
  <c r="AV526" i="1"/>
  <c r="AW526" i="1"/>
  <c r="AX526" i="1"/>
  <c r="AY526" i="1"/>
  <c r="AZ526" i="1"/>
  <c r="BE526" i="1"/>
  <c r="BF526" i="1"/>
  <c r="BG526" i="1"/>
  <c r="BH526" i="1"/>
  <c r="BJ526" i="1"/>
  <c r="BK526" i="1"/>
  <c r="AV545" i="1"/>
  <c r="AW545" i="1"/>
  <c r="AX545" i="1"/>
  <c r="AY545" i="1"/>
  <c r="AZ545" i="1"/>
  <c r="BB545" i="1"/>
  <c r="BC545" i="1"/>
  <c r="BE545" i="1"/>
  <c r="BF545" i="1"/>
  <c r="BG545" i="1"/>
  <c r="BH545" i="1"/>
  <c r="BJ545" i="1"/>
  <c r="BK545" i="1"/>
  <c r="AV353" i="1"/>
  <c r="AW353" i="1"/>
  <c r="AX353" i="1"/>
  <c r="AY353" i="1"/>
  <c r="AZ353" i="1"/>
  <c r="BC353" i="1"/>
  <c r="BE353" i="1"/>
  <c r="BF353" i="1"/>
  <c r="BG353" i="1"/>
  <c r="BH353" i="1"/>
  <c r="BJ353" i="1"/>
  <c r="BK353" i="1"/>
  <c r="AV60" i="1"/>
  <c r="AW60" i="1"/>
  <c r="AX60" i="1"/>
  <c r="AY60" i="1"/>
  <c r="AZ60" i="1"/>
  <c r="BE60" i="1"/>
  <c r="BF60" i="1"/>
  <c r="BG60" i="1"/>
  <c r="BH60" i="1"/>
  <c r="BJ60" i="1"/>
  <c r="BK60" i="1"/>
  <c r="AV59" i="1"/>
  <c r="AW59" i="1"/>
  <c r="AX59" i="1"/>
  <c r="AY59" i="1"/>
  <c r="AZ59" i="1"/>
  <c r="BE59" i="1"/>
  <c r="BF59" i="1"/>
  <c r="BG59" i="1"/>
  <c r="BH59" i="1"/>
  <c r="BJ59" i="1"/>
  <c r="BK59" i="1"/>
  <c r="AV20" i="1"/>
  <c r="AW20" i="1"/>
  <c r="AX20" i="1"/>
  <c r="AY20" i="1"/>
  <c r="AZ20" i="1"/>
  <c r="BB20" i="1"/>
  <c r="BC20" i="1"/>
  <c r="BE20" i="1"/>
  <c r="BF20" i="1"/>
  <c r="BG20" i="1"/>
  <c r="BH20" i="1"/>
  <c r="BJ20" i="1"/>
  <c r="BK20" i="1"/>
  <c r="AV534" i="1"/>
  <c r="AW534" i="1"/>
  <c r="AX534" i="1"/>
  <c r="AY534" i="1"/>
  <c r="AZ534" i="1"/>
  <c r="BC534" i="1"/>
  <c r="BE534" i="1"/>
  <c r="BF534" i="1"/>
  <c r="BG534" i="1"/>
  <c r="BH534" i="1"/>
  <c r="BJ534" i="1"/>
  <c r="BK534" i="1"/>
  <c r="AV241" i="1"/>
  <c r="AW241" i="1"/>
  <c r="AX241" i="1"/>
  <c r="AY241" i="1"/>
  <c r="AZ241" i="1"/>
  <c r="BE241" i="1"/>
  <c r="BF241" i="1"/>
  <c r="BG241" i="1"/>
  <c r="BH241" i="1"/>
  <c r="BJ241" i="1"/>
  <c r="BK241" i="1"/>
  <c r="AV254" i="1"/>
  <c r="AW254" i="1"/>
  <c r="AX254" i="1"/>
  <c r="AY254" i="1"/>
  <c r="AZ254" i="1"/>
  <c r="BE254" i="1"/>
  <c r="BF254" i="1"/>
  <c r="BG254" i="1"/>
  <c r="BH254" i="1"/>
  <c r="BJ254" i="1"/>
  <c r="BK254" i="1"/>
  <c r="AV391" i="1"/>
  <c r="AW391" i="1"/>
  <c r="AX391" i="1"/>
  <c r="AY391" i="1"/>
  <c r="AZ391" i="1"/>
  <c r="BB391" i="1"/>
  <c r="BC391" i="1"/>
  <c r="BE391" i="1"/>
  <c r="BF391" i="1"/>
  <c r="BG391" i="1"/>
  <c r="BH391" i="1"/>
  <c r="BJ391" i="1"/>
  <c r="BK391" i="1"/>
  <c r="AV488" i="1"/>
  <c r="AW488" i="1"/>
  <c r="AX488" i="1"/>
  <c r="AY488" i="1"/>
  <c r="AZ488" i="1"/>
  <c r="BB488" i="1"/>
  <c r="BA488" i="1" s="1"/>
  <c r="BE488" i="1"/>
  <c r="BF488" i="1"/>
  <c r="BG488" i="1"/>
  <c r="BH488" i="1"/>
  <c r="BJ488" i="1"/>
  <c r="BK488" i="1"/>
  <c r="AV393" i="1"/>
  <c r="AW393" i="1"/>
  <c r="AX393" i="1"/>
  <c r="AY393" i="1"/>
  <c r="AZ393" i="1"/>
  <c r="BE393" i="1"/>
  <c r="BF393" i="1"/>
  <c r="BG393" i="1"/>
  <c r="BH393" i="1"/>
  <c r="BJ393" i="1"/>
  <c r="BK393" i="1"/>
  <c r="AV14" i="1"/>
  <c r="AW14" i="1"/>
  <c r="AX14" i="1"/>
  <c r="AY14" i="1"/>
  <c r="AZ14" i="1"/>
  <c r="BE14" i="1"/>
  <c r="BF14" i="1"/>
  <c r="BG14" i="1"/>
  <c r="BH14" i="1"/>
  <c r="BJ14" i="1"/>
  <c r="BK14" i="1"/>
  <c r="AV75" i="1"/>
  <c r="AW75" i="1"/>
  <c r="AX75" i="1"/>
  <c r="AY75" i="1"/>
  <c r="AZ75" i="1"/>
  <c r="BB75" i="1"/>
  <c r="BC75" i="1"/>
  <c r="BE75" i="1"/>
  <c r="BF75" i="1"/>
  <c r="BG75" i="1"/>
  <c r="BH75" i="1"/>
  <c r="BJ75" i="1"/>
  <c r="BK75" i="1"/>
  <c r="AV498" i="1"/>
  <c r="AW498" i="1"/>
  <c r="AX498" i="1"/>
  <c r="AY498" i="1"/>
  <c r="AZ498" i="1"/>
  <c r="BE498" i="1"/>
  <c r="BF498" i="1"/>
  <c r="BG498" i="1"/>
  <c r="BH498" i="1"/>
  <c r="BJ498" i="1"/>
  <c r="BK498" i="1"/>
  <c r="AV10" i="1"/>
  <c r="AW10" i="1"/>
  <c r="AX10" i="1"/>
  <c r="AY10" i="1"/>
  <c r="AZ10" i="1"/>
  <c r="BE10" i="1"/>
  <c r="BF10" i="1"/>
  <c r="BG10" i="1"/>
  <c r="BH10" i="1"/>
  <c r="BJ10" i="1"/>
  <c r="BK10" i="1"/>
  <c r="AV227" i="1"/>
  <c r="AW227" i="1"/>
  <c r="AX227" i="1"/>
  <c r="AY227" i="1"/>
  <c r="AZ227" i="1"/>
  <c r="BE227" i="1"/>
  <c r="BF227" i="1"/>
  <c r="BG227" i="1"/>
  <c r="BH227" i="1"/>
  <c r="BJ227" i="1"/>
  <c r="BK227" i="1"/>
  <c r="AV95" i="1"/>
  <c r="AW95" i="1"/>
  <c r="AX95" i="1"/>
  <c r="AY95" i="1"/>
  <c r="AZ95" i="1"/>
  <c r="BB95" i="1"/>
  <c r="BC95" i="1"/>
  <c r="BE95" i="1"/>
  <c r="BF95" i="1"/>
  <c r="BG95" i="1"/>
  <c r="BH95" i="1"/>
  <c r="BJ95" i="1"/>
  <c r="BK95" i="1"/>
  <c r="AV523" i="1"/>
  <c r="AW523" i="1"/>
  <c r="AX523" i="1"/>
  <c r="AY523" i="1"/>
  <c r="AZ523" i="1"/>
  <c r="BB523" i="1"/>
  <c r="BC523" i="1"/>
  <c r="BE523" i="1"/>
  <c r="BF523" i="1"/>
  <c r="BG523" i="1"/>
  <c r="BH523" i="1"/>
  <c r="BJ523" i="1"/>
  <c r="BK523" i="1"/>
  <c r="AV233" i="1"/>
  <c r="AW233" i="1"/>
  <c r="AX233" i="1"/>
  <c r="AY233" i="1"/>
  <c r="AZ233" i="1"/>
  <c r="BE233" i="1"/>
  <c r="BF233" i="1"/>
  <c r="BG233" i="1"/>
  <c r="BH233" i="1"/>
  <c r="BJ233" i="1"/>
  <c r="BK233" i="1"/>
  <c r="AV65" i="1"/>
  <c r="AW65" i="1"/>
  <c r="AX65" i="1"/>
  <c r="AY65" i="1"/>
  <c r="AZ65" i="1"/>
  <c r="BE65" i="1"/>
  <c r="BF65" i="1"/>
  <c r="BG65" i="1"/>
  <c r="BH65" i="1"/>
  <c r="BJ65" i="1"/>
  <c r="BK65" i="1"/>
  <c r="AV92" i="1"/>
  <c r="AW92" i="1"/>
  <c r="AX92" i="1"/>
  <c r="AY92" i="1"/>
  <c r="AZ92" i="1"/>
  <c r="BB92" i="1"/>
  <c r="BC92" i="1"/>
  <c r="BE92" i="1"/>
  <c r="BF92" i="1"/>
  <c r="BG92" i="1"/>
  <c r="BH92" i="1"/>
  <c r="BJ92" i="1"/>
  <c r="BK92" i="1"/>
  <c r="AV502" i="1"/>
  <c r="AW502" i="1"/>
  <c r="AX502" i="1"/>
  <c r="AY502" i="1"/>
  <c r="AZ502" i="1"/>
  <c r="BC502" i="1"/>
  <c r="BA502" i="1" s="1"/>
  <c r="BE502" i="1"/>
  <c r="BF502" i="1"/>
  <c r="BG502" i="1"/>
  <c r="BH502" i="1"/>
  <c r="BJ502" i="1"/>
  <c r="BK502" i="1"/>
  <c r="AV195" i="1"/>
  <c r="AW195" i="1"/>
  <c r="AX195" i="1"/>
  <c r="AY195" i="1"/>
  <c r="AZ195" i="1"/>
  <c r="BE195" i="1"/>
  <c r="BF195" i="1"/>
  <c r="BG195" i="1"/>
  <c r="BH195" i="1"/>
  <c r="BJ195" i="1"/>
  <c r="BK195" i="1"/>
  <c r="AV30" i="1"/>
  <c r="AW30" i="1"/>
  <c r="AX30" i="1"/>
  <c r="AY30" i="1"/>
  <c r="AZ30" i="1"/>
  <c r="BE30" i="1"/>
  <c r="BF30" i="1"/>
  <c r="BG30" i="1"/>
  <c r="BH30" i="1"/>
  <c r="BJ30" i="1"/>
  <c r="BK30" i="1"/>
  <c r="AV189" i="1"/>
  <c r="AW189" i="1"/>
  <c r="AX189" i="1"/>
  <c r="AY189" i="1"/>
  <c r="AZ189" i="1"/>
  <c r="BB189" i="1"/>
  <c r="BC189" i="1"/>
  <c r="BE189" i="1"/>
  <c r="BF189" i="1"/>
  <c r="BG189" i="1"/>
  <c r="BH189" i="1"/>
  <c r="BJ189" i="1"/>
  <c r="BK189" i="1"/>
  <c r="AV228" i="1"/>
  <c r="AW228" i="1"/>
  <c r="AX228" i="1"/>
  <c r="AY228" i="1"/>
  <c r="AZ228" i="1"/>
  <c r="BB228" i="1"/>
  <c r="BE228" i="1"/>
  <c r="BF228" i="1"/>
  <c r="BG228" i="1"/>
  <c r="BH228" i="1"/>
  <c r="BJ228" i="1"/>
  <c r="BK228" i="1"/>
  <c r="AV365" i="1"/>
  <c r="AW365" i="1"/>
  <c r="AX365" i="1"/>
  <c r="AY365" i="1"/>
  <c r="AZ365" i="1"/>
  <c r="BE365" i="1"/>
  <c r="BF365" i="1"/>
  <c r="BG365" i="1"/>
  <c r="BH365" i="1"/>
  <c r="BJ365" i="1"/>
  <c r="BK365" i="1"/>
  <c r="AV216" i="1"/>
  <c r="AW216" i="1"/>
  <c r="AX216" i="1"/>
  <c r="AY216" i="1"/>
  <c r="AZ216" i="1"/>
  <c r="BE216" i="1"/>
  <c r="BF216" i="1"/>
  <c r="BG216" i="1"/>
  <c r="BH216" i="1"/>
  <c r="BJ216" i="1"/>
  <c r="BK216" i="1"/>
  <c r="AV475" i="1"/>
  <c r="AW475" i="1"/>
  <c r="AX475" i="1"/>
  <c r="AY475" i="1"/>
  <c r="AZ475" i="1"/>
  <c r="BB475" i="1"/>
  <c r="BC475" i="1"/>
  <c r="BE475" i="1"/>
  <c r="BF475" i="1"/>
  <c r="BG475" i="1"/>
  <c r="BH475" i="1"/>
  <c r="BJ475" i="1"/>
  <c r="BK475" i="1"/>
  <c r="AV207" i="1"/>
  <c r="AW207" i="1"/>
  <c r="AX207" i="1"/>
  <c r="AY207" i="1"/>
  <c r="AZ207" i="1"/>
  <c r="BC207" i="1"/>
  <c r="BE207" i="1"/>
  <c r="BF207" i="1"/>
  <c r="BG207" i="1"/>
  <c r="BH207" i="1"/>
  <c r="BJ207" i="1"/>
  <c r="BK207" i="1"/>
  <c r="AV9" i="1"/>
  <c r="AW9" i="1"/>
  <c r="AX9" i="1"/>
  <c r="AY9" i="1"/>
  <c r="AZ9" i="1"/>
  <c r="BE9" i="1"/>
  <c r="BF9" i="1"/>
  <c r="BG9" i="1"/>
  <c r="BH9" i="1"/>
  <c r="BJ9" i="1"/>
  <c r="BK9" i="1"/>
  <c r="AV201" i="1"/>
  <c r="AW201" i="1"/>
  <c r="AX201" i="1"/>
  <c r="AY201" i="1"/>
  <c r="AZ201" i="1"/>
  <c r="BE201" i="1"/>
  <c r="BF201" i="1"/>
  <c r="BG201" i="1"/>
  <c r="BH201" i="1"/>
  <c r="BJ201" i="1"/>
  <c r="BK201" i="1"/>
  <c r="AV390" i="1"/>
  <c r="AW390" i="1"/>
  <c r="AX390" i="1"/>
  <c r="AY390" i="1"/>
  <c r="AZ390" i="1"/>
  <c r="BB390" i="1"/>
  <c r="BC390" i="1"/>
  <c r="BE390" i="1"/>
  <c r="BF390" i="1"/>
  <c r="BG390" i="1"/>
  <c r="BH390" i="1"/>
  <c r="BJ390" i="1"/>
  <c r="BK390" i="1"/>
  <c r="AV46" i="1"/>
  <c r="AW46" i="1"/>
  <c r="AX46" i="1"/>
  <c r="AY46" i="1"/>
  <c r="AZ46" i="1"/>
  <c r="BB46" i="1"/>
  <c r="BC46" i="1"/>
  <c r="BE46" i="1"/>
  <c r="BF46" i="1"/>
  <c r="BG46" i="1"/>
  <c r="BH46" i="1"/>
  <c r="BJ46" i="1"/>
  <c r="BK46" i="1"/>
  <c r="AV17" i="1"/>
  <c r="AW17" i="1"/>
  <c r="AX17" i="1"/>
  <c r="AY17" i="1"/>
  <c r="AZ17" i="1"/>
  <c r="BE17" i="1"/>
  <c r="BF17" i="1"/>
  <c r="BG17" i="1"/>
  <c r="BH17" i="1"/>
  <c r="BJ17" i="1"/>
  <c r="BK17" i="1"/>
  <c r="AV47" i="1"/>
  <c r="AW47" i="1"/>
  <c r="AX47" i="1"/>
  <c r="AY47" i="1"/>
  <c r="AZ47" i="1"/>
  <c r="BE47" i="1"/>
  <c r="BF47" i="1"/>
  <c r="BG47" i="1"/>
  <c r="BH47" i="1"/>
  <c r="BJ47" i="1"/>
  <c r="BK47" i="1"/>
  <c r="AV464" i="1"/>
  <c r="AW464" i="1"/>
  <c r="AX464" i="1"/>
  <c r="AY464" i="1"/>
  <c r="AZ464" i="1"/>
  <c r="BB464" i="1"/>
  <c r="BC464" i="1"/>
  <c r="BE464" i="1"/>
  <c r="BF464" i="1"/>
  <c r="BG464" i="1"/>
  <c r="BH464" i="1"/>
  <c r="BJ464" i="1"/>
  <c r="BK464" i="1"/>
  <c r="AV462" i="1"/>
  <c r="AW462" i="1"/>
  <c r="AX462" i="1"/>
  <c r="AY462" i="1"/>
  <c r="AZ462" i="1"/>
  <c r="BE462" i="1"/>
  <c r="BF462" i="1"/>
  <c r="BG462" i="1"/>
  <c r="BH462" i="1"/>
  <c r="BJ462" i="1"/>
  <c r="BK462" i="1"/>
  <c r="AV322" i="1"/>
  <c r="AW322" i="1"/>
  <c r="AX322" i="1"/>
  <c r="AY322" i="1"/>
  <c r="AZ322" i="1"/>
  <c r="BE322" i="1"/>
  <c r="BF322" i="1"/>
  <c r="BG322" i="1"/>
  <c r="BH322" i="1"/>
  <c r="BJ322" i="1"/>
  <c r="BK322" i="1"/>
  <c r="AV260" i="1"/>
  <c r="AW260" i="1"/>
  <c r="AX260" i="1"/>
  <c r="AY260" i="1"/>
  <c r="AZ260" i="1"/>
  <c r="BE260" i="1"/>
  <c r="BF260" i="1"/>
  <c r="BG260" i="1"/>
  <c r="BH260" i="1"/>
  <c r="BJ260" i="1"/>
  <c r="BK260" i="1"/>
  <c r="AV255" i="1"/>
  <c r="AW255" i="1"/>
  <c r="AX255" i="1"/>
  <c r="AY255" i="1"/>
  <c r="AZ255" i="1"/>
  <c r="BB255" i="1"/>
  <c r="BC255" i="1"/>
  <c r="BE255" i="1"/>
  <c r="BF255" i="1"/>
  <c r="BG255" i="1"/>
  <c r="BH255" i="1"/>
  <c r="BJ255" i="1"/>
  <c r="BK255" i="1"/>
  <c r="AV380" i="1"/>
  <c r="AW380" i="1"/>
  <c r="AX380" i="1"/>
  <c r="AY380" i="1"/>
  <c r="AZ380" i="1"/>
  <c r="BB380" i="1"/>
  <c r="BE380" i="1"/>
  <c r="BF380" i="1"/>
  <c r="BG380" i="1"/>
  <c r="BH380" i="1"/>
  <c r="BJ380" i="1"/>
  <c r="BK380" i="1"/>
  <c r="AV364" i="1"/>
  <c r="AW364" i="1"/>
  <c r="AX364" i="1"/>
  <c r="AY364" i="1"/>
  <c r="AZ364" i="1"/>
  <c r="BE364" i="1"/>
  <c r="BF364" i="1"/>
  <c r="BG364" i="1"/>
  <c r="BH364" i="1"/>
  <c r="BJ364" i="1"/>
  <c r="BK364" i="1"/>
  <c r="AV209" i="1"/>
  <c r="AW209" i="1"/>
  <c r="AX209" i="1"/>
  <c r="AY209" i="1"/>
  <c r="AZ209" i="1"/>
  <c r="BE209" i="1"/>
  <c r="BF209" i="1"/>
  <c r="BG209" i="1"/>
  <c r="BH209" i="1"/>
  <c r="BJ209" i="1"/>
  <c r="BK209" i="1"/>
  <c r="AV471" i="1"/>
  <c r="AW471" i="1"/>
  <c r="AX471" i="1"/>
  <c r="AY471" i="1"/>
  <c r="AZ471" i="1"/>
  <c r="BB471" i="1"/>
  <c r="BC471" i="1"/>
  <c r="BE471" i="1"/>
  <c r="BF471" i="1"/>
  <c r="BG471" i="1"/>
  <c r="BH471" i="1"/>
  <c r="BJ471" i="1"/>
  <c r="BK471" i="1"/>
  <c r="AV496" i="1"/>
  <c r="AW496" i="1"/>
  <c r="AX496" i="1"/>
  <c r="AY496" i="1"/>
  <c r="AZ496" i="1"/>
  <c r="BE496" i="1"/>
  <c r="BF496" i="1"/>
  <c r="BG496" i="1"/>
  <c r="BH496" i="1"/>
  <c r="BJ496" i="1"/>
  <c r="BK496" i="1"/>
  <c r="AV22" i="1"/>
  <c r="AW22" i="1"/>
  <c r="AX22" i="1"/>
  <c r="AY22" i="1"/>
  <c r="AZ22" i="1"/>
  <c r="BE22" i="1"/>
  <c r="BF22" i="1"/>
  <c r="BG22" i="1"/>
  <c r="BH22" i="1"/>
  <c r="BJ22" i="1"/>
  <c r="BK22" i="1"/>
  <c r="AV44" i="1"/>
  <c r="AW44" i="1"/>
  <c r="AX44" i="1"/>
  <c r="AY44" i="1"/>
  <c r="AZ44" i="1"/>
  <c r="BE44" i="1"/>
  <c r="BF44" i="1"/>
  <c r="BG44" i="1"/>
  <c r="BH44" i="1"/>
  <c r="BJ44" i="1"/>
  <c r="BK44" i="1"/>
  <c r="AV23" i="1"/>
  <c r="AW23" i="1"/>
  <c r="AX23" i="1"/>
  <c r="AY23" i="1"/>
  <c r="AZ23" i="1"/>
  <c r="BB23" i="1"/>
  <c r="BC23" i="1"/>
  <c r="BE23" i="1"/>
  <c r="BF23" i="1"/>
  <c r="BG23" i="1"/>
  <c r="BH23" i="1"/>
  <c r="BJ23" i="1"/>
  <c r="BK23" i="1"/>
  <c r="AV500" i="1"/>
  <c r="AW500" i="1"/>
  <c r="AX500" i="1"/>
  <c r="AY500" i="1"/>
  <c r="AZ500" i="1"/>
  <c r="BC500" i="1"/>
  <c r="BE500" i="1"/>
  <c r="BF500" i="1"/>
  <c r="BG500" i="1"/>
  <c r="BH500" i="1"/>
  <c r="BJ500" i="1"/>
  <c r="BK500" i="1"/>
  <c r="AV310" i="1"/>
  <c r="AW310" i="1"/>
  <c r="AX310" i="1"/>
  <c r="AY310" i="1"/>
  <c r="AZ310" i="1"/>
  <c r="BE310" i="1"/>
  <c r="BF310" i="1"/>
  <c r="BG310" i="1"/>
  <c r="BH310" i="1"/>
  <c r="BJ310" i="1"/>
  <c r="BK310" i="1"/>
  <c r="AV71" i="1"/>
  <c r="AW71" i="1"/>
  <c r="AX71" i="1"/>
  <c r="AY71" i="1"/>
  <c r="AZ71" i="1"/>
  <c r="BE71" i="1"/>
  <c r="BF71" i="1"/>
  <c r="BG71" i="1"/>
  <c r="BH71" i="1"/>
  <c r="BJ71" i="1"/>
  <c r="BK71" i="1"/>
  <c r="AV21" i="1"/>
  <c r="AW21" i="1"/>
  <c r="AX21" i="1"/>
  <c r="AY21" i="1"/>
  <c r="AZ21" i="1"/>
  <c r="BB21" i="1"/>
  <c r="BC21" i="1"/>
  <c r="BE21" i="1"/>
  <c r="BF21" i="1"/>
  <c r="BG21" i="1"/>
  <c r="BH21" i="1"/>
  <c r="BJ21" i="1"/>
  <c r="BK21" i="1"/>
  <c r="AV383" i="1"/>
  <c r="AW383" i="1"/>
  <c r="AX383" i="1"/>
  <c r="AY383" i="1"/>
  <c r="AZ383" i="1"/>
  <c r="BE383" i="1"/>
  <c r="BF383" i="1"/>
  <c r="BG383" i="1"/>
  <c r="BH383" i="1"/>
  <c r="BJ383" i="1"/>
  <c r="BK383" i="1"/>
  <c r="AV501" i="1"/>
  <c r="AW501" i="1"/>
  <c r="AX501" i="1"/>
  <c r="AY501" i="1"/>
  <c r="AZ501" i="1"/>
  <c r="BE501" i="1"/>
  <c r="BF501" i="1"/>
  <c r="BG501" i="1"/>
  <c r="BH501" i="1"/>
  <c r="BJ501" i="1"/>
  <c r="BK501" i="1"/>
  <c r="AV185" i="1"/>
  <c r="AW185" i="1"/>
  <c r="AX185" i="1"/>
  <c r="AY185" i="1"/>
  <c r="AZ185" i="1"/>
  <c r="BE185" i="1"/>
  <c r="BF185" i="1"/>
  <c r="BG185" i="1"/>
  <c r="BH185" i="1"/>
  <c r="BJ185" i="1"/>
  <c r="BK185" i="1"/>
  <c r="AV183" i="1"/>
  <c r="AW183" i="1"/>
  <c r="AX183" i="1"/>
  <c r="AY183" i="1"/>
  <c r="AZ183" i="1"/>
  <c r="BB183" i="1"/>
  <c r="BC183" i="1"/>
  <c r="BE183" i="1"/>
  <c r="BF183" i="1"/>
  <c r="BG183" i="1"/>
  <c r="BH183" i="1"/>
  <c r="BJ183" i="1"/>
  <c r="BK183" i="1"/>
  <c r="AV187" i="1"/>
  <c r="AW187" i="1"/>
  <c r="AX187" i="1"/>
  <c r="AY187" i="1"/>
  <c r="AZ187" i="1"/>
  <c r="BB187" i="1"/>
  <c r="BA187" i="1" s="1"/>
  <c r="BE187" i="1"/>
  <c r="BF187" i="1"/>
  <c r="BG187" i="1"/>
  <c r="BH187" i="1"/>
  <c r="BJ187" i="1"/>
  <c r="BK187" i="1"/>
  <c r="AV342" i="1"/>
  <c r="AW342" i="1"/>
  <c r="AX342" i="1"/>
  <c r="AY342" i="1"/>
  <c r="AZ342" i="1"/>
  <c r="BE342" i="1"/>
  <c r="BF342" i="1"/>
  <c r="BG342" i="1"/>
  <c r="BH342" i="1"/>
  <c r="BJ342" i="1"/>
  <c r="BK342" i="1"/>
  <c r="AV344" i="1"/>
  <c r="AW344" i="1"/>
  <c r="AX344" i="1"/>
  <c r="AY344" i="1"/>
  <c r="AZ344" i="1"/>
  <c r="BE344" i="1"/>
  <c r="BF344" i="1"/>
  <c r="BG344" i="1"/>
  <c r="BH344" i="1"/>
  <c r="BJ344" i="1"/>
  <c r="BK344" i="1"/>
  <c r="AV495" i="1"/>
  <c r="AW495" i="1"/>
  <c r="AX495" i="1"/>
  <c r="AY495" i="1"/>
  <c r="AZ495" i="1"/>
  <c r="BB495" i="1"/>
  <c r="BC495" i="1"/>
  <c r="BE495" i="1"/>
  <c r="BF495" i="1"/>
  <c r="BG495" i="1"/>
  <c r="BH495" i="1"/>
  <c r="BJ495" i="1"/>
  <c r="BK495" i="1"/>
  <c r="AV493" i="1"/>
  <c r="AW493" i="1"/>
  <c r="AX493" i="1"/>
  <c r="AY493" i="1"/>
  <c r="AZ493" i="1"/>
  <c r="BC493" i="1"/>
  <c r="BE493" i="1"/>
  <c r="BF493" i="1"/>
  <c r="BG493" i="1"/>
  <c r="BH493" i="1"/>
  <c r="BJ493" i="1"/>
  <c r="BK493" i="1"/>
  <c r="AV360" i="1"/>
  <c r="AW360" i="1"/>
  <c r="AX360" i="1"/>
  <c r="AY360" i="1"/>
  <c r="AZ360" i="1"/>
  <c r="BE360" i="1"/>
  <c r="BF360" i="1"/>
  <c r="BG360" i="1"/>
  <c r="BH360" i="1"/>
  <c r="BJ360" i="1"/>
  <c r="BK360" i="1"/>
  <c r="AV546" i="1"/>
  <c r="AW546" i="1"/>
  <c r="AX546" i="1"/>
  <c r="AY546" i="1"/>
  <c r="AZ546" i="1"/>
  <c r="BE546" i="1"/>
  <c r="BF546" i="1"/>
  <c r="BG546" i="1"/>
  <c r="BH546" i="1"/>
  <c r="BJ546" i="1"/>
  <c r="BK546" i="1"/>
  <c r="AV298" i="1"/>
  <c r="AW298" i="1"/>
  <c r="AX298" i="1"/>
  <c r="AY298" i="1"/>
  <c r="AZ298" i="1"/>
  <c r="BB298" i="1"/>
  <c r="BC298" i="1"/>
  <c r="BE298" i="1"/>
  <c r="BF298" i="1"/>
  <c r="BG298" i="1"/>
  <c r="BH298" i="1"/>
  <c r="BJ298" i="1"/>
  <c r="BK298" i="1"/>
  <c r="AV219" i="1"/>
  <c r="AW219" i="1"/>
  <c r="AX219" i="1"/>
  <c r="AY219" i="1"/>
  <c r="AZ219" i="1"/>
  <c r="BB219" i="1"/>
  <c r="BE219" i="1"/>
  <c r="BF219" i="1"/>
  <c r="BG219" i="1"/>
  <c r="BH219" i="1"/>
  <c r="BJ219" i="1"/>
  <c r="BK219" i="1"/>
  <c r="AV222" i="1"/>
  <c r="AW222" i="1"/>
  <c r="AX222" i="1"/>
  <c r="AY222" i="1"/>
  <c r="AZ222" i="1"/>
  <c r="BE222" i="1"/>
  <c r="BF222" i="1"/>
  <c r="BG222" i="1"/>
  <c r="BH222" i="1"/>
  <c r="BJ222" i="1"/>
  <c r="BK222" i="1"/>
  <c r="AV306" i="1"/>
  <c r="AW306" i="1"/>
  <c r="AX306" i="1"/>
  <c r="AY306" i="1"/>
  <c r="AZ306" i="1"/>
  <c r="BE306" i="1"/>
  <c r="BF306" i="1"/>
  <c r="BG306" i="1"/>
  <c r="BH306" i="1"/>
  <c r="BJ306" i="1"/>
  <c r="BK306" i="1"/>
  <c r="AV204" i="1"/>
  <c r="AW204" i="1"/>
  <c r="AX204" i="1"/>
  <c r="AY204" i="1"/>
  <c r="AZ204" i="1"/>
  <c r="BB204" i="1"/>
  <c r="BC204" i="1"/>
  <c r="BE204" i="1"/>
  <c r="BF204" i="1"/>
  <c r="BG204" i="1"/>
  <c r="BH204" i="1"/>
  <c r="BJ204" i="1"/>
  <c r="BK204" i="1"/>
  <c r="AV206" i="1"/>
  <c r="AW206" i="1"/>
  <c r="AX206" i="1"/>
  <c r="AY206" i="1"/>
  <c r="AZ206" i="1"/>
  <c r="BB206" i="1"/>
  <c r="BC206" i="1"/>
  <c r="BE206" i="1"/>
  <c r="BF206" i="1"/>
  <c r="BG206" i="1"/>
  <c r="BH206" i="1"/>
  <c r="BJ206" i="1"/>
  <c r="BK206" i="1"/>
  <c r="AV459" i="1"/>
  <c r="AW459" i="1"/>
  <c r="AX459" i="1"/>
  <c r="AY459" i="1"/>
  <c r="AZ459" i="1"/>
  <c r="BE459" i="1"/>
  <c r="BF459" i="1"/>
  <c r="BG459" i="1"/>
  <c r="BH459" i="1"/>
  <c r="BJ459" i="1"/>
  <c r="BK459" i="1"/>
  <c r="AV220" i="1"/>
  <c r="AW220" i="1"/>
  <c r="AX220" i="1"/>
  <c r="AY220" i="1"/>
  <c r="AZ220" i="1"/>
  <c r="BE220" i="1"/>
  <c r="BF220" i="1"/>
  <c r="BG220" i="1"/>
  <c r="BH220" i="1"/>
  <c r="BJ220" i="1"/>
  <c r="BK220" i="1"/>
  <c r="AV328" i="1"/>
  <c r="AW328" i="1"/>
  <c r="AX328" i="1"/>
  <c r="AY328" i="1"/>
  <c r="AZ328" i="1"/>
  <c r="BB328" i="1"/>
  <c r="BC328" i="1"/>
  <c r="BE328" i="1"/>
  <c r="BF328" i="1"/>
  <c r="BG328" i="1"/>
  <c r="BH328" i="1"/>
  <c r="BJ328" i="1"/>
  <c r="BK328" i="1"/>
  <c r="AV485" i="1"/>
  <c r="AW485" i="1"/>
  <c r="AX485" i="1"/>
  <c r="AY485" i="1"/>
  <c r="AZ485" i="1"/>
  <c r="BB485" i="1"/>
  <c r="BC485" i="1"/>
  <c r="BE485" i="1"/>
  <c r="BF485" i="1"/>
  <c r="BG485" i="1"/>
  <c r="BH485" i="1"/>
  <c r="BJ485" i="1"/>
  <c r="BK485" i="1"/>
  <c r="AV18" i="1"/>
  <c r="AW18" i="1"/>
  <c r="AX18" i="1"/>
  <c r="AY18" i="1"/>
  <c r="AZ18" i="1"/>
  <c r="BE18" i="1"/>
  <c r="BF18" i="1"/>
  <c r="BG18" i="1"/>
  <c r="BH18" i="1"/>
  <c r="BJ18" i="1"/>
  <c r="BK18" i="1"/>
  <c r="AV248" i="1"/>
  <c r="AW248" i="1"/>
  <c r="AX248" i="1"/>
  <c r="AY248" i="1"/>
  <c r="AZ248" i="1"/>
  <c r="BE248" i="1"/>
  <c r="BF248" i="1"/>
  <c r="BG248" i="1"/>
  <c r="BH248" i="1"/>
  <c r="BJ248" i="1"/>
  <c r="BK248" i="1"/>
  <c r="AV247" i="1"/>
  <c r="AW247" i="1"/>
  <c r="AX247" i="1"/>
  <c r="AY247" i="1"/>
  <c r="AZ247" i="1"/>
  <c r="BB247" i="1"/>
  <c r="BC247" i="1"/>
  <c r="BE247" i="1"/>
  <c r="BF247" i="1"/>
  <c r="BG247" i="1"/>
  <c r="BH247" i="1"/>
  <c r="BJ247" i="1"/>
  <c r="BK247" i="1"/>
  <c r="AV511" i="1"/>
  <c r="AW511" i="1"/>
  <c r="AX511" i="1"/>
  <c r="AY511" i="1"/>
  <c r="AZ511" i="1"/>
  <c r="BE511" i="1"/>
  <c r="BF511" i="1"/>
  <c r="BG511" i="1"/>
  <c r="BH511" i="1"/>
  <c r="BJ511" i="1"/>
  <c r="BK511" i="1"/>
  <c r="AV506" i="1"/>
  <c r="AW506" i="1"/>
  <c r="AX506" i="1"/>
  <c r="AY506" i="1"/>
  <c r="AZ506" i="1"/>
  <c r="BE506" i="1"/>
  <c r="BF506" i="1"/>
  <c r="BG506" i="1"/>
  <c r="BH506" i="1"/>
  <c r="BJ506" i="1"/>
  <c r="BK506" i="1"/>
  <c r="AV516" i="1"/>
  <c r="AW516" i="1"/>
  <c r="AX516" i="1"/>
  <c r="AY516" i="1"/>
  <c r="AZ516" i="1"/>
  <c r="BE516" i="1"/>
  <c r="BF516" i="1"/>
  <c r="BG516" i="1"/>
  <c r="BH516" i="1"/>
  <c r="BJ516" i="1"/>
  <c r="BK516" i="1"/>
  <c r="AV514" i="1"/>
  <c r="AW514" i="1"/>
  <c r="AX514" i="1"/>
  <c r="AY514" i="1"/>
  <c r="AZ514" i="1"/>
  <c r="BB514" i="1"/>
  <c r="BC514" i="1"/>
  <c r="BE514" i="1"/>
  <c r="BF514" i="1"/>
  <c r="BG514" i="1"/>
  <c r="BH514" i="1"/>
  <c r="BJ514" i="1"/>
  <c r="BK514" i="1"/>
  <c r="AV520" i="1"/>
  <c r="AW520" i="1"/>
  <c r="AX520" i="1"/>
  <c r="AY520" i="1"/>
  <c r="AZ520" i="1"/>
  <c r="BC520" i="1"/>
  <c r="BE520" i="1"/>
  <c r="BF520" i="1"/>
  <c r="BG520" i="1"/>
  <c r="BH520" i="1"/>
  <c r="BJ520" i="1"/>
  <c r="BK520" i="1"/>
  <c r="AV509" i="1"/>
  <c r="AW509" i="1"/>
  <c r="AX509" i="1"/>
  <c r="AY509" i="1"/>
  <c r="AZ509" i="1"/>
  <c r="BE509" i="1"/>
  <c r="BF509" i="1"/>
  <c r="BG509" i="1"/>
  <c r="BH509" i="1"/>
  <c r="BJ509" i="1"/>
  <c r="BK509" i="1"/>
  <c r="AV510" i="1"/>
  <c r="AW510" i="1"/>
  <c r="AX510" i="1"/>
  <c r="AY510" i="1"/>
  <c r="AZ510" i="1"/>
  <c r="BE510" i="1"/>
  <c r="BF510" i="1"/>
  <c r="BG510" i="1"/>
  <c r="BH510" i="1"/>
  <c r="BJ510" i="1"/>
  <c r="BK510" i="1"/>
  <c r="AV505" i="1"/>
  <c r="AW505" i="1"/>
  <c r="AX505" i="1"/>
  <c r="AY505" i="1"/>
  <c r="AZ505" i="1"/>
  <c r="BB505" i="1"/>
  <c r="BC505" i="1"/>
  <c r="BE505" i="1"/>
  <c r="BF505" i="1"/>
  <c r="BG505" i="1"/>
  <c r="BH505" i="1"/>
  <c r="BJ505" i="1"/>
  <c r="BK505" i="1"/>
  <c r="AV490" i="1"/>
  <c r="AW490" i="1"/>
  <c r="AX490" i="1"/>
  <c r="AY490" i="1"/>
  <c r="AZ490" i="1"/>
  <c r="BC490" i="1"/>
  <c r="BE490" i="1"/>
  <c r="BF490" i="1"/>
  <c r="BG490" i="1"/>
  <c r="BH490" i="1"/>
  <c r="BJ490" i="1"/>
  <c r="BK490" i="1"/>
  <c r="AV508" i="1"/>
  <c r="AW508" i="1"/>
  <c r="AX508" i="1"/>
  <c r="AY508" i="1"/>
  <c r="AZ508" i="1"/>
  <c r="BE508" i="1"/>
  <c r="BF508" i="1"/>
  <c r="BG508" i="1"/>
  <c r="BH508" i="1"/>
  <c r="BJ508" i="1"/>
  <c r="BK508" i="1"/>
  <c r="AV504" i="1"/>
  <c r="AW504" i="1"/>
  <c r="AX504" i="1"/>
  <c r="AY504" i="1"/>
  <c r="AZ504" i="1"/>
  <c r="BE504" i="1"/>
  <c r="BF504" i="1"/>
  <c r="BG504" i="1"/>
  <c r="BH504" i="1"/>
  <c r="BJ504" i="1"/>
  <c r="BK504" i="1"/>
  <c r="AV517" i="1"/>
  <c r="AW517" i="1"/>
  <c r="AX517" i="1"/>
  <c r="AY517" i="1"/>
  <c r="AZ517" i="1"/>
  <c r="BB517" i="1"/>
  <c r="BC517" i="1"/>
  <c r="BE517" i="1"/>
  <c r="BF517" i="1"/>
  <c r="BG517" i="1"/>
  <c r="BH517" i="1"/>
  <c r="BJ517" i="1"/>
  <c r="BK517" i="1"/>
  <c r="AV513" i="1"/>
  <c r="AW513" i="1"/>
  <c r="AX513" i="1"/>
  <c r="AY513" i="1"/>
  <c r="AZ513" i="1"/>
  <c r="BC513" i="1"/>
  <c r="BE513" i="1"/>
  <c r="BF513" i="1"/>
  <c r="BG513" i="1"/>
  <c r="BH513" i="1"/>
  <c r="BJ513" i="1"/>
  <c r="BK513" i="1"/>
  <c r="AV125" i="1"/>
  <c r="AW125" i="1"/>
  <c r="AX125" i="1"/>
  <c r="AY125" i="1"/>
  <c r="AZ125" i="1"/>
  <c r="BE125" i="1"/>
  <c r="BF125" i="1"/>
  <c r="BG125" i="1"/>
  <c r="BH125" i="1"/>
  <c r="BJ125" i="1"/>
  <c r="BK125" i="1"/>
  <c r="AV126" i="1"/>
  <c r="AW126" i="1"/>
  <c r="AX126" i="1"/>
  <c r="AY126" i="1"/>
  <c r="AZ126" i="1"/>
  <c r="BE126" i="1"/>
  <c r="BF126" i="1"/>
  <c r="BG126" i="1"/>
  <c r="BH126" i="1"/>
  <c r="BJ126" i="1"/>
  <c r="BK126" i="1"/>
  <c r="AV515" i="1"/>
  <c r="AW515" i="1"/>
  <c r="AX515" i="1"/>
  <c r="AY515" i="1"/>
  <c r="AZ515" i="1"/>
  <c r="BB515" i="1"/>
  <c r="BC515" i="1"/>
  <c r="BE515" i="1"/>
  <c r="BF515" i="1"/>
  <c r="BG515" i="1"/>
  <c r="BH515" i="1"/>
  <c r="BJ515" i="1"/>
  <c r="BK515" i="1"/>
  <c r="AV519" i="1"/>
  <c r="AW519" i="1"/>
  <c r="AX519" i="1"/>
  <c r="AY519" i="1"/>
  <c r="AZ519" i="1"/>
  <c r="BC519" i="1"/>
  <c r="BE519" i="1"/>
  <c r="BF519" i="1"/>
  <c r="BG519" i="1"/>
  <c r="BH519" i="1"/>
  <c r="BJ519" i="1"/>
  <c r="BK519" i="1"/>
  <c r="AV123" i="1"/>
  <c r="AW123" i="1"/>
  <c r="AX123" i="1"/>
  <c r="AY123" i="1"/>
  <c r="AZ123" i="1"/>
  <c r="BE123" i="1"/>
  <c r="BF123" i="1"/>
  <c r="BG123" i="1"/>
  <c r="BH123" i="1"/>
  <c r="BJ123" i="1"/>
  <c r="BK123" i="1"/>
  <c r="AV458" i="1"/>
  <c r="AW458" i="1"/>
  <c r="AX458" i="1"/>
  <c r="AY458" i="1"/>
  <c r="AZ458" i="1"/>
  <c r="BE458" i="1"/>
  <c r="BF458" i="1"/>
  <c r="BG458" i="1"/>
  <c r="BH458" i="1"/>
  <c r="BJ458" i="1"/>
  <c r="BK458" i="1"/>
  <c r="AV386" i="1"/>
  <c r="AW386" i="1"/>
  <c r="AX386" i="1"/>
  <c r="AY386" i="1"/>
  <c r="AZ386" i="1"/>
  <c r="BB386" i="1"/>
  <c r="BC386" i="1"/>
  <c r="BE386" i="1"/>
  <c r="BF386" i="1"/>
  <c r="BG386" i="1"/>
  <c r="BH386" i="1"/>
  <c r="BJ386" i="1"/>
  <c r="BK386" i="1"/>
  <c r="AV175" i="1"/>
  <c r="AW175" i="1"/>
  <c r="AX175" i="1"/>
  <c r="AY175" i="1"/>
  <c r="AZ175" i="1"/>
  <c r="BC175" i="1"/>
  <c r="BE175" i="1"/>
  <c r="BF175" i="1"/>
  <c r="BG175" i="1"/>
  <c r="BH175" i="1"/>
  <c r="BJ175" i="1"/>
  <c r="BK175" i="1"/>
  <c r="AV476" i="1"/>
  <c r="AW476" i="1"/>
  <c r="AX476" i="1"/>
  <c r="AY476" i="1"/>
  <c r="AZ476" i="1"/>
  <c r="BE476" i="1"/>
  <c r="BF476" i="1"/>
  <c r="BG476" i="1"/>
  <c r="BH476" i="1"/>
  <c r="BJ476" i="1"/>
  <c r="BK476" i="1"/>
  <c r="AV477" i="1"/>
  <c r="AW477" i="1"/>
  <c r="AX477" i="1"/>
  <c r="AY477" i="1"/>
  <c r="AZ477" i="1"/>
  <c r="BE477" i="1"/>
  <c r="BF477" i="1"/>
  <c r="BG477" i="1"/>
  <c r="BH477" i="1"/>
  <c r="BJ477" i="1"/>
  <c r="BK477" i="1"/>
  <c r="AV296" i="1"/>
  <c r="AW296" i="1"/>
  <c r="AX296" i="1"/>
  <c r="AY296" i="1"/>
  <c r="AZ296" i="1"/>
  <c r="BB296" i="1"/>
  <c r="BC296" i="1"/>
  <c r="BE296" i="1"/>
  <c r="BF296" i="1"/>
  <c r="BG296" i="1"/>
  <c r="BH296" i="1"/>
  <c r="BJ296" i="1"/>
  <c r="BK296" i="1"/>
  <c r="AV316" i="1"/>
  <c r="AW316" i="1"/>
  <c r="AX316" i="1"/>
  <c r="AY316" i="1"/>
  <c r="AZ316" i="1"/>
  <c r="BB316" i="1"/>
  <c r="BA316" i="1" s="1"/>
  <c r="BE316" i="1"/>
  <c r="BF316" i="1"/>
  <c r="BG316" i="1"/>
  <c r="BH316" i="1"/>
  <c r="BJ316" i="1"/>
  <c r="BK316" i="1"/>
  <c r="AV96" i="1"/>
  <c r="AW96" i="1"/>
  <c r="AX96" i="1"/>
  <c r="AY96" i="1"/>
  <c r="AZ96" i="1"/>
  <c r="BE96" i="1"/>
  <c r="BF96" i="1"/>
  <c r="BG96" i="1"/>
  <c r="BH96" i="1"/>
  <c r="BJ96" i="1"/>
  <c r="BK96" i="1"/>
  <c r="AV264" i="1"/>
  <c r="AW264" i="1"/>
  <c r="AX264" i="1"/>
  <c r="AY264" i="1"/>
  <c r="AZ264" i="1"/>
  <c r="BE264" i="1"/>
  <c r="BF264" i="1"/>
  <c r="BG264" i="1"/>
  <c r="BH264" i="1"/>
  <c r="BJ264" i="1"/>
  <c r="BK264" i="1"/>
  <c r="AV295" i="1"/>
  <c r="AW295" i="1"/>
  <c r="AX295" i="1"/>
  <c r="AY295" i="1"/>
  <c r="AZ295" i="1"/>
  <c r="BB295" i="1"/>
  <c r="BC295" i="1"/>
  <c r="BE295" i="1"/>
  <c r="BF295" i="1"/>
  <c r="BG295" i="1"/>
  <c r="BH295" i="1"/>
  <c r="BJ295" i="1"/>
  <c r="BK295" i="1"/>
  <c r="AV281" i="1"/>
  <c r="AW281" i="1"/>
  <c r="AX281" i="1"/>
  <c r="AY281" i="1"/>
  <c r="AZ281" i="1"/>
  <c r="BB281" i="1"/>
  <c r="BA281" i="1" s="1"/>
  <c r="BE281" i="1"/>
  <c r="BF281" i="1"/>
  <c r="BG281" i="1"/>
  <c r="BH281" i="1"/>
  <c r="BJ281" i="1"/>
  <c r="BK281" i="1"/>
  <c r="AV214" i="1"/>
  <c r="AW214" i="1"/>
  <c r="AX214" i="1"/>
  <c r="AY214" i="1"/>
  <c r="AZ214" i="1"/>
  <c r="BE214" i="1"/>
  <c r="BF214" i="1"/>
  <c r="BG214" i="1"/>
  <c r="BH214" i="1"/>
  <c r="BJ214" i="1"/>
  <c r="BK214" i="1"/>
  <c r="AV313" i="1"/>
  <c r="AW313" i="1"/>
  <c r="AX313" i="1"/>
  <c r="AY313" i="1"/>
  <c r="AZ313" i="1"/>
  <c r="BE313" i="1"/>
  <c r="BF313" i="1"/>
  <c r="BG313" i="1"/>
  <c r="BH313" i="1"/>
  <c r="BJ313" i="1"/>
  <c r="BK313" i="1"/>
  <c r="AV297" i="1"/>
  <c r="AW297" i="1"/>
  <c r="AX297" i="1"/>
  <c r="AY297" i="1"/>
  <c r="AZ297" i="1"/>
  <c r="BB297" i="1"/>
  <c r="BC297" i="1"/>
  <c r="BE297" i="1"/>
  <c r="BF297" i="1"/>
  <c r="BG297" i="1"/>
  <c r="BH297" i="1"/>
  <c r="BJ297" i="1"/>
  <c r="BK297" i="1"/>
  <c r="AV208" i="1"/>
  <c r="AW208" i="1"/>
  <c r="AX208" i="1"/>
  <c r="AY208" i="1"/>
  <c r="AZ208" i="1"/>
  <c r="BC208" i="1"/>
  <c r="BE208" i="1"/>
  <c r="BF208" i="1"/>
  <c r="BG208" i="1"/>
  <c r="BH208" i="1"/>
  <c r="BJ208" i="1"/>
  <c r="BK208" i="1"/>
  <c r="AV213" i="1"/>
  <c r="AW213" i="1"/>
  <c r="AX213" i="1"/>
  <c r="AY213" i="1"/>
  <c r="AZ213" i="1"/>
  <c r="BE213" i="1"/>
  <c r="BF213" i="1"/>
  <c r="BG213" i="1"/>
  <c r="BH213" i="1"/>
  <c r="BJ213" i="1"/>
  <c r="BK213" i="1"/>
  <c r="AV351" i="1"/>
  <c r="AW351" i="1"/>
  <c r="AX351" i="1"/>
  <c r="AY351" i="1"/>
  <c r="AZ351" i="1"/>
  <c r="BE351" i="1"/>
  <c r="BF351" i="1"/>
  <c r="BG351" i="1"/>
  <c r="BH351" i="1"/>
  <c r="BJ351" i="1"/>
  <c r="BK351" i="1"/>
  <c r="AV16" i="1"/>
  <c r="AW16" i="1"/>
  <c r="AX16" i="1"/>
  <c r="AY16" i="1"/>
  <c r="AZ16" i="1"/>
  <c r="BB16" i="1"/>
  <c r="BC16" i="1"/>
  <c r="BE16" i="1"/>
  <c r="BF16" i="1"/>
  <c r="BG16" i="1"/>
  <c r="BH16" i="1"/>
  <c r="BJ16" i="1"/>
  <c r="BK16" i="1"/>
  <c r="AV349" i="1"/>
  <c r="AW349" i="1"/>
  <c r="AX349" i="1"/>
  <c r="AY349" i="1"/>
  <c r="AZ349" i="1"/>
  <c r="BE349" i="1"/>
  <c r="BF349" i="1"/>
  <c r="BG349" i="1"/>
  <c r="BH349" i="1"/>
  <c r="BJ349" i="1"/>
  <c r="BK349" i="1"/>
  <c r="AV350" i="1"/>
  <c r="AW350" i="1"/>
  <c r="AX350" i="1"/>
  <c r="AY350" i="1"/>
  <c r="AZ350" i="1"/>
  <c r="BE350" i="1"/>
  <c r="BF350" i="1"/>
  <c r="BG350" i="1"/>
  <c r="BH350" i="1"/>
  <c r="BJ350" i="1"/>
  <c r="BK350" i="1"/>
  <c r="AV547" i="1"/>
  <c r="AW547" i="1"/>
  <c r="AX547" i="1"/>
  <c r="AY547" i="1"/>
  <c r="AZ547" i="1"/>
  <c r="BE547" i="1"/>
  <c r="BF547" i="1"/>
  <c r="BG547" i="1"/>
  <c r="BH547" i="1"/>
  <c r="BJ547" i="1"/>
  <c r="BK547" i="1"/>
  <c r="AV533" i="1"/>
  <c r="AW533" i="1"/>
  <c r="AX533" i="1"/>
  <c r="AY533" i="1"/>
  <c r="AZ533" i="1"/>
  <c r="BB533" i="1"/>
  <c r="BC533" i="1"/>
  <c r="BE533" i="1"/>
  <c r="BF533" i="1"/>
  <c r="BG533" i="1"/>
  <c r="BH533" i="1"/>
  <c r="BJ533" i="1"/>
  <c r="BK533" i="1"/>
  <c r="AV193" i="1"/>
  <c r="AW193" i="1"/>
  <c r="AX193" i="1"/>
  <c r="AY193" i="1"/>
  <c r="AZ193" i="1"/>
  <c r="BB193" i="1"/>
  <c r="BC193" i="1"/>
  <c r="BE193" i="1"/>
  <c r="BF193" i="1"/>
  <c r="BG193" i="1"/>
  <c r="BH193" i="1"/>
  <c r="BJ193" i="1"/>
  <c r="BK193" i="1"/>
  <c r="AV302" i="1"/>
  <c r="AW302" i="1"/>
  <c r="AX302" i="1"/>
  <c r="AY302" i="1"/>
  <c r="AZ302" i="1"/>
  <c r="BE302" i="1"/>
  <c r="BF302" i="1"/>
  <c r="BG302" i="1"/>
  <c r="BH302" i="1"/>
  <c r="BJ302" i="1"/>
  <c r="BK302" i="1"/>
  <c r="AV452" i="1"/>
  <c r="AW452" i="1"/>
  <c r="AX452" i="1"/>
  <c r="AY452" i="1"/>
  <c r="AZ452" i="1"/>
  <c r="BE452" i="1"/>
  <c r="BF452" i="1"/>
  <c r="BG452" i="1"/>
  <c r="BH452" i="1"/>
  <c r="BJ452" i="1"/>
  <c r="BK452" i="1"/>
  <c r="AV418" i="1"/>
  <c r="AW418" i="1"/>
  <c r="AX418" i="1"/>
  <c r="AY418" i="1"/>
  <c r="AZ418" i="1"/>
  <c r="BB418" i="1"/>
  <c r="BC418" i="1"/>
  <c r="BE418" i="1"/>
  <c r="BF418" i="1"/>
  <c r="BG418" i="1"/>
  <c r="BH418" i="1"/>
  <c r="BJ418" i="1"/>
  <c r="BK418" i="1"/>
  <c r="AV451" i="1"/>
  <c r="AW451" i="1"/>
  <c r="AX451" i="1"/>
  <c r="AY451" i="1"/>
  <c r="AZ451" i="1"/>
  <c r="BB451" i="1"/>
  <c r="BA451" i="1" s="1"/>
  <c r="BE451" i="1"/>
  <c r="BF451" i="1"/>
  <c r="BG451" i="1"/>
  <c r="BH451" i="1"/>
  <c r="BJ451" i="1"/>
  <c r="BK451" i="1"/>
  <c r="AV196" i="1"/>
  <c r="AW196" i="1"/>
  <c r="AX196" i="1"/>
  <c r="AY196" i="1"/>
  <c r="AZ196" i="1"/>
  <c r="BE196" i="1"/>
  <c r="BF196" i="1"/>
  <c r="BG196" i="1"/>
  <c r="BH196" i="1"/>
  <c r="BJ196" i="1"/>
  <c r="BK196" i="1"/>
  <c r="AV448" i="1"/>
  <c r="AW448" i="1"/>
  <c r="AX448" i="1"/>
  <c r="AY448" i="1"/>
  <c r="AZ448" i="1"/>
  <c r="BE448" i="1"/>
  <c r="BF448" i="1"/>
  <c r="BG448" i="1"/>
  <c r="BH448" i="1"/>
  <c r="BJ448" i="1"/>
  <c r="BK448" i="1"/>
  <c r="AV404" i="1"/>
  <c r="AW404" i="1"/>
  <c r="AX404" i="1"/>
  <c r="AY404" i="1"/>
  <c r="AZ404" i="1"/>
  <c r="BB404" i="1"/>
  <c r="BC404" i="1"/>
  <c r="BE404" i="1"/>
  <c r="BF404" i="1"/>
  <c r="BG404" i="1"/>
  <c r="BH404" i="1"/>
  <c r="BJ404" i="1"/>
  <c r="BK404" i="1"/>
  <c r="AV363" i="1"/>
  <c r="AW363" i="1"/>
  <c r="AX363" i="1"/>
  <c r="AY363" i="1"/>
  <c r="AZ363" i="1"/>
  <c r="BC363" i="1"/>
  <c r="BE363" i="1"/>
  <c r="BF363" i="1"/>
  <c r="BG363" i="1"/>
  <c r="BH363" i="1"/>
  <c r="BJ363" i="1"/>
  <c r="BK363" i="1"/>
  <c r="AV465" i="1"/>
  <c r="AW465" i="1"/>
  <c r="AX465" i="1"/>
  <c r="AY465" i="1"/>
  <c r="AZ465" i="1"/>
  <c r="BE465" i="1"/>
  <c r="BF465" i="1"/>
  <c r="BG465" i="1"/>
  <c r="BH465" i="1"/>
  <c r="BJ465" i="1"/>
  <c r="BK465" i="1"/>
  <c r="AV108" i="1"/>
  <c r="AW108" i="1"/>
  <c r="AX108" i="1"/>
  <c r="AY108" i="1"/>
  <c r="AZ108" i="1"/>
  <c r="BE108" i="1"/>
  <c r="BF108" i="1"/>
  <c r="BG108" i="1"/>
  <c r="BH108" i="1"/>
  <c r="BJ108" i="1"/>
  <c r="BK108" i="1"/>
  <c r="AV110" i="1"/>
  <c r="AW110" i="1"/>
  <c r="AX110" i="1"/>
  <c r="AY110" i="1"/>
  <c r="AZ110" i="1"/>
  <c r="BB110" i="1"/>
  <c r="BC110" i="1"/>
  <c r="BE110" i="1"/>
  <c r="BF110" i="1"/>
  <c r="BG110" i="1"/>
  <c r="BH110" i="1"/>
  <c r="BJ110" i="1"/>
  <c r="BK110" i="1"/>
  <c r="AV420" i="1"/>
  <c r="AW420" i="1"/>
  <c r="AX420" i="1"/>
  <c r="AY420" i="1"/>
  <c r="AZ420" i="1"/>
  <c r="BC420" i="1"/>
  <c r="BE420" i="1"/>
  <c r="BF420" i="1"/>
  <c r="BG420" i="1"/>
  <c r="BH420" i="1"/>
  <c r="BJ420" i="1"/>
  <c r="BK420" i="1"/>
  <c r="AV197" i="1"/>
  <c r="AW197" i="1"/>
  <c r="AX197" i="1"/>
  <c r="AY197" i="1"/>
  <c r="AZ197" i="1"/>
  <c r="BE197" i="1"/>
  <c r="BF197" i="1"/>
  <c r="BG197" i="1"/>
  <c r="BH197" i="1"/>
  <c r="BJ197" i="1"/>
  <c r="BK197" i="1"/>
  <c r="AV180" i="1"/>
  <c r="AW180" i="1"/>
  <c r="AX180" i="1"/>
  <c r="AY180" i="1"/>
  <c r="AZ180" i="1"/>
  <c r="BE180" i="1"/>
  <c r="BF180" i="1"/>
  <c r="BG180" i="1"/>
  <c r="BH180" i="1"/>
  <c r="BJ180" i="1"/>
  <c r="BK180" i="1"/>
  <c r="AV104" i="1"/>
  <c r="AW104" i="1"/>
  <c r="AX104" i="1"/>
  <c r="AY104" i="1"/>
  <c r="AZ104" i="1"/>
  <c r="BB104" i="1"/>
  <c r="BC104" i="1"/>
  <c r="BE104" i="1"/>
  <c r="BF104" i="1"/>
  <c r="BG104" i="1"/>
  <c r="BH104" i="1"/>
  <c r="BJ104" i="1"/>
  <c r="BK104" i="1"/>
  <c r="AV359" i="1"/>
  <c r="AW359" i="1"/>
  <c r="AX359" i="1"/>
  <c r="AY359" i="1"/>
  <c r="AZ359" i="1"/>
  <c r="BB359" i="1"/>
  <c r="BE359" i="1"/>
  <c r="BF359" i="1"/>
  <c r="BG359" i="1"/>
  <c r="BH359" i="1"/>
  <c r="BJ359" i="1"/>
  <c r="BK359" i="1"/>
  <c r="AV325" i="1"/>
  <c r="AW325" i="1"/>
  <c r="AX325" i="1"/>
  <c r="AY325" i="1"/>
  <c r="AZ325" i="1"/>
  <c r="BE325" i="1"/>
  <c r="BF325" i="1"/>
  <c r="BG325" i="1"/>
  <c r="BH325" i="1"/>
  <c r="BJ325" i="1"/>
  <c r="BK325" i="1"/>
  <c r="AV494" i="1"/>
  <c r="AW494" i="1"/>
  <c r="AX494" i="1"/>
  <c r="AY494" i="1"/>
  <c r="AZ494" i="1"/>
  <c r="BE494" i="1"/>
  <c r="BF494" i="1"/>
  <c r="BG494" i="1"/>
  <c r="BH494" i="1"/>
  <c r="BJ494" i="1"/>
  <c r="BK494" i="1"/>
  <c r="AV419" i="1"/>
  <c r="AW419" i="1"/>
  <c r="AX419" i="1"/>
  <c r="AY419" i="1"/>
  <c r="AZ419" i="1"/>
  <c r="BB419" i="1"/>
  <c r="BC419" i="1"/>
  <c r="BE419" i="1"/>
  <c r="BF419" i="1"/>
  <c r="BG419" i="1"/>
  <c r="BH419" i="1"/>
  <c r="BJ419" i="1"/>
  <c r="BK419" i="1"/>
  <c r="AV324" i="1"/>
  <c r="AW324" i="1"/>
  <c r="AX324" i="1"/>
  <c r="AY324" i="1"/>
  <c r="AZ324" i="1"/>
  <c r="BC324" i="1"/>
  <c r="BE324" i="1"/>
  <c r="BF324" i="1"/>
  <c r="BG324" i="1"/>
  <c r="BH324" i="1"/>
  <c r="BJ324" i="1"/>
  <c r="BK324" i="1"/>
  <c r="AV423" i="1"/>
  <c r="AW423" i="1"/>
  <c r="AX423" i="1"/>
  <c r="AY423" i="1"/>
  <c r="AZ423" i="1"/>
  <c r="BE423" i="1"/>
  <c r="BF423" i="1"/>
  <c r="BG423" i="1"/>
  <c r="BH423" i="1"/>
  <c r="BJ423" i="1"/>
  <c r="BK423" i="1"/>
  <c r="AV412" i="1"/>
  <c r="AW412" i="1"/>
  <c r="AX412" i="1"/>
  <c r="AY412" i="1"/>
  <c r="AZ412" i="1"/>
  <c r="BE412" i="1"/>
  <c r="BF412" i="1"/>
  <c r="BG412" i="1"/>
  <c r="BH412" i="1"/>
  <c r="BJ412" i="1"/>
  <c r="BK412" i="1"/>
  <c r="AV326" i="1"/>
  <c r="AW326" i="1"/>
  <c r="AX326" i="1"/>
  <c r="AY326" i="1"/>
  <c r="AZ326" i="1"/>
  <c r="BB326" i="1"/>
  <c r="BC326" i="1"/>
  <c r="BE326" i="1"/>
  <c r="BF326" i="1"/>
  <c r="BG326" i="1"/>
  <c r="BH326" i="1"/>
  <c r="BJ326" i="1"/>
  <c r="BK326" i="1"/>
  <c r="AV397" i="1"/>
  <c r="AW397" i="1"/>
  <c r="AX397" i="1"/>
  <c r="AY397" i="1"/>
  <c r="AZ397" i="1"/>
  <c r="BC397" i="1"/>
  <c r="BE397" i="1"/>
  <c r="BF397" i="1"/>
  <c r="BG397" i="1"/>
  <c r="BH397" i="1"/>
  <c r="BJ397" i="1"/>
  <c r="BK397" i="1"/>
  <c r="AV392" i="1"/>
  <c r="AW392" i="1"/>
  <c r="AX392" i="1"/>
  <c r="AY392" i="1"/>
  <c r="AZ392" i="1"/>
  <c r="BE392" i="1"/>
  <c r="BF392" i="1"/>
  <c r="BG392" i="1"/>
  <c r="BH392" i="1"/>
  <c r="BJ392" i="1"/>
  <c r="BK392" i="1"/>
  <c r="AV478" i="1"/>
  <c r="AW478" i="1"/>
  <c r="AX478" i="1"/>
  <c r="AY478" i="1"/>
  <c r="AZ478" i="1"/>
  <c r="BE478" i="1"/>
  <c r="BF478" i="1"/>
  <c r="BG478" i="1"/>
  <c r="BH478" i="1"/>
  <c r="BJ478" i="1"/>
  <c r="BK478" i="1"/>
  <c r="AV113" i="1"/>
  <c r="AW113" i="1"/>
  <c r="AX113" i="1"/>
  <c r="AY113" i="1"/>
  <c r="AZ113" i="1"/>
  <c r="BB113" i="1"/>
  <c r="BC113" i="1"/>
  <c r="BE113" i="1"/>
  <c r="BF113" i="1"/>
  <c r="BG113" i="1"/>
  <c r="BH113" i="1"/>
  <c r="BJ113" i="1"/>
  <c r="BK113" i="1"/>
  <c r="AV203" i="1"/>
  <c r="AW203" i="1"/>
  <c r="AX203" i="1"/>
  <c r="AY203" i="1"/>
  <c r="AZ203" i="1"/>
  <c r="BB203" i="1"/>
  <c r="BC203" i="1"/>
  <c r="BE203" i="1"/>
  <c r="BF203" i="1"/>
  <c r="BG203" i="1"/>
  <c r="BH203" i="1"/>
  <c r="BJ203" i="1"/>
  <c r="BK203" i="1"/>
  <c r="AV407" i="1"/>
  <c r="AW407" i="1"/>
  <c r="AX407" i="1"/>
  <c r="AY407" i="1"/>
  <c r="AZ407" i="1"/>
  <c r="BE407" i="1"/>
  <c r="BF407" i="1"/>
  <c r="BG407" i="1"/>
  <c r="BH407" i="1"/>
  <c r="BJ407" i="1"/>
  <c r="BK407" i="1"/>
  <c r="AV141" i="1"/>
  <c r="AW141" i="1"/>
  <c r="AX141" i="1"/>
  <c r="AY141" i="1"/>
  <c r="AZ141" i="1"/>
  <c r="BE141" i="1"/>
  <c r="BF141" i="1"/>
  <c r="BG141" i="1"/>
  <c r="BH141" i="1"/>
  <c r="BJ141" i="1"/>
  <c r="BK141" i="1"/>
  <c r="AV202" i="1"/>
  <c r="AW202" i="1"/>
  <c r="AX202" i="1"/>
  <c r="AY202" i="1"/>
  <c r="AZ202" i="1"/>
  <c r="BB202" i="1"/>
  <c r="BC202" i="1"/>
  <c r="BE202" i="1"/>
  <c r="BF202" i="1"/>
  <c r="BG202" i="1"/>
  <c r="BH202" i="1"/>
  <c r="BJ202" i="1"/>
  <c r="BK202" i="1"/>
  <c r="AV58" i="1"/>
  <c r="AW58" i="1"/>
  <c r="AX58" i="1"/>
  <c r="AY58" i="1"/>
  <c r="AZ58" i="1"/>
  <c r="BB58" i="1"/>
  <c r="BA58" i="1" s="1"/>
  <c r="BE58" i="1"/>
  <c r="BF58" i="1"/>
  <c r="BG58" i="1"/>
  <c r="BH58" i="1"/>
  <c r="BJ58" i="1"/>
  <c r="BK58" i="1"/>
  <c r="AV163" i="1"/>
  <c r="AW163" i="1"/>
  <c r="AX163" i="1"/>
  <c r="AY163" i="1"/>
  <c r="AZ163" i="1"/>
  <c r="BE163" i="1"/>
  <c r="BF163" i="1"/>
  <c r="BG163" i="1"/>
  <c r="BH163" i="1"/>
  <c r="BJ163" i="1"/>
  <c r="BK163" i="1"/>
  <c r="AV165" i="1"/>
  <c r="AW165" i="1"/>
  <c r="AX165" i="1"/>
  <c r="AY165" i="1"/>
  <c r="AZ165" i="1"/>
  <c r="BE165" i="1"/>
  <c r="BF165" i="1"/>
  <c r="BG165" i="1"/>
  <c r="BH165" i="1"/>
  <c r="BJ165" i="1"/>
  <c r="BK165" i="1"/>
  <c r="AV120" i="1"/>
  <c r="AW120" i="1"/>
  <c r="AX120" i="1"/>
  <c r="AY120" i="1"/>
  <c r="AZ120" i="1"/>
  <c r="BB120" i="1"/>
  <c r="BC120" i="1"/>
  <c r="BE120" i="1"/>
  <c r="BF120" i="1"/>
  <c r="BG120" i="1"/>
  <c r="BH120" i="1"/>
  <c r="BJ120" i="1"/>
  <c r="BK120" i="1"/>
  <c r="AV142" i="1"/>
  <c r="AW142" i="1"/>
  <c r="AX142" i="1"/>
  <c r="AY142" i="1"/>
  <c r="AZ142" i="1"/>
  <c r="BC142" i="1"/>
  <c r="BE142" i="1"/>
  <c r="BF142" i="1"/>
  <c r="BG142" i="1"/>
  <c r="BH142" i="1"/>
  <c r="BJ142" i="1"/>
  <c r="BK142" i="1"/>
  <c r="AV273" i="1"/>
  <c r="AW273" i="1"/>
  <c r="AX273" i="1"/>
  <c r="AY273" i="1"/>
  <c r="AZ273" i="1"/>
  <c r="BE273" i="1"/>
  <c r="BF273" i="1"/>
  <c r="BG273" i="1"/>
  <c r="BH273" i="1"/>
  <c r="BJ273" i="1"/>
  <c r="BK273" i="1"/>
  <c r="AV271" i="1"/>
  <c r="AW271" i="1"/>
  <c r="AX271" i="1"/>
  <c r="AY271" i="1"/>
  <c r="AZ271" i="1"/>
  <c r="BE271" i="1"/>
  <c r="BF271" i="1"/>
  <c r="BG271" i="1"/>
  <c r="BH271" i="1"/>
  <c r="BJ271" i="1"/>
  <c r="BK271" i="1"/>
  <c r="AV170" i="1"/>
  <c r="AW170" i="1"/>
  <c r="AX170" i="1"/>
  <c r="AY170" i="1"/>
  <c r="AZ170" i="1"/>
  <c r="BB170" i="1"/>
  <c r="BC170" i="1"/>
  <c r="BE170" i="1"/>
  <c r="BF170" i="1"/>
  <c r="BG170" i="1"/>
  <c r="BH170" i="1"/>
  <c r="BJ170" i="1"/>
  <c r="BK170" i="1"/>
  <c r="AV279" i="1"/>
  <c r="AW279" i="1"/>
  <c r="AX279" i="1"/>
  <c r="AY279" i="1"/>
  <c r="AZ279" i="1"/>
  <c r="BC279" i="1"/>
  <c r="BA279" i="1" s="1"/>
  <c r="BE279" i="1"/>
  <c r="BF279" i="1"/>
  <c r="BG279" i="1"/>
  <c r="BH279" i="1"/>
  <c r="BJ279" i="1"/>
  <c r="BK279" i="1"/>
  <c r="AV112" i="1"/>
  <c r="AW112" i="1"/>
  <c r="AX112" i="1"/>
  <c r="AY112" i="1"/>
  <c r="AZ112" i="1"/>
  <c r="BE112" i="1"/>
  <c r="BF112" i="1"/>
  <c r="BG112" i="1"/>
  <c r="BH112" i="1"/>
  <c r="BJ112" i="1"/>
  <c r="BK112" i="1"/>
  <c r="AV121" i="1"/>
  <c r="AW121" i="1"/>
  <c r="AX121" i="1"/>
  <c r="AY121" i="1"/>
  <c r="AZ121" i="1"/>
  <c r="BE121" i="1"/>
  <c r="BF121" i="1"/>
  <c r="BG121" i="1"/>
  <c r="BH121" i="1"/>
  <c r="BJ121" i="1"/>
  <c r="BK121" i="1"/>
  <c r="AV184" i="1"/>
  <c r="AW184" i="1"/>
  <c r="AX184" i="1"/>
  <c r="AY184" i="1"/>
  <c r="AZ184" i="1"/>
  <c r="BB184" i="1"/>
  <c r="BC184" i="1"/>
  <c r="BE184" i="1"/>
  <c r="BF184" i="1"/>
  <c r="BG184" i="1"/>
  <c r="BH184" i="1"/>
  <c r="BJ184" i="1"/>
  <c r="BK184" i="1"/>
  <c r="AV77" i="1"/>
  <c r="AW77" i="1"/>
  <c r="AX77" i="1"/>
  <c r="AY77" i="1"/>
  <c r="AZ77" i="1"/>
  <c r="BB77" i="1"/>
  <c r="BE77" i="1"/>
  <c r="BF77" i="1"/>
  <c r="BG77" i="1"/>
  <c r="BH77" i="1"/>
  <c r="BJ77" i="1"/>
  <c r="BK77" i="1"/>
  <c r="AV449" i="1"/>
  <c r="AW449" i="1"/>
  <c r="AX449" i="1"/>
  <c r="AY449" i="1"/>
  <c r="AZ449" i="1"/>
  <c r="BE449" i="1"/>
  <c r="BF449" i="1"/>
  <c r="BG449" i="1"/>
  <c r="BH449" i="1"/>
  <c r="BJ449" i="1"/>
  <c r="BK449" i="1"/>
  <c r="AV409" i="1"/>
  <c r="AW409" i="1"/>
  <c r="AX409" i="1"/>
  <c r="AY409" i="1"/>
  <c r="AZ409" i="1"/>
  <c r="BE409" i="1"/>
  <c r="BF409" i="1"/>
  <c r="BG409" i="1"/>
  <c r="BH409" i="1"/>
  <c r="BJ409" i="1"/>
  <c r="BK409" i="1"/>
  <c r="AV253" i="1"/>
  <c r="AW253" i="1"/>
  <c r="AX253" i="1"/>
  <c r="AY253" i="1"/>
  <c r="AZ253" i="1"/>
  <c r="BB253" i="1"/>
  <c r="BC253" i="1"/>
  <c r="BE253" i="1"/>
  <c r="BF253" i="1"/>
  <c r="BG253" i="1"/>
  <c r="BH253" i="1"/>
  <c r="BJ253" i="1"/>
  <c r="BK253" i="1"/>
  <c r="AV115" i="1"/>
  <c r="AW115" i="1"/>
  <c r="AX115" i="1"/>
  <c r="AY115" i="1"/>
  <c r="AZ115" i="1"/>
  <c r="BC115" i="1"/>
  <c r="BA115" i="1" s="1"/>
  <c r="BE115" i="1"/>
  <c r="BF115" i="1"/>
  <c r="BG115" i="1"/>
  <c r="BH115" i="1"/>
  <c r="BJ115" i="1"/>
  <c r="BK115" i="1"/>
  <c r="AV111" i="1"/>
  <c r="AW111" i="1"/>
  <c r="AX111" i="1"/>
  <c r="AY111" i="1"/>
  <c r="AZ111" i="1"/>
  <c r="BE111" i="1"/>
  <c r="BF111" i="1"/>
  <c r="BG111" i="1"/>
  <c r="BH111" i="1"/>
  <c r="BJ111" i="1"/>
  <c r="BK111" i="1"/>
  <c r="AV61" i="1"/>
  <c r="AW61" i="1"/>
  <c r="AX61" i="1"/>
  <c r="AY61" i="1"/>
  <c r="AZ61" i="1"/>
  <c r="BE61" i="1"/>
  <c r="BF61" i="1"/>
  <c r="BG61" i="1"/>
  <c r="BH61" i="1"/>
  <c r="BJ61" i="1"/>
  <c r="BK61" i="1"/>
  <c r="AV62" i="1"/>
  <c r="AW62" i="1"/>
  <c r="AX62" i="1"/>
  <c r="AY62" i="1"/>
  <c r="AZ62" i="1"/>
  <c r="BB62" i="1"/>
  <c r="BC62" i="1"/>
  <c r="BE62" i="1"/>
  <c r="BF62" i="1"/>
  <c r="BG62" i="1"/>
  <c r="BH62" i="1"/>
  <c r="BJ62" i="1"/>
  <c r="BK62" i="1"/>
  <c r="AV450" i="1"/>
  <c r="AW450" i="1"/>
  <c r="AX450" i="1"/>
  <c r="AY450" i="1"/>
  <c r="AZ450" i="1"/>
  <c r="BB450" i="1"/>
  <c r="BA450" i="1" s="1"/>
  <c r="BE450" i="1"/>
  <c r="BF450" i="1"/>
  <c r="BG450" i="1"/>
  <c r="BH450" i="1"/>
  <c r="BJ450" i="1"/>
  <c r="BK450" i="1"/>
  <c r="AV481" i="1"/>
  <c r="AW481" i="1"/>
  <c r="AX481" i="1"/>
  <c r="AY481" i="1"/>
  <c r="AZ481" i="1"/>
  <c r="BE481" i="1"/>
  <c r="BF481" i="1"/>
  <c r="BG481" i="1"/>
  <c r="BH481" i="1"/>
  <c r="BJ481" i="1"/>
  <c r="BK481" i="1"/>
  <c r="AV94" i="1"/>
  <c r="AW94" i="1"/>
  <c r="AX94" i="1"/>
  <c r="AY94" i="1"/>
  <c r="AZ94" i="1"/>
  <c r="BE94" i="1"/>
  <c r="BF94" i="1"/>
  <c r="BG94" i="1"/>
  <c r="BH94" i="1"/>
  <c r="BJ94" i="1"/>
  <c r="BK94" i="1"/>
  <c r="AV422" i="1"/>
  <c r="AW422" i="1"/>
  <c r="AX422" i="1"/>
  <c r="AY422" i="1"/>
  <c r="AZ422" i="1"/>
  <c r="BB422" i="1"/>
  <c r="BC422" i="1"/>
  <c r="BE422" i="1"/>
  <c r="BF422" i="1"/>
  <c r="BG422" i="1"/>
  <c r="BH422" i="1"/>
  <c r="BJ422" i="1"/>
  <c r="BK422" i="1"/>
  <c r="AV232" i="1"/>
  <c r="AW232" i="1"/>
  <c r="AX232" i="1"/>
  <c r="AY232" i="1"/>
  <c r="AZ232" i="1"/>
  <c r="BC232" i="1"/>
  <c r="BE232" i="1"/>
  <c r="BF232" i="1"/>
  <c r="BG232" i="1"/>
  <c r="BH232" i="1"/>
  <c r="BJ232" i="1"/>
  <c r="BK232" i="1"/>
  <c r="AV531" i="1"/>
  <c r="AW531" i="1"/>
  <c r="AX531" i="1"/>
  <c r="AY531" i="1"/>
  <c r="AZ531" i="1"/>
  <c r="BE531" i="1"/>
  <c r="BF531" i="1"/>
  <c r="BG531" i="1"/>
  <c r="BH531" i="1"/>
  <c r="BJ531" i="1"/>
  <c r="BK531" i="1"/>
  <c r="AV205" i="1"/>
  <c r="AW205" i="1"/>
  <c r="AX205" i="1"/>
  <c r="AY205" i="1"/>
  <c r="AZ205" i="1"/>
  <c r="BE205" i="1"/>
  <c r="BF205" i="1"/>
  <c r="BG205" i="1"/>
  <c r="BH205" i="1"/>
  <c r="BJ205" i="1"/>
  <c r="BK205" i="1"/>
  <c r="AV211" i="1"/>
  <c r="AW211" i="1"/>
  <c r="AX211" i="1"/>
  <c r="AY211" i="1"/>
  <c r="AZ211" i="1"/>
  <c r="BB211" i="1"/>
  <c r="BC211" i="1"/>
  <c r="BE211" i="1"/>
  <c r="BF211" i="1"/>
  <c r="BG211" i="1"/>
  <c r="BH211" i="1"/>
  <c r="BJ211" i="1"/>
  <c r="BK211" i="1"/>
  <c r="AV327" i="1"/>
  <c r="AW327" i="1"/>
  <c r="AX327" i="1"/>
  <c r="AY327" i="1"/>
  <c r="AZ327" i="1"/>
  <c r="BB327" i="1"/>
  <c r="BE327" i="1"/>
  <c r="BF327" i="1"/>
  <c r="BG327" i="1"/>
  <c r="BH327" i="1"/>
  <c r="BJ327" i="1"/>
  <c r="BK327" i="1"/>
  <c r="AV417" i="1"/>
  <c r="AW417" i="1"/>
  <c r="AX417" i="1"/>
  <c r="AY417" i="1"/>
  <c r="AZ417" i="1"/>
  <c r="BE417" i="1"/>
  <c r="BF417" i="1"/>
  <c r="BG417" i="1"/>
  <c r="BH417" i="1"/>
  <c r="BJ417" i="1"/>
  <c r="BK417" i="1"/>
  <c r="AV107" i="1"/>
  <c r="AW107" i="1"/>
  <c r="AX107" i="1"/>
  <c r="AY107" i="1"/>
  <c r="AZ107" i="1"/>
  <c r="BE107" i="1"/>
  <c r="BF107" i="1"/>
  <c r="BG107" i="1"/>
  <c r="BH107" i="1"/>
  <c r="BJ107" i="1"/>
  <c r="BK107" i="1"/>
  <c r="AV524" i="1"/>
  <c r="AW524" i="1"/>
  <c r="AX524" i="1"/>
  <c r="AY524" i="1"/>
  <c r="AZ524" i="1"/>
  <c r="BB524" i="1"/>
  <c r="BC524" i="1"/>
  <c r="BE524" i="1"/>
  <c r="BF524" i="1"/>
  <c r="BG524" i="1"/>
  <c r="BH524" i="1"/>
  <c r="BJ524" i="1"/>
  <c r="BK524" i="1"/>
  <c r="AV283" i="1"/>
  <c r="AW283" i="1"/>
  <c r="AX283" i="1"/>
  <c r="AY283" i="1"/>
  <c r="AZ283" i="1"/>
  <c r="BB283" i="1"/>
  <c r="BC283" i="1"/>
  <c r="BE283" i="1"/>
  <c r="BF283" i="1"/>
  <c r="BG283" i="1"/>
  <c r="BH283" i="1"/>
  <c r="BJ283" i="1"/>
  <c r="BK283" i="1"/>
  <c r="AV473" i="1"/>
  <c r="AW473" i="1"/>
  <c r="AX473" i="1"/>
  <c r="AY473" i="1"/>
  <c r="AZ473" i="1"/>
  <c r="BE473" i="1"/>
  <c r="BF473" i="1"/>
  <c r="BG473" i="1"/>
  <c r="BH473" i="1"/>
  <c r="BJ473" i="1"/>
  <c r="BK473" i="1"/>
  <c r="AV300" i="1"/>
  <c r="AW300" i="1"/>
  <c r="AX300" i="1"/>
  <c r="AY300" i="1"/>
  <c r="AZ300" i="1"/>
  <c r="BE300" i="1"/>
  <c r="BF300" i="1"/>
  <c r="BG300" i="1"/>
  <c r="BH300" i="1"/>
  <c r="BJ300" i="1"/>
  <c r="BK300" i="1"/>
  <c r="AV249" i="1"/>
  <c r="AW249" i="1"/>
  <c r="AX249" i="1"/>
  <c r="AY249" i="1"/>
  <c r="AZ249" i="1"/>
  <c r="BB249" i="1"/>
  <c r="BC249" i="1"/>
  <c r="BE249" i="1"/>
  <c r="BF249" i="1"/>
  <c r="BG249" i="1"/>
  <c r="BH249" i="1"/>
  <c r="BJ249" i="1"/>
  <c r="BK249" i="1"/>
  <c r="AV460" i="1"/>
  <c r="AW460" i="1"/>
  <c r="AX460" i="1"/>
  <c r="AY460" i="1"/>
  <c r="AZ460" i="1"/>
  <c r="BB460" i="1"/>
  <c r="BC460" i="1"/>
  <c r="BE460" i="1"/>
  <c r="BF460" i="1"/>
  <c r="BG460" i="1"/>
  <c r="BH460" i="1"/>
  <c r="BJ460" i="1"/>
  <c r="BK460" i="1"/>
  <c r="AV68" i="1"/>
  <c r="AW68" i="1"/>
  <c r="AX68" i="1"/>
  <c r="AY68" i="1"/>
  <c r="AZ68" i="1"/>
  <c r="BE68" i="1"/>
  <c r="BF68" i="1"/>
  <c r="BG68" i="1"/>
  <c r="BH68" i="1"/>
  <c r="BJ68" i="1"/>
  <c r="BK68" i="1"/>
  <c r="AV414" i="1"/>
  <c r="AW414" i="1"/>
  <c r="AX414" i="1"/>
  <c r="AY414" i="1"/>
  <c r="AZ414" i="1"/>
  <c r="BE414" i="1"/>
  <c r="BF414" i="1"/>
  <c r="BG414" i="1"/>
  <c r="BH414" i="1"/>
  <c r="BJ414" i="1"/>
  <c r="BK414" i="1"/>
  <c r="AV312" i="1"/>
  <c r="AW312" i="1"/>
  <c r="AX312" i="1"/>
  <c r="AY312" i="1"/>
  <c r="AZ312" i="1"/>
  <c r="BB312" i="1"/>
  <c r="BC312" i="1"/>
  <c r="BE312" i="1"/>
  <c r="BF312" i="1"/>
  <c r="BG312" i="1"/>
  <c r="BH312" i="1"/>
  <c r="BJ312" i="1"/>
  <c r="BK312" i="1"/>
  <c r="AV311" i="1"/>
  <c r="AW311" i="1"/>
  <c r="AX311" i="1"/>
  <c r="AY311" i="1"/>
  <c r="AZ311" i="1"/>
  <c r="BB311" i="1"/>
  <c r="BA311" i="1" s="1"/>
  <c r="BE311" i="1"/>
  <c r="BF311" i="1"/>
  <c r="BG311" i="1"/>
  <c r="BH311" i="1"/>
  <c r="BJ311" i="1"/>
  <c r="BK311" i="1"/>
  <c r="AV6" i="1"/>
  <c r="AW6" i="1"/>
  <c r="AX6" i="1"/>
  <c r="AY6" i="1"/>
  <c r="AZ6" i="1"/>
  <c r="BE6" i="1"/>
  <c r="BF6" i="1"/>
  <c r="BG6" i="1"/>
  <c r="BH6" i="1"/>
  <c r="BJ6" i="1"/>
  <c r="BK6" i="1"/>
  <c r="AV474" i="1"/>
  <c r="AW474" i="1"/>
  <c r="AX474" i="1"/>
  <c r="AY474" i="1"/>
  <c r="AZ474" i="1"/>
  <c r="BE474" i="1"/>
  <c r="BF474" i="1"/>
  <c r="BG474" i="1"/>
  <c r="BH474" i="1"/>
  <c r="BJ474" i="1"/>
  <c r="BK474" i="1"/>
  <c r="AV355" i="1"/>
  <c r="AW355" i="1"/>
  <c r="AX355" i="1"/>
  <c r="AY355" i="1"/>
  <c r="AZ355" i="1"/>
  <c r="BB355" i="1"/>
  <c r="BC355" i="1"/>
  <c r="BE355" i="1"/>
  <c r="BF355" i="1"/>
  <c r="BG355" i="1"/>
  <c r="BH355" i="1"/>
  <c r="BJ355" i="1"/>
  <c r="BK355" i="1"/>
  <c r="AV116" i="1"/>
  <c r="AW116" i="1"/>
  <c r="AX116" i="1"/>
  <c r="AY116" i="1"/>
  <c r="AZ116" i="1"/>
  <c r="BC116" i="1"/>
  <c r="BE116" i="1"/>
  <c r="BF116" i="1"/>
  <c r="BG116" i="1"/>
  <c r="BH116" i="1"/>
  <c r="BJ116" i="1"/>
  <c r="BK116" i="1"/>
  <c r="AV194" i="1"/>
  <c r="AW194" i="1"/>
  <c r="AX194" i="1"/>
  <c r="AY194" i="1"/>
  <c r="AZ194" i="1"/>
  <c r="BE194" i="1"/>
  <c r="BF194" i="1"/>
  <c r="BG194" i="1"/>
  <c r="BH194" i="1"/>
  <c r="BJ194" i="1"/>
  <c r="BK194" i="1"/>
  <c r="AV117" i="1"/>
  <c r="AW117" i="1"/>
  <c r="AX117" i="1"/>
  <c r="AY117" i="1"/>
  <c r="AZ117" i="1"/>
  <c r="BE117" i="1"/>
  <c r="BF117" i="1"/>
  <c r="BG117" i="1"/>
  <c r="BH117" i="1"/>
  <c r="BJ117" i="1"/>
  <c r="BK117" i="1"/>
  <c r="AV548" i="1"/>
  <c r="AW548" i="1"/>
  <c r="AX548" i="1"/>
  <c r="AY548" i="1"/>
  <c r="AZ548" i="1"/>
  <c r="BB548" i="1"/>
  <c r="BC548" i="1"/>
  <c r="BE548" i="1"/>
  <c r="BF548" i="1"/>
  <c r="BG548" i="1"/>
  <c r="BH548" i="1"/>
  <c r="BJ548" i="1"/>
  <c r="BK548" i="1"/>
  <c r="AV368" i="1"/>
  <c r="AW368" i="1"/>
  <c r="AX368" i="1"/>
  <c r="AY368" i="1"/>
  <c r="AZ368" i="1"/>
  <c r="BB368" i="1"/>
  <c r="BE368" i="1"/>
  <c r="BF368" i="1"/>
  <c r="BG368" i="1"/>
  <c r="BH368" i="1"/>
  <c r="BJ368" i="1"/>
  <c r="BK368" i="1"/>
  <c r="AV371" i="1"/>
  <c r="AW371" i="1"/>
  <c r="AX371" i="1"/>
  <c r="AY371" i="1"/>
  <c r="AZ371" i="1"/>
  <c r="BE371" i="1"/>
  <c r="BF371" i="1"/>
  <c r="BG371" i="1"/>
  <c r="BH371" i="1"/>
  <c r="BJ371" i="1"/>
  <c r="BK371" i="1"/>
  <c r="AV369" i="1"/>
  <c r="AW369" i="1"/>
  <c r="AX369" i="1"/>
  <c r="AY369" i="1"/>
  <c r="AZ369" i="1"/>
  <c r="BE369" i="1"/>
  <c r="BF369" i="1"/>
  <c r="BG369" i="1"/>
  <c r="BH369" i="1"/>
  <c r="BJ369" i="1"/>
  <c r="BK369" i="1"/>
  <c r="AV370" i="1"/>
  <c r="AW370" i="1"/>
  <c r="AX370" i="1"/>
  <c r="AY370" i="1"/>
  <c r="AZ370" i="1"/>
  <c r="BB370" i="1"/>
  <c r="BC370" i="1"/>
  <c r="BE370" i="1"/>
  <c r="BF370" i="1"/>
  <c r="BG370" i="1"/>
  <c r="BH370" i="1"/>
  <c r="BJ370" i="1"/>
  <c r="BK370" i="1"/>
  <c r="AV372" i="1"/>
  <c r="AW372" i="1"/>
  <c r="AX372" i="1"/>
  <c r="AY372" i="1"/>
  <c r="AZ372" i="1"/>
  <c r="BB372" i="1"/>
  <c r="BE372" i="1"/>
  <c r="BF372" i="1"/>
  <c r="BG372" i="1"/>
  <c r="BH372" i="1"/>
  <c r="BJ372" i="1"/>
  <c r="BK372" i="1"/>
  <c r="AV129" i="1"/>
  <c r="AW129" i="1"/>
  <c r="AX129" i="1"/>
  <c r="AY129" i="1"/>
  <c r="AZ129" i="1"/>
  <c r="BE129" i="1"/>
  <c r="BF129" i="1"/>
  <c r="BG129" i="1"/>
  <c r="BH129" i="1"/>
  <c r="BJ129" i="1"/>
  <c r="BK129" i="1"/>
  <c r="AV131" i="1"/>
  <c r="AW131" i="1"/>
  <c r="AX131" i="1"/>
  <c r="AY131" i="1"/>
  <c r="AZ131" i="1"/>
  <c r="BE131" i="1"/>
  <c r="BF131" i="1"/>
  <c r="BG131" i="1"/>
  <c r="BH131" i="1"/>
  <c r="BJ131" i="1"/>
  <c r="BK131" i="1"/>
  <c r="AV82" i="1"/>
  <c r="AW82" i="1"/>
  <c r="AX82" i="1"/>
  <c r="AY82" i="1"/>
  <c r="AZ82" i="1"/>
  <c r="BB82" i="1"/>
  <c r="BC82" i="1"/>
  <c r="BE82" i="1"/>
  <c r="BF82" i="1"/>
  <c r="BG82" i="1"/>
  <c r="BH82" i="1"/>
  <c r="BJ82" i="1"/>
  <c r="BK82" i="1"/>
  <c r="AV374" i="1"/>
  <c r="AW374" i="1"/>
  <c r="AX374" i="1"/>
  <c r="AY374" i="1"/>
  <c r="AZ374" i="1"/>
  <c r="BB374" i="1"/>
  <c r="BE374" i="1"/>
  <c r="BF374" i="1"/>
  <c r="BG374" i="1"/>
  <c r="BH374" i="1"/>
  <c r="BJ374" i="1"/>
  <c r="BK374" i="1"/>
  <c r="AV73" i="1"/>
  <c r="AW73" i="1"/>
  <c r="AX73" i="1"/>
  <c r="AY73" i="1"/>
  <c r="AZ73" i="1"/>
  <c r="BE73" i="1"/>
  <c r="BF73" i="1"/>
  <c r="BG73" i="1"/>
  <c r="BH73" i="1"/>
  <c r="BJ73" i="1"/>
  <c r="BK73" i="1"/>
  <c r="AV130" i="1"/>
  <c r="AW130" i="1"/>
  <c r="AX130" i="1"/>
  <c r="AY130" i="1"/>
  <c r="AZ130" i="1"/>
  <c r="BE130" i="1"/>
  <c r="BF130" i="1"/>
  <c r="BG130" i="1"/>
  <c r="BH130" i="1"/>
  <c r="BJ130" i="1"/>
  <c r="BK130" i="1"/>
  <c r="AV366" i="1"/>
  <c r="AW366" i="1"/>
  <c r="AX366" i="1"/>
  <c r="AY366" i="1"/>
  <c r="AZ366" i="1"/>
  <c r="BB366" i="1"/>
  <c r="BC366" i="1"/>
  <c r="BE366" i="1"/>
  <c r="BF366" i="1"/>
  <c r="BG366" i="1"/>
  <c r="BH366" i="1"/>
  <c r="BJ366" i="1"/>
  <c r="BK366" i="1"/>
  <c r="AV12" i="1"/>
  <c r="AW12" i="1"/>
  <c r="AX12" i="1"/>
  <c r="AY12" i="1"/>
  <c r="AZ12" i="1"/>
  <c r="BB12" i="1"/>
  <c r="BA12" i="1" s="1"/>
  <c r="BE12" i="1"/>
  <c r="BF12" i="1"/>
  <c r="BG12" i="1"/>
  <c r="BH12" i="1"/>
  <c r="BJ12" i="1"/>
  <c r="BK12" i="1"/>
  <c r="AV250" i="1"/>
  <c r="AW250" i="1"/>
  <c r="AX250" i="1"/>
  <c r="AY250" i="1"/>
  <c r="AZ250" i="1"/>
  <c r="BE250" i="1"/>
  <c r="BF250" i="1"/>
  <c r="BG250" i="1"/>
  <c r="BH250" i="1"/>
  <c r="BJ250" i="1"/>
  <c r="BK250" i="1"/>
  <c r="AV385" i="1"/>
  <c r="AW385" i="1"/>
  <c r="AX385" i="1"/>
  <c r="AY385" i="1"/>
  <c r="AZ385" i="1"/>
  <c r="BE385" i="1"/>
  <c r="BF385" i="1"/>
  <c r="BG385" i="1"/>
  <c r="BH385" i="1"/>
  <c r="BJ385" i="1"/>
  <c r="BK385" i="1"/>
  <c r="AV352" i="1"/>
  <c r="AW352" i="1"/>
  <c r="AX352" i="1"/>
  <c r="AY352" i="1"/>
  <c r="AZ352" i="1"/>
  <c r="BB352" i="1"/>
  <c r="BC352" i="1"/>
  <c r="BE352" i="1"/>
  <c r="BF352" i="1"/>
  <c r="BG352" i="1"/>
  <c r="BH352" i="1"/>
  <c r="BJ352" i="1"/>
  <c r="BK352" i="1"/>
  <c r="AV378" i="1"/>
  <c r="AW378" i="1"/>
  <c r="AX378" i="1"/>
  <c r="AY378" i="1"/>
  <c r="AZ378" i="1"/>
  <c r="BE378" i="1"/>
  <c r="BF378" i="1"/>
  <c r="BG378" i="1"/>
  <c r="BH378" i="1"/>
  <c r="BJ378" i="1"/>
  <c r="BK378" i="1"/>
  <c r="AV345" i="1"/>
  <c r="AW345" i="1"/>
  <c r="AX345" i="1"/>
  <c r="AY345" i="1"/>
  <c r="AZ345" i="1"/>
  <c r="BE345" i="1"/>
  <c r="BF345" i="1"/>
  <c r="BG345" i="1"/>
  <c r="BH345" i="1"/>
  <c r="BJ345" i="1"/>
  <c r="BK345" i="1"/>
  <c r="AV375" i="1"/>
  <c r="AW375" i="1"/>
  <c r="AX375" i="1"/>
  <c r="AY375" i="1"/>
  <c r="AZ375" i="1"/>
  <c r="BE375" i="1"/>
  <c r="BF375" i="1"/>
  <c r="BG375" i="1"/>
  <c r="BH375" i="1"/>
  <c r="BJ375" i="1"/>
  <c r="BK375" i="1"/>
  <c r="AV225" i="1"/>
  <c r="AW225" i="1"/>
  <c r="AX225" i="1"/>
  <c r="AY225" i="1"/>
  <c r="AZ225" i="1"/>
  <c r="BB225" i="1"/>
  <c r="BC225" i="1"/>
  <c r="BE225" i="1"/>
  <c r="BF225" i="1"/>
  <c r="BG225" i="1"/>
  <c r="BH225" i="1"/>
  <c r="BJ225" i="1"/>
  <c r="BK225" i="1"/>
  <c r="AV466" i="1"/>
  <c r="AW466" i="1"/>
  <c r="AX466" i="1"/>
  <c r="AY466" i="1"/>
  <c r="AZ466" i="1"/>
  <c r="BC466" i="1"/>
  <c r="BE466" i="1"/>
  <c r="BF466" i="1"/>
  <c r="BG466" i="1"/>
  <c r="BH466" i="1"/>
  <c r="BJ466" i="1"/>
  <c r="BK466" i="1"/>
  <c r="AV53" i="1"/>
  <c r="AW53" i="1"/>
  <c r="AX53" i="1"/>
  <c r="AY53" i="1"/>
  <c r="AZ53" i="1"/>
  <c r="BE53" i="1"/>
  <c r="BF53" i="1"/>
  <c r="BG53" i="1"/>
  <c r="BH53" i="1"/>
  <c r="BJ53" i="1"/>
  <c r="BK53" i="1"/>
  <c r="AV358" i="1"/>
  <c r="AW358" i="1"/>
  <c r="AX358" i="1"/>
  <c r="AY358" i="1"/>
  <c r="AZ358" i="1"/>
  <c r="BE358" i="1"/>
  <c r="BF358" i="1"/>
  <c r="BG358" i="1"/>
  <c r="BH358" i="1"/>
  <c r="BJ358" i="1"/>
  <c r="BK358" i="1"/>
  <c r="AV97" i="1"/>
  <c r="AW97" i="1"/>
  <c r="AX97" i="1"/>
  <c r="AY97" i="1"/>
  <c r="AZ97" i="1"/>
  <c r="BB97" i="1"/>
  <c r="BC97" i="1"/>
  <c r="BE97" i="1"/>
  <c r="BF97" i="1"/>
  <c r="BG97" i="1"/>
  <c r="BH97" i="1"/>
  <c r="BJ97" i="1"/>
  <c r="BK97" i="1"/>
  <c r="AV33" i="1"/>
  <c r="AW33" i="1"/>
  <c r="AX33" i="1"/>
  <c r="AY33" i="1"/>
  <c r="AZ33" i="1"/>
  <c r="BB33" i="1"/>
  <c r="BC33" i="1"/>
  <c r="BE33" i="1"/>
  <c r="BF33" i="1"/>
  <c r="BG33" i="1"/>
  <c r="BH33" i="1"/>
  <c r="BJ33" i="1"/>
  <c r="BK33" i="1"/>
  <c r="AV179" i="1"/>
  <c r="AW179" i="1"/>
  <c r="AX179" i="1"/>
  <c r="AY179" i="1"/>
  <c r="AZ179" i="1"/>
  <c r="BE179" i="1"/>
  <c r="BF179" i="1"/>
  <c r="BG179" i="1"/>
  <c r="BH179" i="1"/>
  <c r="BJ179" i="1"/>
  <c r="BK179" i="1"/>
  <c r="AV178" i="1"/>
  <c r="AW178" i="1"/>
  <c r="AX178" i="1"/>
  <c r="AY178" i="1"/>
  <c r="AZ178" i="1"/>
  <c r="BE178" i="1"/>
  <c r="BF178" i="1"/>
  <c r="BG178" i="1"/>
  <c r="BH178" i="1"/>
  <c r="BJ178" i="1"/>
  <c r="BK178" i="1"/>
  <c r="AV182" i="1"/>
  <c r="AW182" i="1"/>
  <c r="AX182" i="1"/>
  <c r="AY182" i="1"/>
  <c r="AZ182" i="1"/>
  <c r="BB182" i="1"/>
  <c r="BC182" i="1"/>
  <c r="BE182" i="1"/>
  <c r="BF182" i="1"/>
  <c r="BG182" i="1"/>
  <c r="BH182" i="1"/>
  <c r="BJ182" i="1"/>
  <c r="BK182" i="1"/>
  <c r="AV234" i="1"/>
  <c r="AW234" i="1"/>
  <c r="AX234" i="1"/>
  <c r="AY234" i="1"/>
  <c r="AZ234" i="1"/>
  <c r="BC234" i="1"/>
  <c r="BE234" i="1"/>
  <c r="BF234" i="1"/>
  <c r="BG234" i="1"/>
  <c r="BH234" i="1"/>
  <c r="BJ234" i="1"/>
  <c r="BK234" i="1"/>
  <c r="AV109" i="1"/>
  <c r="AW109" i="1"/>
  <c r="AX109" i="1"/>
  <c r="AY109" i="1"/>
  <c r="AZ109" i="1"/>
  <c r="BE109" i="1"/>
  <c r="BF109" i="1"/>
  <c r="BG109" i="1"/>
  <c r="BH109" i="1"/>
  <c r="BJ109" i="1"/>
  <c r="BK109" i="1"/>
  <c r="AV55" i="1"/>
  <c r="AW55" i="1"/>
  <c r="AX55" i="1"/>
  <c r="AY55" i="1"/>
  <c r="AZ55" i="1"/>
  <c r="BB55" i="1"/>
  <c r="BC55" i="1"/>
  <c r="BE55" i="1"/>
  <c r="BF55" i="1"/>
  <c r="BG55" i="1"/>
  <c r="BH55" i="1"/>
  <c r="BJ55" i="1"/>
  <c r="BK55" i="1"/>
  <c r="AV26" i="1"/>
  <c r="AW26" i="1"/>
  <c r="AX26" i="1"/>
  <c r="AY26" i="1"/>
  <c r="AZ26" i="1"/>
  <c r="BB26" i="1"/>
  <c r="BA26" i="1" s="1"/>
  <c r="BE26" i="1"/>
  <c r="BF26" i="1"/>
  <c r="BG26" i="1"/>
  <c r="BH26" i="1"/>
  <c r="BJ26" i="1"/>
  <c r="BK26" i="1"/>
  <c r="AV518" i="1"/>
  <c r="AW518" i="1"/>
  <c r="AX518" i="1"/>
  <c r="AY518" i="1"/>
  <c r="AZ518" i="1"/>
  <c r="BB518" i="1"/>
  <c r="BE518" i="1"/>
  <c r="BF518" i="1"/>
  <c r="BG518" i="1"/>
  <c r="BH518" i="1"/>
  <c r="BJ518" i="1"/>
  <c r="BK518" i="1"/>
  <c r="AV24" i="1"/>
  <c r="AW24" i="1"/>
  <c r="AX24" i="1"/>
  <c r="AY24" i="1"/>
  <c r="AZ24" i="1"/>
  <c r="BE24" i="1"/>
  <c r="BF24" i="1"/>
  <c r="BG24" i="1"/>
  <c r="BH24" i="1"/>
  <c r="BJ24" i="1"/>
  <c r="BK24" i="1"/>
  <c r="AV361" i="1"/>
  <c r="AW361" i="1"/>
  <c r="AX361" i="1"/>
  <c r="AY361" i="1"/>
  <c r="AZ361" i="1"/>
  <c r="BB361" i="1"/>
  <c r="BC361" i="1"/>
  <c r="BE361" i="1"/>
  <c r="BF361" i="1"/>
  <c r="BG361" i="1"/>
  <c r="BH361" i="1"/>
  <c r="BJ361" i="1"/>
  <c r="BK361" i="1"/>
  <c r="AV25" i="1"/>
  <c r="AW25" i="1"/>
  <c r="AX25" i="1"/>
  <c r="AY25" i="1"/>
  <c r="AZ25" i="1"/>
  <c r="BC25" i="1"/>
  <c r="BE25" i="1"/>
  <c r="BF25" i="1"/>
  <c r="BG25" i="1"/>
  <c r="BH25" i="1"/>
  <c r="BJ25" i="1"/>
  <c r="BK25" i="1"/>
  <c r="AV521" i="1"/>
  <c r="AW521" i="1"/>
  <c r="AX521" i="1"/>
  <c r="AY521" i="1"/>
  <c r="AZ521" i="1"/>
  <c r="BE521" i="1"/>
  <c r="BF521" i="1"/>
  <c r="BG521" i="1"/>
  <c r="BH521" i="1"/>
  <c r="BJ521" i="1"/>
  <c r="BK521" i="1"/>
  <c r="AV309" i="1"/>
  <c r="AW309" i="1"/>
  <c r="AX309" i="1"/>
  <c r="AY309" i="1"/>
  <c r="AZ309" i="1"/>
  <c r="BE309" i="1"/>
  <c r="BF309" i="1"/>
  <c r="BG309" i="1"/>
  <c r="BH309" i="1"/>
  <c r="BJ309" i="1"/>
  <c r="BK309" i="1"/>
  <c r="AV27" i="1"/>
  <c r="AW27" i="1"/>
  <c r="AX27" i="1"/>
  <c r="AY27" i="1"/>
  <c r="AZ27" i="1"/>
  <c r="BB27" i="1"/>
  <c r="BC27" i="1"/>
  <c r="BE27" i="1"/>
  <c r="BF27" i="1"/>
  <c r="BG27" i="1"/>
  <c r="BH27" i="1"/>
  <c r="BJ27" i="1"/>
  <c r="BK27" i="1"/>
  <c r="AV210" i="1"/>
  <c r="AW210" i="1"/>
  <c r="AX210" i="1"/>
  <c r="AY210" i="1"/>
  <c r="AZ210" i="1"/>
  <c r="BC210" i="1"/>
  <c r="BA210" i="1" s="1"/>
  <c r="BE210" i="1"/>
  <c r="BF210" i="1"/>
  <c r="BG210" i="1"/>
  <c r="BH210" i="1"/>
  <c r="BJ210" i="1"/>
  <c r="BK210" i="1"/>
  <c r="AV212" i="1"/>
  <c r="AW212" i="1"/>
  <c r="AX212" i="1"/>
  <c r="AY212" i="1"/>
  <c r="AZ212" i="1"/>
  <c r="BE212" i="1"/>
  <c r="BF212" i="1"/>
  <c r="BG212" i="1"/>
  <c r="BH212" i="1"/>
  <c r="BJ212" i="1"/>
  <c r="BK212" i="1"/>
  <c r="AV149" i="1"/>
  <c r="AW149" i="1"/>
  <c r="AX149" i="1"/>
  <c r="AY149" i="1"/>
  <c r="AZ149" i="1"/>
  <c r="BE149" i="1"/>
  <c r="BF149" i="1"/>
  <c r="BG149" i="1"/>
  <c r="BH149" i="1"/>
  <c r="BJ149" i="1"/>
  <c r="BK149" i="1"/>
  <c r="AV114" i="1"/>
  <c r="AW114" i="1"/>
  <c r="AX114" i="1"/>
  <c r="AY114" i="1"/>
  <c r="AZ114" i="1"/>
  <c r="BB114" i="1"/>
  <c r="BC114" i="1"/>
  <c r="BE114" i="1"/>
  <c r="BF114" i="1"/>
  <c r="BG114" i="1"/>
  <c r="BH114" i="1"/>
  <c r="BJ114" i="1"/>
  <c r="BK114" i="1"/>
  <c r="AV321" i="1"/>
  <c r="AW321" i="1"/>
  <c r="AX321" i="1"/>
  <c r="AY321" i="1"/>
  <c r="AZ321" i="1"/>
  <c r="BB321" i="1"/>
  <c r="BE321" i="1"/>
  <c r="BF321" i="1"/>
  <c r="BG321" i="1"/>
  <c r="BH321" i="1"/>
  <c r="BJ321" i="1"/>
  <c r="BK321" i="1"/>
  <c r="AV188" i="1"/>
  <c r="AW188" i="1"/>
  <c r="AX188" i="1"/>
  <c r="AY188" i="1"/>
  <c r="AZ188" i="1"/>
  <c r="BE188" i="1"/>
  <c r="BF188" i="1"/>
  <c r="BG188" i="1"/>
  <c r="BH188" i="1"/>
  <c r="BJ188" i="1"/>
  <c r="BK188" i="1"/>
  <c r="AV132" i="1"/>
  <c r="AW132" i="1"/>
  <c r="AX132" i="1"/>
  <c r="AY132" i="1"/>
  <c r="AZ132" i="1"/>
  <c r="BE132" i="1"/>
  <c r="BF132" i="1"/>
  <c r="BG132" i="1"/>
  <c r="BH132" i="1"/>
  <c r="BJ132" i="1"/>
  <c r="BK132" i="1"/>
  <c r="AV134" i="1"/>
  <c r="AW134" i="1"/>
  <c r="AX134" i="1"/>
  <c r="AY134" i="1"/>
  <c r="AZ134" i="1"/>
  <c r="BB134" i="1"/>
  <c r="BC134" i="1"/>
  <c r="BE134" i="1"/>
  <c r="BF134" i="1"/>
  <c r="BG134" i="1"/>
  <c r="BH134" i="1"/>
  <c r="BJ134" i="1"/>
  <c r="BK134" i="1"/>
  <c r="AV133" i="1"/>
  <c r="AW133" i="1"/>
  <c r="AX133" i="1"/>
  <c r="AY133" i="1"/>
  <c r="AZ133" i="1"/>
  <c r="BC133" i="1"/>
  <c r="BE133" i="1"/>
  <c r="BF133" i="1"/>
  <c r="BG133" i="1"/>
  <c r="BH133" i="1"/>
  <c r="BJ133" i="1"/>
  <c r="BK133" i="1"/>
  <c r="AV367" i="1"/>
  <c r="AW367" i="1"/>
  <c r="AX367" i="1"/>
  <c r="AY367" i="1"/>
  <c r="AZ367" i="1"/>
  <c r="BE367" i="1"/>
  <c r="BF367" i="1"/>
  <c r="BG367" i="1"/>
  <c r="BH367" i="1"/>
  <c r="BJ367" i="1"/>
  <c r="BK367" i="1"/>
  <c r="AV287" i="1"/>
  <c r="AW287" i="1"/>
  <c r="AX287" i="1"/>
  <c r="AY287" i="1"/>
  <c r="AZ287" i="1"/>
  <c r="BE287" i="1"/>
  <c r="BF287" i="1"/>
  <c r="BG287" i="1"/>
  <c r="BH287" i="1"/>
  <c r="BJ287" i="1"/>
  <c r="BK287" i="1"/>
  <c r="AV34" i="1"/>
  <c r="AW34" i="1"/>
  <c r="AX34" i="1"/>
  <c r="AY34" i="1"/>
  <c r="AZ34" i="1"/>
  <c r="BB34" i="1"/>
  <c r="BC34" i="1"/>
  <c r="BE34" i="1"/>
  <c r="BF34" i="1"/>
  <c r="BG34" i="1"/>
  <c r="BH34" i="1"/>
  <c r="BJ34" i="1"/>
  <c r="BK34" i="1"/>
  <c r="AV413" i="1"/>
  <c r="AW413" i="1"/>
  <c r="AX413" i="1"/>
  <c r="AY413" i="1"/>
  <c r="AZ413" i="1"/>
  <c r="BB413" i="1"/>
  <c r="BA413" i="1" s="1"/>
  <c r="BE413" i="1"/>
  <c r="BF413" i="1"/>
  <c r="BG413" i="1"/>
  <c r="BH413" i="1"/>
  <c r="BJ413" i="1"/>
  <c r="BK413" i="1"/>
  <c r="AV314" i="1"/>
  <c r="AW314" i="1"/>
  <c r="AX314" i="1"/>
  <c r="AY314" i="1"/>
  <c r="AZ314" i="1"/>
  <c r="BE314" i="1"/>
  <c r="BF314" i="1"/>
  <c r="BG314" i="1"/>
  <c r="BH314" i="1"/>
  <c r="BJ314" i="1"/>
  <c r="BK314" i="1"/>
  <c r="AV190" i="1"/>
  <c r="AW190" i="1"/>
  <c r="AX190" i="1"/>
  <c r="AY190" i="1"/>
  <c r="AZ190" i="1"/>
  <c r="BE190" i="1"/>
  <c r="BF190" i="1"/>
  <c r="BG190" i="1"/>
  <c r="BH190" i="1"/>
  <c r="BJ190" i="1"/>
  <c r="BK190" i="1"/>
  <c r="AV122" i="1"/>
  <c r="AW122" i="1"/>
  <c r="AX122" i="1"/>
  <c r="AY122" i="1"/>
  <c r="AZ122" i="1"/>
  <c r="BB122" i="1"/>
  <c r="BC122" i="1"/>
  <c r="BE122" i="1"/>
  <c r="BF122" i="1"/>
  <c r="BG122" i="1"/>
  <c r="BH122" i="1"/>
  <c r="BJ122" i="1"/>
  <c r="BK122" i="1"/>
  <c r="AV243" i="1"/>
  <c r="AW243" i="1"/>
  <c r="AX243" i="1"/>
  <c r="AY243" i="1"/>
  <c r="AZ243" i="1"/>
  <c r="BB243" i="1"/>
  <c r="BE243" i="1"/>
  <c r="BF243" i="1"/>
  <c r="BG243" i="1"/>
  <c r="BH243" i="1"/>
  <c r="BJ243" i="1"/>
  <c r="BK243" i="1"/>
  <c r="AV252" i="1"/>
  <c r="AW252" i="1"/>
  <c r="AX252" i="1"/>
  <c r="AY252" i="1"/>
  <c r="AZ252" i="1"/>
  <c r="BE252" i="1"/>
  <c r="BF252" i="1"/>
  <c r="BG252" i="1"/>
  <c r="BH252" i="1"/>
  <c r="BJ252" i="1"/>
  <c r="BK252" i="1"/>
  <c r="AV400" i="1"/>
  <c r="AW400" i="1"/>
  <c r="AX400" i="1"/>
  <c r="AY400" i="1"/>
  <c r="AZ400" i="1"/>
  <c r="BE400" i="1"/>
  <c r="BF400" i="1"/>
  <c r="BG400" i="1"/>
  <c r="BH400" i="1"/>
  <c r="BJ400" i="1"/>
  <c r="BK400" i="1"/>
  <c r="AV48" i="1"/>
  <c r="AW48" i="1"/>
  <c r="AX48" i="1"/>
  <c r="AY48" i="1"/>
  <c r="AZ48" i="1"/>
  <c r="BB48" i="1"/>
  <c r="BC48" i="1"/>
  <c r="BE48" i="1"/>
  <c r="BF48" i="1"/>
  <c r="BG48" i="1"/>
  <c r="BH48" i="1"/>
  <c r="BJ48" i="1"/>
  <c r="BK48" i="1"/>
  <c r="AV315" i="1"/>
  <c r="AW315" i="1"/>
  <c r="AX315" i="1"/>
  <c r="AY315" i="1"/>
  <c r="AZ315" i="1"/>
  <c r="BC315" i="1"/>
  <c r="BE315" i="1"/>
  <c r="BF315" i="1"/>
  <c r="BG315" i="1"/>
  <c r="BH315" i="1"/>
  <c r="BJ315" i="1"/>
  <c r="BK315" i="1"/>
  <c r="AV482" i="1"/>
  <c r="AW482" i="1"/>
  <c r="AX482" i="1"/>
  <c r="AY482" i="1"/>
  <c r="AZ482" i="1"/>
  <c r="BE482" i="1"/>
  <c r="BF482" i="1"/>
  <c r="BG482" i="1"/>
  <c r="BH482" i="1"/>
  <c r="BJ482" i="1"/>
  <c r="BK482" i="1"/>
  <c r="AV421" i="1"/>
  <c r="AW421" i="1"/>
  <c r="AX421" i="1"/>
  <c r="AY421" i="1"/>
  <c r="AZ421" i="1"/>
  <c r="BE421" i="1"/>
  <c r="BF421" i="1"/>
  <c r="BG421" i="1"/>
  <c r="BH421" i="1"/>
  <c r="BJ421" i="1"/>
  <c r="BK421" i="1"/>
  <c r="AV118" i="1"/>
  <c r="AW118" i="1"/>
  <c r="AX118" i="1"/>
  <c r="AY118" i="1"/>
  <c r="AZ118" i="1"/>
  <c r="BB118" i="1"/>
  <c r="BC118" i="1"/>
  <c r="BE118" i="1"/>
  <c r="BF118" i="1"/>
  <c r="BG118" i="1"/>
  <c r="BH118" i="1"/>
  <c r="BJ118" i="1"/>
  <c r="BK118" i="1"/>
  <c r="AV152" i="1"/>
  <c r="AW152" i="1"/>
  <c r="AX152" i="1"/>
  <c r="AY152" i="1"/>
  <c r="AZ152" i="1"/>
  <c r="BB152" i="1"/>
  <c r="BC152" i="1"/>
  <c r="BE152" i="1"/>
  <c r="BF152" i="1"/>
  <c r="BG152" i="1"/>
  <c r="BH152" i="1"/>
  <c r="BJ152" i="1"/>
  <c r="BK152" i="1"/>
  <c r="AV151" i="1"/>
  <c r="AW151" i="1"/>
  <c r="AX151" i="1"/>
  <c r="AY151" i="1"/>
  <c r="AZ151" i="1"/>
  <c r="BE151" i="1"/>
  <c r="BF151" i="1"/>
  <c r="BG151" i="1"/>
  <c r="BH151" i="1"/>
  <c r="BJ151" i="1"/>
  <c r="BK151" i="1"/>
  <c r="AV153" i="1"/>
  <c r="AW153" i="1"/>
  <c r="AX153" i="1"/>
  <c r="AY153" i="1"/>
  <c r="AZ153" i="1"/>
  <c r="BE153" i="1"/>
  <c r="BF153" i="1"/>
  <c r="BG153" i="1"/>
  <c r="BH153" i="1"/>
  <c r="BJ153" i="1"/>
  <c r="BK153" i="1"/>
  <c r="AV406" i="1"/>
  <c r="AW406" i="1"/>
  <c r="AX406" i="1"/>
  <c r="AY406" i="1"/>
  <c r="AZ406" i="1"/>
  <c r="BB406" i="1"/>
  <c r="BC406" i="1"/>
  <c r="BE406" i="1"/>
  <c r="BF406" i="1"/>
  <c r="BG406" i="1"/>
  <c r="BH406" i="1"/>
  <c r="BJ406" i="1"/>
  <c r="BK406" i="1"/>
  <c r="AV138" i="1"/>
  <c r="AW138" i="1"/>
  <c r="AX138" i="1"/>
  <c r="AY138" i="1"/>
  <c r="AZ138" i="1"/>
  <c r="BB138" i="1"/>
  <c r="BE138" i="1"/>
  <c r="BF138" i="1"/>
  <c r="BG138" i="1"/>
  <c r="BH138" i="1"/>
  <c r="BJ138" i="1"/>
  <c r="BK138" i="1"/>
  <c r="AV139" i="1"/>
  <c r="AW139" i="1"/>
  <c r="AX139" i="1"/>
  <c r="AY139" i="1"/>
  <c r="AZ139" i="1"/>
  <c r="BE139" i="1"/>
  <c r="BF139" i="1"/>
  <c r="BG139" i="1"/>
  <c r="BH139" i="1"/>
  <c r="BJ139" i="1"/>
  <c r="BK139" i="1"/>
  <c r="AV150" i="1"/>
  <c r="AW150" i="1"/>
  <c r="AX150" i="1"/>
  <c r="AY150" i="1"/>
  <c r="AZ150" i="1"/>
  <c r="BE150" i="1"/>
  <c r="BF150" i="1"/>
  <c r="BG150" i="1"/>
  <c r="BH150" i="1"/>
  <c r="BJ150" i="1"/>
  <c r="BK150" i="1"/>
  <c r="AV154" i="1"/>
  <c r="AW154" i="1"/>
  <c r="AX154" i="1"/>
  <c r="AY154" i="1"/>
  <c r="AZ154" i="1"/>
  <c r="BB154" i="1"/>
  <c r="BC154" i="1"/>
  <c r="BE154" i="1"/>
  <c r="BF154" i="1"/>
  <c r="BG154" i="1"/>
  <c r="BH154" i="1"/>
  <c r="BJ154" i="1"/>
  <c r="BK154" i="1"/>
  <c r="AV155" i="1"/>
  <c r="AW155" i="1"/>
  <c r="AX155" i="1"/>
  <c r="AY155" i="1"/>
  <c r="AZ155" i="1"/>
  <c r="BC155" i="1"/>
  <c r="BE155" i="1"/>
  <c r="BF155" i="1"/>
  <c r="BG155" i="1"/>
  <c r="BH155" i="1"/>
  <c r="BJ155" i="1"/>
  <c r="BK155" i="1"/>
  <c r="AV156" i="1"/>
  <c r="AW156" i="1"/>
  <c r="AX156" i="1"/>
  <c r="AY156" i="1"/>
  <c r="AZ156" i="1"/>
  <c r="BE156" i="1"/>
  <c r="BF156" i="1"/>
  <c r="BG156" i="1"/>
  <c r="BH156" i="1"/>
  <c r="BJ156" i="1"/>
  <c r="BK156" i="1"/>
  <c r="AV98" i="1"/>
  <c r="AW98" i="1"/>
  <c r="AX98" i="1"/>
  <c r="AY98" i="1"/>
  <c r="AZ98" i="1"/>
  <c r="BE98" i="1"/>
  <c r="BF98" i="1"/>
  <c r="BG98" i="1"/>
  <c r="BH98" i="1"/>
  <c r="BJ98" i="1"/>
  <c r="BK98" i="1"/>
  <c r="AV147" i="1"/>
  <c r="AW147" i="1"/>
  <c r="AX147" i="1"/>
  <c r="AY147" i="1"/>
  <c r="AZ147" i="1"/>
  <c r="BB147" i="1"/>
  <c r="BC147" i="1"/>
  <c r="BE147" i="1"/>
  <c r="BF147" i="1"/>
  <c r="BG147" i="1"/>
  <c r="BH147" i="1"/>
  <c r="BJ147" i="1"/>
  <c r="BK147" i="1"/>
  <c r="AV148" i="1"/>
  <c r="AW148" i="1"/>
  <c r="AX148" i="1"/>
  <c r="AY148" i="1"/>
  <c r="AZ148" i="1"/>
  <c r="BB148" i="1"/>
  <c r="BC148" i="1"/>
  <c r="BE148" i="1"/>
  <c r="BF148" i="1"/>
  <c r="BG148" i="1"/>
  <c r="BH148" i="1"/>
  <c r="BJ148" i="1"/>
  <c r="BK148" i="1"/>
  <c r="AV39" i="1"/>
  <c r="AW39" i="1"/>
  <c r="AX39" i="1"/>
  <c r="AY39" i="1"/>
  <c r="AZ39" i="1"/>
  <c r="BE39" i="1"/>
  <c r="BF39" i="1"/>
  <c r="BG39" i="1"/>
  <c r="BH39" i="1"/>
  <c r="BJ39" i="1"/>
  <c r="BK39" i="1"/>
  <c r="AV445" i="1"/>
  <c r="AW445" i="1"/>
  <c r="AX445" i="1"/>
  <c r="AY445" i="1"/>
  <c r="AZ445" i="1"/>
  <c r="BE445" i="1"/>
  <c r="BF445" i="1"/>
  <c r="BG445" i="1"/>
  <c r="BH445" i="1"/>
  <c r="BJ445" i="1"/>
  <c r="BK445" i="1"/>
  <c r="AV446" i="1"/>
  <c r="AW446" i="1"/>
  <c r="AX446" i="1"/>
  <c r="AY446" i="1"/>
  <c r="AZ446" i="1"/>
  <c r="BB446" i="1"/>
  <c r="BC446" i="1"/>
  <c r="BE446" i="1"/>
  <c r="BF446" i="1"/>
  <c r="BG446" i="1"/>
  <c r="BH446" i="1"/>
  <c r="BJ446" i="1"/>
  <c r="BK446" i="1"/>
  <c r="AV532" i="1"/>
  <c r="AW532" i="1"/>
  <c r="AX532" i="1"/>
  <c r="AY532" i="1"/>
  <c r="AZ532" i="1"/>
  <c r="BC532" i="1"/>
  <c r="BE532" i="1"/>
  <c r="BF532" i="1"/>
  <c r="BG532" i="1"/>
  <c r="BH532" i="1"/>
  <c r="BJ532" i="1"/>
  <c r="BK532" i="1"/>
  <c r="AV272" i="1"/>
  <c r="AW272" i="1"/>
  <c r="AX272" i="1"/>
  <c r="AY272" i="1"/>
  <c r="AZ272" i="1"/>
  <c r="BE272" i="1"/>
  <c r="BF272" i="1"/>
  <c r="BG272" i="1"/>
  <c r="BH272" i="1"/>
  <c r="BJ272" i="1"/>
  <c r="BK272" i="1"/>
  <c r="AV162" i="1"/>
  <c r="AW162" i="1"/>
  <c r="AX162" i="1"/>
  <c r="AY162" i="1"/>
  <c r="AZ162" i="1"/>
  <c r="BE162" i="1"/>
  <c r="BF162" i="1"/>
  <c r="BG162" i="1"/>
  <c r="BH162" i="1"/>
  <c r="BJ162" i="1"/>
  <c r="BK162" i="1"/>
  <c r="AV467" i="1"/>
  <c r="AW467" i="1"/>
  <c r="AX467" i="1"/>
  <c r="AY467" i="1"/>
  <c r="AZ467" i="1"/>
  <c r="BB467" i="1"/>
  <c r="BC467" i="1"/>
  <c r="BE467" i="1"/>
  <c r="BF467" i="1"/>
  <c r="BG467" i="1"/>
  <c r="BH467" i="1"/>
  <c r="BJ467" i="1"/>
  <c r="BK467" i="1"/>
  <c r="AV357" i="1"/>
  <c r="AW357" i="1"/>
  <c r="AX357" i="1"/>
  <c r="AY357" i="1"/>
  <c r="AZ357" i="1"/>
  <c r="BB357" i="1"/>
  <c r="BC357" i="1"/>
  <c r="BE357" i="1"/>
  <c r="BF357" i="1"/>
  <c r="BG357" i="1"/>
  <c r="BH357" i="1"/>
  <c r="BJ357" i="1"/>
  <c r="BK357" i="1"/>
  <c r="AV262" i="1"/>
  <c r="AW262" i="1"/>
  <c r="AX262" i="1"/>
  <c r="AY262" i="1"/>
  <c r="AZ262" i="1"/>
  <c r="BC262" i="1"/>
  <c r="BE262" i="1"/>
  <c r="BF262" i="1"/>
  <c r="BG262" i="1"/>
  <c r="BH262" i="1"/>
  <c r="BJ262" i="1"/>
  <c r="BK262" i="1"/>
  <c r="AV492" i="1"/>
  <c r="AW492" i="1"/>
  <c r="AX492" i="1"/>
  <c r="AY492" i="1"/>
  <c r="AZ492" i="1"/>
  <c r="BE492" i="1"/>
  <c r="BF492" i="1"/>
  <c r="BG492" i="1"/>
  <c r="BH492" i="1"/>
  <c r="BJ492" i="1"/>
  <c r="BK492" i="1"/>
  <c r="AV169" i="1"/>
  <c r="AW169" i="1"/>
  <c r="AX169" i="1"/>
  <c r="AY169" i="1"/>
  <c r="AZ169" i="1"/>
  <c r="BB169" i="1"/>
  <c r="BC169" i="1"/>
  <c r="BE169" i="1"/>
  <c r="BF169" i="1"/>
  <c r="BG169" i="1"/>
  <c r="BH169" i="1"/>
  <c r="BJ169" i="1"/>
  <c r="BK169" i="1"/>
  <c r="AV347" i="1"/>
  <c r="AW347" i="1"/>
  <c r="AX347" i="1"/>
  <c r="AY347" i="1"/>
  <c r="AZ347" i="1"/>
  <c r="BC347" i="1"/>
  <c r="BE347" i="1"/>
  <c r="BF347" i="1"/>
  <c r="BG347" i="1"/>
  <c r="BH347" i="1"/>
  <c r="BJ347" i="1"/>
  <c r="BK347" i="1"/>
  <c r="AV470" i="1"/>
  <c r="AW470" i="1"/>
  <c r="AX470" i="1"/>
  <c r="AY470" i="1"/>
  <c r="AZ470" i="1"/>
  <c r="BB470" i="1"/>
  <c r="BC470" i="1"/>
  <c r="BE470" i="1"/>
  <c r="BF470" i="1"/>
  <c r="BG470" i="1"/>
  <c r="BH470" i="1"/>
  <c r="BJ470" i="1"/>
  <c r="BK470" i="1"/>
  <c r="AV268" i="1"/>
  <c r="AW268" i="1"/>
  <c r="AX268" i="1"/>
  <c r="AY268" i="1"/>
  <c r="AZ268" i="1"/>
  <c r="BE268" i="1"/>
  <c r="BF268" i="1"/>
  <c r="BG268" i="1"/>
  <c r="BH268" i="1"/>
  <c r="BJ268" i="1"/>
  <c r="BK268" i="1"/>
  <c r="AV270" i="1"/>
  <c r="AW270" i="1"/>
  <c r="AX270" i="1"/>
  <c r="AY270" i="1"/>
  <c r="AZ270" i="1"/>
  <c r="BB270" i="1"/>
  <c r="BC270" i="1"/>
  <c r="BE270" i="1"/>
  <c r="BF270" i="1"/>
  <c r="BG270" i="1"/>
  <c r="BH270" i="1"/>
  <c r="BJ270" i="1"/>
  <c r="BK270" i="1"/>
  <c r="AV267" i="1"/>
  <c r="AW267" i="1"/>
  <c r="AX267" i="1"/>
  <c r="AY267" i="1"/>
  <c r="AZ267" i="1"/>
  <c r="BB267" i="1"/>
  <c r="BE267" i="1"/>
  <c r="BF267" i="1"/>
  <c r="BG267" i="1"/>
  <c r="BH267" i="1"/>
  <c r="BJ267" i="1"/>
  <c r="BK267" i="1"/>
  <c r="AV275" i="1"/>
  <c r="AW275" i="1"/>
  <c r="AX275" i="1"/>
  <c r="AY275" i="1"/>
  <c r="AZ275" i="1"/>
  <c r="BB275" i="1"/>
  <c r="BE275" i="1"/>
  <c r="BF275" i="1"/>
  <c r="BG275" i="1"/>
  <c r="BH275" i="1"/>
  <c r="BJ275" i="1"/>
  <c r="BK275" i="1"/>
  <c r="AV43" i="1"/>
  <c r="AW43" i="1"/>
  <c r="AX43" i="1"/>
  <c r="AY43" i="1"/>
  <c r="AZ43" i="1"/>
  <c r="BE43" i="1"/>
  <c r="BF43" i="1"/>
  <c r="BG43" i="1"/>
  <c r="BH43" i="1"/>
  <c r="BJ43" i="1"/>
  <c r="BK43" i="1"/>
  <c r="AV289" i="1"/>
  <c r="AW289" i="1"/>
  <c r="AX289" i="1"/>
  <c r="AY289" i="1"/>
  <c r="AZ289" i="1"/>
  <c r="BB289" i="1"/>
  <c r="BC289" i="1"/>
  <c r="BE289" i="1"/>
  <c r="BF289" i="1"/>
  <c r="BG289" i="1"/>
  <c r="BH289" i="1"/>
  <c r="BJ289" i="1"/>
  <c r="BK289" i="1"/>
  <c r="AV8" i="1"/>
  <c r="AW8" i="1"/>
  <c r="AX8" i="1"/>
  <c r="AY8" i="1"/>
  <c r="AZ8" i="1"/>
  <c r="BB8" i="1"/>
  <c r="BC8" i="1"/>
  <c r="BE8" i="1"/>
  <c r="BF8" i="1"/>
  <c r="BG8" i="1"/>
  <c r="BH8" i="1"/>
  <c r="BJ8" i="1"/>
  <c r="BK8" i="1"/>
  <c r="AV457" i="1"/>
  <c r="AW457" i="1"/>
  <c r="AX457" i="1"/>
  <c r="AY457" i="1"/>
  <c r="AZ457" i="1"/>
  <c r="BE457" i="1"/>
  <c r="BF457" i="1"/>
  <c r="BG457" i="1"/>
  <c r="BH457" i="1"/>
  <c r="BJ457" i="1"/>
  <c r="BK457" i="1"/>
  <c r="AV522" i="1"/>
  <c r="AW522" i="1"/>
  <c r="AX522" i="1"/>
  <c r="AY522" i="1"/>
  <c r="AZ522" i="1"/>
  <c r="BE522" i="1"/>
  <c r="BF522" i="1"/>
  <c r="BG522" i="1"/>
  <c r="BH522" i="1"/>
  <c r="BJ522" i="1"/>
  <c r="BK522" i="1"/>
  <c r="AV387" i="1"/>
  <c r="AW387" i="1"/>
  <c r="AX387" i="1"/>
  <c r="AY387" i="1"/>
  <c r="AZ387" i="1"/>
  <c r="BB387" i="1"/>
  <c r="BC387" i="1"/>
  <c r="BE387" i="1"/>
  <c r="BF387" i="1"/>
  <c r="BG387" i="1"/>
  <c r="BH387" i="1"/>
  <c r="BJ387" i="1"/>
  <c r="BK387" i="1"/>
  <c r="AV512" i="1"/>
  <c r="AW512" i="1"/>
  <c r="AX512" i="1"/>
  <c r="AY512" i="1"/>
  <c r="AZ512" i="1"/>
  <c r="BB512" i="1"/>
  <c r="BC512" i="1"/>
  <c r="BE512" i="1"/>
  <c r="BF512" i="1"/>
  <c r="BG512" i="1"/>
  <c r="BH512" i="1"/>
  <c r="BJ512" i="1"/>
  <c r="BK512" i="1"/>
  <c r="AV507" i="1"/>
  <c r="AW507" i="1"/>
  <c r="AX507" i="1"/>
  <c r="AY507" i="1"/>
  <c r="AZ507" i="1"/>
  <c r="BE507" i="1"/>
  <c r="BF507" i="1"/>
  <c r="BG507" i="1"/>
  <c r="BH507" i="1"/>
  <c r="BJ507" i="1"/>
  <c r="BK507" i="1"/>
  <c r="AV455" i="1"/>
  <c r="AW455" i="1"/>
  <c r="AX455" i="1"/>
  <c r="AY455" i="1"/>
  <c r="AZ455" i="1"/>
  <c r="BE455" i="1"/>
  <c r="BF455" i="1"/>
  <c r="BG455" i="1"/>
  <c r="BH455" i="1"/>
  <c r="BJ455" i="1"/>
  <c r="BK455" i="1"/>
  <c r="AV373" i="1"/>
  <c r="AW373" i="1"/>
  <c r="AX373" i="1"/>
  <c r="AY373" i="1"/>
  <c r="AZ373" i="1"/>
  <c r="BB373" i="1"/>
  <c r="BC373" i="1"/>
  <c r="BE373" i="1"/>
  <c r="BF373" i="1"/>
  <c r="BG373" i="1"/>
  <c r="BH373" i="1"/>
  <c r="BJ373" i="1"/>
  <c r="BK373" i="1"/>
  <c r="AV19" i="1"/>
  <c r="AW19" i="1"/>
  <c r="AX19" i="1"/>
  <c r="AY19" i="1"/>
  <c r="AZ19" i="1"/>
  <c r="BB19" i="1"/>
  <c r="BC19" i="1"/>
  <c r="BE19" i="1"/>
  <c r="BF19" i="1"/>
  <c r="BG19" i="1"/>
  <c r="BH19" i="1"/>
  <c r="BJ19" i="1"/>
  <c r="BK19" i="1"/>
  <c r="AV217" i="1"/>
  <c r="AW217" i="1"/>
  <c r="AX217" i="1"/>
  <c r="AY217" i="1"/>
  <c r="AZ217" i="1"/>
  <c r="BE217" i="1"/>
  <c r="BF217" i="1"/>
  <c r="BG217" i="1"/>
  <c r="BH217" i="1"/>
  <c r="BJ217" i="1"/>
  <c r="BK217" i="1"/>
  <c r="AV503" i="1"/>
  <c r="AW503" i="1"/>
  <c r="AX503" i="1"/>
  <c r="AY503" i="1"/>
  <c r="AZ503" i="1"/>
  <c r="BE503" i="1"/>
  <c r="BF503" i="1"/>
  <c r="BG503" i="1"/>
  <c r="BH503" i="1"/>
  <c r="BJ503" i="1"/>
  <c r="BK503" i="1"/>
  <c r="AV36" i="1"/>
  <c r="AW36" i="1"/>
  <c r="AX36" i="1"/>
  <c r="AY36" i="1"/>
  <c r="AZ36" i="1"/>
  <c r="BB36" i="1"/>
  <c r="BC36" i="1"/>
  <c r="BE36" i="1"/>
  <c r="BF36" i="1"/>
  <c r="BG36" i="1"/>
  <c r="BH36" i="1"/>
  <c r="BJ36" i="1"/>
  <c r="BK36" i="1"/>
  <c r="AV303" i="1"/>
  <c r="AW303" i="1"/>
  <c r="AX303" i="1"/>
  <c r="AY303" i="1"/>
  <c r="AZ303" i="1"/>
  <c r="BC303" i="1"/>
  <c r="BE303" i="1"/>
  <c r="BF303" i="1"/>
  <c r="BG303" i="1"/>
  <c r="BH303" i="1"/>
  <c r="BJ303" i="1"/>
  <c r="BK303" i="1"/>
  <c r="AV176" i="1"/>
  <c r="AW176" i="1"/>
  <c r="AX176" i="1"/>
  <c r="AY176" i="1"/>
  <c r="AZ176" i="1"/>
  <c r="BE176" i="1"/>
  <c r="BF176" i="1"/>
  <c r="BG176" i="1"/>
  <c r="BH176" i="1"/>
  <c r="BJ176" i="1"/>
  <c r="BK176" i="1"/>
  <c r="AV323" i="1"/>
  <c r="AW323" i="1"/>
  <c r="AX323" i="1"/>
  <c r="AY323" i="1"/>
  <c r="AZ323" i="1"/>
  <c r="BE323" i="1"/>
  <c r="BF323" i="1"/>
  <c r="BG323" i="1"/>
  <c r="BH323" i="1"/>
  <c r="BJ323" i="1"/>
  <c r="BK323" i="1"/>
  <c r="AV529" i="1"/>
  <c r="AW529" i="1"/>
  <c r="AX529" i="1"/>
  <c r="AY529" i="1"/>
  <c r="AZ529" i="1"/>
  <c r="BB529" i="1"/>
  <c r="BC529" i="1"/>
  <c r="BE529" i="1"/>
  <c r="BF529" i="1"/>
  <c r="BG529" i="1"/>
  <c r="BH529" i="1"/>
  <c r="BJ529" i="1"/>
  <c r="BK529" i="1"/>
  <c r="AV64" i="1"/>
  <c r="AW64" i="1"/>
  <c r="AX64" i="1"/>
  <c r="AY64" i="1"/>
  <c r="AZ64" i="1"/>
  <c r="BB64" i="1"/>
  <c r="BE64" i="1"/>
  <c r="BF64" i="1"/>
  <c r="BG64" i="1"/>
  <c r="BH64" i="1"/>
  <c r="BJ64" i="1"/>
  <c r="BK64" i="1"/>
  <c r="AV168" i="1"/>
  <c r="AW168" i="1"/>
  <c r="AX168" i="1"/>
  <c r="AY168" i="1"/>
  <c r="AZ168" i="1"/>
  <c r="BE168" i="1"/>
  <c r="BF168" i="1"/>
  <c r="BG168" i="1"/>
  <c r="BH168" i="1"/>
  <c r="BJ168" i="1"/>
  <c r="BK168" i="1"/>
  <c r="AV497" i="1"/>
  <c r="AW497" i="1"/>
  <c r="AX497" i="1"/>
  <c r="AY497" i="1"/>
  <c r="AZ497" i="1"/>
  <c r="BE497" i="1"/>
  <c r="BF497" i="1"/>
  <c r="BG497" i="1"/>
  <c r="BH497" i="1"/>
  <c r="BJ497" i="1"/>
  <c r="BK497" i="1"/>
  <c r="AV251" i="1"/>
  <c r="AW251" i="1"/>
  <c r="AX251" i="1"/>
  <c r="AY251" i="1"/>
  <c r="AZ251" i="1"/>
  <c r="BB251" i="1"/>
  <c r="BC251" i="1"/>
  <c r="BE251" i="1"/>
  <c r="BF251" i="1"/>
  <c r="BG251" i="1"/>
  <c r="BH251" i="1"/>
  <c r="BJ251" i="1"/>
  <c r="BK251" i="1"/>
  <c r="AV362" i="1"/>
  <c r="AW362" i="1"/>
  <c r="AX362" i="1"/>
  <c r="AY362" i="1"/>
  <c r="AZ362" i="1"/>
  <c r="BB362" i="1"/>
  <c r="BC362" i="1"/>
  <c r="BE362" i="1"/>
  <c r="BF362" i="1"/>
  <c r="BG362" i="1"/>
  <c r="BH362" i="1"/>
  <c r="BJ362" i="1"/>
  <c r="BK362" i="1"/>
  <c r="AV51" i="1"/>
  <c r="AW51" i="1"/>
  <c r="AX51" i="1"/>
  <c r="AY51" i="1"/>
  <c r="AZ51" i="1"/>
  <c r="BC51" i="1"/>
  <c r="BE51" i="1"/>
  <c r="BF51" i="1"/>
  <c r="BG51" i="1"/>
  <c r="BH51" i="1"/>
  <c r="BJ51" i="1"/>
  <c r="BK51" i="1"/>
  <c r="AV282" i="1"/>
  <c r="AW282" i="1"/>
  <c r="AX282" i="1"/>
  <c r="AY282" i="1"/>
  <c r="AZ282" i="1"/>
  <c r="BE282" i="1"/>
  <c r="BF282" i="1"/>
  <c r="BG282" i="1"/>
  <c r="BH282" i="1"/>
  <c r="BJ282" i="1"/>
  <c r="BK282" i="1"/>
  <c r="AV91" i="1"/>
  <c r="AW91" i="1"/>
  <c r="AX91" i="1"/>
  <c r="AY91" i="1"/>
  <c r="AZ91" i="1"/>
  <c r="BB91" i="1"/>
  <c r="BC91" i="1"/>
  <c r="BE91" i="1"/>
  <c r="BF91" i="1"/>
  <c r="BG91" i="1"/>
  <c r="BH91" i="1"/>
  <c r="BJ91" i="1"/>
  <c r="BK91" i="1"/>
  <c r="AV484" i="1"/>
  <c r="AW484" i="1"/>
  <c r="AX484" i="1"/>
  <c r="AY484" i="1"/>
  <c r="AZ484" i="1"/>
  <c r="BB484" i="1"/>
  <c r="BC484" i="1"/>
  <c r="BE484" i="1"/>
  <c r="BF484" i="1"/>
  <c r="BG484" i="1"/>
  <c r="BH484" i="1"/>
  <c r="BJ484" i="1"/>
  <c r="BK484" i="1"/>
  <c r="AV489" i="1"/>
  <c r="AW489" i="1"/>
  <c r="AX489" i="1"/>
  <c r="AY489" i="1"/>
  <c r="AZ489" i="1"/>
  <c r="BE489" i="1"/>
  <c r="BF489" i="1"/>
  <c r="BG489" i="1"/>
  <c r="BH489" i="1"/>
  <c r="BJ489" i="1"/>
  <c r="BK489" i="1"/>
  <c r="AV218" i="1"/>
  <c r="AW218" i="1"/>
  <c r="AX218" i="1"/>
  <c r="AY218" i="1"/>
  <c r="AZ218" i="1"/>
  <c r="BE218" i="1"/>
  <c r="BF218" i="1"/>
  <c r="BG218" i="1"/>
  <c r="BH218" i="1"/>
  <c r="BJ218" i="1"/>
  <c r="BK218" i="1"/>
  <c r="AV487" i="1"/>
  <c r="AW487" i="1"/>
  <c r="AX487" i="1"/>
  <c r="AY487" i="1"/>
  <c r="AZ487" i="1"/>
  <c r="BB487" i="1"/>
  <c r="BC487" i="1"/>
  <c r="BE487" i="1"/>
  <c r="BF487" i="1"/>
  <c r="BG487" i="1"/>
  <c r="BH487" i="1"/>
  <c r="BJ487" i="1"/>
  <c r="BK487" i="1"/>
  <c r="AV381" i="1"/>
  <c r="AW381" i="1"/>
  <c r="AX381" i="1"/>
  <c r="AY381" i="1"/>
  <c r="AZ381" i="1"/>
  <c r="BB381" i="1"/>
  <c r="BC381" i="1"/>
  <c r="BE381" i="1"/>
  <c r="BF381" i="1"/>
  <c r="BG381" i="1"/>
  <c r="BH381" i="1"/>
  <c r="BJ381" i="1"/>
  <c r="BK381" i="1"/>
  <c r="AV119" i="1"/>
  <c r="AW119" i="1"/>
  <c r="AX119" i="1"/>
  <c r="AY119" i="1"/>
  <c r="AZ119" i="1"/>
  <c r="BB119" i="1"/>
  <c r="BE119" i="1"/>
  <c r="BF119" i="1"/>
  <c r="BG119" i="1"/>
  <c r="BH119" i="1"/>
  <c r="BJ119" i="1"/>
  <c r="BK119" i="1"/>
  <c r="AV472" i="1"/>
  <c r="AW472" i="1"/>
  <c r="AX472" i="1"/>
  <c r="AY472" i="1"/>
  <c r="AZ472" i="1"/>
  <c r="BE472" i="1"/>
  <c r="BF472" i="1"/>
  <c r="BG472" i="1"/>
  <c r="BH472" i="1"/>
  <c r="BJ472" i="1"/>
  <c r="BK472" i="1"/>
  <c r="AV382" i="1"/>
  <c r="AW382" i="1"/>
  <c r="AX382" i="1"/>
  <c r="AY382" i="1"/>
  <c r="AZ382" i="1"/>
  <c r="BB382" i="1"/>
  <c r="BC382" i="1"/>
  <c r="BE382" i="1"/>
  <c r="BF382" i="1"/>
  <c r="BG382" i="1"/>
  <c r="BH382" i="1"/>
  <c r="BJ382" i="1"/>
  <c r="BK382" i="1"/>
  <c r="BI491" i="1" l="1"/>
  <c r="BI127" i="1"/>
  <c r="BA343" i="1"/>
  <c r="BC250" i="1"/>
  <c r="BB73" i="1"/>
  <c r="BC129" i="1"/>
  <c r="BA129" i="1" s="1"/>
  <c r="BC417" i="1"/>
  <c r="BA417" i="1" s="1"/>
  <c r="BB188" i="1"/>
  <c r="BA188" i="1" s="1"/>
  <c r="BC212" i="1"/>
  <c r="BB521" i="1"/>
  <c r="BC473" i="1"/>
  <c r="BA473" i="1" s="1"/>
  <c r="BB459" i="1"/>
  <c r="BB396" i="1"/>
  <c r="BA396" i="1" s="1"/>
  <c r="BB197" i="1"/>
  <c r="BA197" i="1" s="1"/>
  <c r="BC465" i="1"/>
  <c r="BA465" i="1" s="1"/>
  <c r="BB196" i="1"/>
  <c r="BA196" i="1" s="1"/>
  <c r="BC302" i="1"/>
  <c r="BA302" i="1" s="1"/>
  <c r="BB156" i="1"/>
  <c r="BA156" i="1" s="1"/>
  <c r="BC139" i="1"/>
  <c r="BA139" i="1" s="1"/>
  <c r="BB151" i="1"/>
  <c r="BA151" i="1" s="1"/>
  <c r="BC371" i="1"/>
  <c r="BA371" i="1" s="1"/>
  <c r="BC168" i="1"/>
  <c r="BA168" i="1" s="1"/>
  <c r="BC482" i="1"/>
  <c r="BA482" i="1" s="1"/>
  <c r="BC176" i="1"/>
  <c r="BA176" i="1" s="1"/>
  <c r="BC345" i="1"/>
  <c r="BB163" i="1"/>
  <c r="BA163" i="1" s="1"/>
  <c r="BC407" i="1"/>
  <c r="BA407" i="1" s="1"/>
  <c r="BB293" i="1"/>
  <c r="BA293" i="1" s="1"/>
  <c r="BB53" i="1"/>
  <c r="BA53" i="1" s="1"/>
  <c r="BC217" i="1"/>
  <c r="BA217" i="1" s="1"/>
  <c r="BC273" i="1"/>
  <c r="BA273" i="1" s="1"/>
  <c r="BB112" i="1"/>
  <c r="BA112" i="1" s="1"/>
  <c r="BI230" i="1"/>
  <c r="BB123" i="1"/>
  <c r="BB125" i="1"/>
  <c r="BA125" i="1" s="1"/>
  <c r="BB508" i="1"/>
  <c r="BA508" i="1" s="1"/>
  <c r="BB509" i="1"/>
  <c r="BA509" i="1" s="1"/>
  <c r="BC506" i="1"/>
  <c r="BA506" i="1" s="1"/>
  <c r="BC393" i="1"/>
  <c r="BA393" i="1" s="1"/>
  <c r="BB453" i="1"/>
  <c r="BA453" i="1" s="1"/>
  <c r="BC222" i="1"/>
  <c r="BA222" i="1" s="1"/>
  <c r="BC195" i="1"/>
  <c r="BA195" i="1" s="1"/>
  <c r="BC531" i="1"/>
  <c r="BA531" i="1" s="1"/>
  <c r="BC489" i="1"/>
  <c r="BA489" i="1" s="1"/>
  <c r="BC507" i="1"/>
  <c r="BA507" i="1" s="1"/>
  <c r="BC272" i="1"/>
  <c r="BA272" i="1" s="1"/>
  <c r="BC252" i="1"/>
  <c r="BA252" i="1" s="1"/>
  <c r="BC194" i="1"/>
  <c r="BA194" i="1" s="1"/>
  <c r="BC481" i="1"/>
  <c r="BA481" i="1" s="1"/>
  <c r="BC392" i="1"/>
  <c r="BA392" i="1" s="1"/>
  <c r="BC350" i="1"/>
  <c r="BA350" i="1" s="1"/>
  <c r="BC213" i="1"/>
  <c r="BC360" i="1"/>
  <c r="BC9" i="1"/>
  <c r="BA9" i="1" s="1"/>
  <c r="BC39" i="1"/>
  <c r="BA39" i="1" s="1"/>
  <c r="BC314" i="1"/>
  <c r="BC179" i="1"/>
  <c r="BA179" i="1" s="1"/>
  <c r="BC6" i="1"/>
  <c r="BA6" i="1" s="1"/>
  <c r="BC111" i="1"/>
  <c r="BA111" i="1" s="1"/>
  <c r="BC423" i="1"/>
  <c r="BA423" i="1" s="1"/>
  <c r="BC214" i="1"/>
  <c r="BA214" i="1" s="1"/>
  <c r="BC342" i="1"/>
  <c r="BA342" i="1" s="1"/>
  <c r="BB364" i="1"/>
  <c r="BA364" i="1" s="1"/>
  <c r="BB322" i="1"/>
  <c r="BA322" i="1" s="1"/>
  <c r="BB479" i="1"/>
  <c r="BA479" i="1" s="1"/>
  <c r="BB424" i="1"/>
  <c r="BC457" i="1"/>
  <c r="BA457" i="1" s="1"/>
  <c r="BC367" i="1"/>
  <c r="BA367" i="1" s="1"/>
  <c r="BC68" i="1"/>
  <c r="BA68" i="1" s="1"/>
  <c r="BC449" i="1"/>
  <c r="BA449" i="1" s="1"/>
  <c r="BC325" i="1"/>
  <c r="BA325" i="1" s="1"/>
  <c r="BC96" i="1"/>
  <c r="BA96" i="1" s="1"/>
  <c r="BC501" i="1"/>
  <c r="BA501" i="1" s="1"/>
  <c r="BC310" i="1"/>
  <c r="BA310" i="1" s="1"/>
  <c r="BC476" i="1"/>
  <c r="BA476" i="1" s="1"/>
  <c r="BC136" i="1"/>
  <c r="BB101" i="1"/>
  <c r="BA101" i="1" s="1"/>
  <c r="BC18" i="1"/>
  <c r="BA18" i="1" s="1"/>
  <c r="BB60" i="1"/>
  <c r="BA60" i="1" s="1"/>
  <c r="BB415" i="1"/>
  <c r="BA415" i="1" s="1"/>
  <c r="BC223" i="1"/>
  <c r="BA223" i="1" s="1"/>
  <c r="BI41" i="1"/>
  <c r="BI67" i="1"/>
  <c r="BD530" i="1"/>
  <c r="BI6" i="1"/>
  <c r="BI89" i="1"/>
  <c r="BI118" i="1"/>
  <c r="BA314" i="1"/>
  <c r="BI287" i="1"/>
  <c r="BI33" i="1"/>
  <c r="BI222" i="1"/>
  <c r="BI197" i="1"/>
  <c r="BI462" i="1"/>
  <c r="BD66" i="1"/>
  <c r="BI381" i="1"/>
  <c r="BC284" i="1"/>
  <c r="BA284" i="1" s="1"/>
  <c r="BI489" i="1"/>
  <c r="BI18" i="1"/>
  <c r="BI435" i="1"/>
  <c r="BI63" i="1"/>
  <c r="BC516" i="1"/>
  <c r="BA516" i="1" s="1"/>
  <c r="BC248" i="1"/>
  <c r="BA248" i="1" s="1"/>
  <c r="BI215" i="1"/>
  <c r="BB205" i="1"/>
  <c r="BA205" i="1" s="1"/>
  <c r="BD362" i="1"/>
  <c r="BI421" i="1"/>
  <c r="BI212" i="1"/>
  <c r="BI510" i="1"/>
  <c r="BI298" i="1"/>
  <c r="BD343" i="1"/>
  <c r="BI369" i="1"/>
  <c r="BI124" i="1"/>
  <c r="BI40" i="1"/>
  <c r="BI525" i="1"/>
  <c r="BA5" i="1"/>
  <c r="BI307" i="1"/>
  <c r="BB337" i="1"/>
  <c r="BA337" i="1" s="1"/>
  <c r="BI232" i="1"/>
  <c r="BI196" i="1"/>
  <c r="BI181" i="1"/>
  <c r="BC157" i="1"/>
  <c r="BA157" i="1" s="1"/>
  <c r="BI263" i="1"/>
  <c r="BD150" i="1"/>
  <c r="BD378" i="1"/>
  <c r="BI352" i="1"/>
  <c r="BB478" i="1"/>
  <c r="BA478" i="1" s="1"/>
  <c r="BB254" i="1"/>
  <c r="BA254" i="1" s="1"/>
  <c r="BC59" i="1"/>
  <c r="BA59" i="1" s="1"/>
  <c r="BI396" i="1"/>
  <c r="BI245" i="1"/>
  <c r="BI280" i="1"/>
  <c r="BB304" i="1"/>
  <c r="BA304" i="1" s="1"/>
  <c r="BI486" i="1"/>
  <c r="BI28" i="1"/>
  <c r="BI317" i="1"/>
  <c r="BD57" i="1"/>
  <c r="BI473" i="1"/>
  <c r="BA524" i="1"/>
  <c r="BI269" i="1"/>
  <c r="BI3" i="1"/>
  <c r="BI354" i="1"/>
  <c r="BI83" i="1"/>
  <c r="BC239" i="1"/>
  <c r="BA239" i="1" s="1"/>
  <c r="BC425" i="1"/>
  <c r="BA425" i="1" s="1"/>
  <c r="BI16" i="1"/>
  <c r="BA485" i="1"/>
  <c r="BB307" i="1"/>
  <c r="BA307" i="1" s="1"/>
  <c r="BC385" i="1"/>
  <c r="BA385" i="1" s="1"/>
  <c r="BB40" i="1"/>
  <c r="BA40" i="1" s="1"/>
  <c r="BI241" i="1"/>
  <c r="BI415" i="1"/>
  <c r="BB160" i="1"/>
  <c r="BA160" i="1" s="1"/>
  <c r="BC218" i="1"/>
  <c r="BA218" i="1" s="1"/>
  <c r="BI64" i="1"/>
  <c r="BI474" i="1"/>
  <c r="BI478" i="1"/>
  <c r="BI183" i="1"/>
  <c r="BI523" i="1"/>
  <c r="BI254" i="1"/>
  <c r="BI200" i="1"/>
  <c r="BI258" i="1"/>
  <c r="BI332" i="1"/>
  <c r="BI463" i="1"/>
  <c r="BI453" i="1"/>
  <c r="BD3" i="1"/>
  <c r="BI60" i="1"/>
  <c r="BA78" i="1"/>
  <c r="BI35" i="1"/>
  <c r="BI149" i="1"/>
  <c r="BI371" i="1"/>
  <c r="BD368" i="1"/>
  <c r="BD170" i="1"/>
  <c r="BI418" i="1"/>
  <c r="BI30" i="1"/>
  <c r="BD233" i="1"/>
  <c r="BI411" i="1"/>
  <c r="BB445" i="1"/>
  <c r="BA445" i="1" s="1"/>
  <c r="BD48" i="1"/>
  <c r="BI328" i="1"/>
  <c r="BI80" i="1"/>
  <c r="BD113" i="1"/>
  <c r="BI84" i="1"/>
  <c r="BD181" i="1"/>
  <c r="BD305" i="1"/>
  <c r="BI497" i="1"/>
  <c r="BD529" i="1"/>
  <c r="BI323" i="1"/>
  <c r="BD190" i="1"/>
  <c r="BI163" i="1"/>
  <c r="BI465" i="1"/>
  <c r="BI44" i="1"/>
  <c r="BI390" i="1"/>
  <c r="BD20" i="1"/>
  <c r="BI236" i="1"/>
  <c r="BI294" i="1"/>
  <c r="BD74" i="1"/>
  <c r="BI431" i="1"/>
  <c r="BD456" i="1"/>
  <c r="BI501" i="1"/>
  <c r="BI255" i="1"/>
  <c r="BI337" i="1"/>
  <c r="BA403" i="1"/>
  <c r="BD480" i="1"/>
  <c r="BI19" i="1"/>
  <c r="BA470" i="1"/>
  <c r="BI375" i="1"/>
  <c r="BA422" i="1"/>
  <c r="BI61" i="1"/>
  <c r="BI407" i="1"/>
  <c r="BI397" i="1"/>
  <c r="BD419" i="1"/>
  <c r="BI517" i="1"/>
  <c r="BI537" i="1"/>
  <c r="BD438" i="1"/>
  <c r="BD117" i="1"/>
  <c r="BI46" i="1"/>
  <c r="BD472" i="1"/>
  <c r="BI455" i="1"/>
  <c r="BI26" i="1"/>
  <c r="BD82" i="1"/>
  <c r="BI121" i="1"/>
  <c r="BI279" i="1"/>
  <c r="BD202" i="1"/>
  <c r="BI494" i="1"/>
  <c r="BD110" i="1"/>
  <c r="BI350" i="1"/>
  <c r="BI264" i="1"/>
  <c r="BD386" i="1"/>
  <c r="BD464" i="1"/>
  <c r="BI207" i="1"/>
  <c r="BA545" i="1"/>
  <c r="BI526" i="1"/>
  <c r="BI320" i="1"/>
  <c r="BI442" i="1"/>
  <c r="BI52" i="1"/>
  <c r="BI8" i="1"/>
  <c r="BD396" i="1"/>
  <c r="BI426" i="1"/>
  <c r="BD238" i="1"/>
  <c r="BD317" i="1"/>
  <c r="BI521" i="1"/>
  <c r="BD194" i="1"/>
  <c r="BI205" i="1"/>
  <c r="BI112" i="1"/>
  <c r="BI141" i="1"/>
  <c r="BI423" i="1"/>
  <c r="BI108" i="1"/>
  <c r="BI519" i="1"/>
  <c r="BI490" i="1"/>
  <c r="BI520" i="1"/>
  <c r="BI248" i="1"/>
  <c r="BA206" i="1"/>
  <c r="BI496" i="1"/>
  <c r="BA390" i="1"/>
  <c r="BD137" i="1"/>
  <c r="BI256" i="1"/>
  <c r="BB455" i="1"/>
  <c r="BA455" i="1" s="1"/>
  <c r="BA467" i="1"/>
  <c r="BD421" i="1"/>
  <c r="BI482" i="1"/>
  <c r="BI48" i="1"/>
  <c r="BI190" i="1"/>
  <c r="BB287" i="1"/>
  <c r="BA287" i="1" s="1"/>
  <c r="BI134" i="1"/>
  <c r="BB309" i="1"/>
  <c r="BA309" i="1" s="1"/>
  <c r="BA518" i="1"/>
  <c r="BI97" i="1"/>
  <c r="BD374" i="1"/>
  <c r="BA82" i="1"/>
  <c r="BC117" i="1"/>
  <c r="BA117" i="1" s="1"/>
  <c r="BI311" i="1"/>
  <c r="BD68" i="1"/>
  <c r="BI115" i="1"/>
  <c r="BD253" i="1"/>
  <c r="BC121" i="1"/>
  <c r="BA121" i="1" s="1"/>
  <c r="BD279" i="1"/>
  <c r="BD141" i="1"/>
  <c r="BI359" i="1"/>
  <c r="BC108" i="1"/>
  <c r="BA108" i="1" s="1"/>
  <c r="BI208" i="1"/>
  <c r="BB264" i="1"/>
  <c r="BA264" i="1" s="1"/>
  <c r="BD316" i="1"/>
  <c r="BI296" i="1"/>
  <c r="BD477" i="1"/>
  <c r="BA386" i="1"/>
  <c r="BB546" i="1"/>
  <c r="BA546" i="1" s="1"/>
  <c r="BD493" i="1"/>
  <c r="BI342" i="1"/>
  <c r="BC44" i="1"/>
  <c r="BA44" i="1" s="1"/>
  <c r="BC209" i="1"/>
  <c r="BA209" i="1" s="1"/>
  <c r="BA464" i="1"/>
  <c r="BD46" i="1"/>
  <c r="BC216" i="1"/>
  <c r="BA216" i="1" s="1"/>
  <c r="BB526" i="1"/>
  <c r="BA526" i="1" s="1"/>
  <c r="BI145" i="1"/>
  <c r="BI402" i="1"/>
  <c r="BB57" i="1"/>
  <c r="BA57" i="1" s="1"/>
  <c r="BI441" i="1"/>
  <c r="BD410" i="1"/>
  <c r="BI336" i="1"/>
  <c r="BB290" i="1"/>
  <c r="BA290" i="1" s="1"/>
  <c r="BC299" i="1"/>
  <c r="BA299" i="1" s="1"/>
  <c r="BB454" i="1"/>
  <c r="BA454" i="1" s="1"/>
  <c r="BB269" i="1"/>
  <c r="BA269" i="1" s="1"/>
  <c r="BI429" i="1"/>
  <c r="BD84" i="1"/>
  <c r="BD69" i="1"/>
  <c r="BI50" i="1"/>
  <c r="BC66" i="1"/>
  <c r="BA66" i="1" s="1"/>
  <c r="BC308" i="1"/>
  <c r="BA308" i="1" s="1"/>
  <c r="BI405" i="1"/>
  <c r="BB317" i="1"/>
  <c r="BA317" i="1" s="1"/>
  <c r="BI456" i="1"/>
  <c r="BI499" i="1"/>
  <c r="BI105" i="1"/>
  <c r="BI527" i="1"/>
  <c r="BD54" i="1"/>
  <c r="BB323" i="1"/>
  <c r="BA323" i="1" s="1"/>
  <c r="BB421" i="1"/>
  <c r="BD358" i="1"/>
  <c r="BC130" i="1"/>
  <c r="BA130" i="1" s="1"/>
  <c r="BC94" i="1"/>
  <c r="BA94" i="1" s="1"/>
  <c r="BC141" i="1"/>
  <c r="BA141" i="1" s="1"/>
  <c r="BC412" i="1"/>
  <c r="BA412" i="1" s="1"/>
  <c r="BB547" i="1"/>
  <c r="BA547" i="1" s="1"/>
  <c r="BC30" i="1"/>
  <c r="BA30" i="1" s="1"/>
  <c r="BC244" i="1"/>
  <c r="BA244" i="1" s="1"/>
  <c r="BB137" i="1"/>
  <c r="BA137" i="1" s="1"/>
  <c r="BD200" i="1"/>
  <c r="BC186" i="1"/>
  <c r="BA186" i="1" s="1"/>
  <c r="BC172" i="1"/>
  <c r="BA172" i="1" s="1"/>
  <c r="BC483" i="1"/>
  <c r="BA483" i="1" s="1"/>
  <c r="BC331" i="1"/>
  <c r="BA331" i="1" s="1"/>
  <c r="BC348" i="1"/>
  <c r="BA348" i="1" s="1"/>
  <c r="BD540" i="1"/>
  <c r="BC288" i="1"/>
  <c r="BA288" i="1" s="1"/>
  <c r="BC29" i="1"/>
  <c r="BA29" i="1" s="1"/>
  <c r="BB492" i="1"/>
  <c r="BA492" i="1" s="1"/>
  <c r="BI218" i="1"/>
  <c r="BA484" i="1"/>
  <c r="BD282" i="1"/>
  <c r="BA270" i="1"/>
  <c r="BB98" i="1"/>
  <c r="BA98" i="1" s="1"/>
  <c r="BC132" i="1"/>
  <c r="BA132" i="1" s="1"/>
  <c r="BC24" i="1"/>
  <c r="BA24" i="1" s="1"/>
  <c r="BA234" i="1"/>
  <c r="BC358" i="1"/>
  <c r="BA358" i="1" s="1"/>
  <c r="BD250" i="1"/>
  <c r="BI368" i="1"/>
  <c r="BC474" i="1"/>
  <c r="BA474" i="1" s="1"/>
  <c r="BA283" i="1"/>
  <c r="BD107" i="1"/>
  <c r="BI58" i="1"/>
  <c r="BA418" i="1"/>
  <c r="BI193" i="1"/>
  <c r="BC477" i="1"/>
  <c r="BA477" i="1" s="1"/>
  <c r="BI386" i="1"/>
  <c r="BA517" i="1"/>
  <c r="BB220" i="1"/>
  <c r="BA220" i="1" s="1"/>
  <c r="BD206" i="1"/>
  <c r="BD260" i="1"/>
  <c r="BI464" i="1"/>
  <c r="BC65" i="1"/>
  <c r="BA65" i="1" s="1"/>
  <c r="BI233" i="1"/>
  <c r="BD523" i="1"/>
  <c r="BD227" i="1"/>
  <c r="BI59" i="1"/>
  <c r="BD334" i="1"/>
  <c r="BC200" i="1"/>
  <c r="BA200" i="1" s="1"/>
  <c r="BI157" i="1"/>
  <c r="BD479" i="1"/>
  <c r="BA410" i="1"/>
  <c r="BI284" i="1"/>
  <c r="BI290" i="1"/>
  <c r="BB540" i="1"/>
  <c r="BA540" i="1" s="1"/>
  <c r="BC103" i="1"/>
  <c r="BA103" i="1" s="1"/>
  <c r="BC426" i="1"/>
  <c r="BA426" i="1" s="1"/>
  <c r="BC428" i="1"/>
  <c r="BA428" i="1" s="1"/>
  <c r="BD52" i="1"/>
  <c r="BC544" i="1"/>
  <c r="BA544" i="1" s="1"/>
  <c r="BI543" i="1"/>
  <c r="BI257" i="1"/>
  <c r="BI66" i="1"/>
  <c r="BI261" i="1"/>
  <c r="BC86" i="1"/>
  <c r="BA86" i="1" s="1"/>
  <c r="BI174" i="1"/>
  <c r="BC318" i="1"/>
  <c r="BA318" i="1" s="1"/>
  <c r="BB54" i="1"/>
  <c r="BA54" i="1" s="1"/>
  <c r="BC107" i="1"/>
  <c r="BA107" i="1" s="1"/>
  <c r="BB448" i="1"/>
  <c r="BA448" i="1" s="1"/>
  <c r="BC351" i="1"/>
  <c r="BA351" i="1" s="1"/>
  <c r="BD96" i="1"/>
  <c r="BD458" i="1"/>
  <c r="BA514" i="1"/>
  <c r="BA247" i="1"/>
  <c r="BI485" i="1"/>
  <c r="BI546" i="1"/>
  <c r="BC260" i="1"/>
  <c r="BA260" i="1" s="1"/>
  <c r="BD462" i="1"/>
  <c r="BD258" i="1"/>
  <c r="BC339" i="1"/>
  <c r="BA339" i="1" s="1"/>
  <c r="BC341" i="1"/>
  <c r="BA341" i="1" s="1"/>
  <c r="BC440" i="1"/>
  <c r="BA440" i="1" s="1"/>
  <c r="BC52" i="1"/>
  <c r="BA52" i="1" s="1"/>
  <c r="BC280" i="1"/>
  <c r="BA280" i="1" s="1"/>
  <c r="BC49" i="1"/>
  <c r="BA49" i="1" s="1"/>
  <c r="BD285" i="1"/>
  <c r="BC377" i="1"/>
  <c r="BA377" i="1" s="1"/>
  <c r="BB491" i="1"/>
  <c r="BA491" i="1" s="1"/>
  <c r="BC530" i="1"/>
  <c r="BA530" i="1" s="1"/>
  <c r="BC472" i="1"/>
  <c r="BA472" i="1" s="1"/>
  <c r="BC503" i="1"/>
  <c r="BA503" i="1" s="1"/>
  <c r="BA8" i="1"/>
  <c r="BB162" i="1"/>
  <c r="BA162" i="1" s="1"/>
  <c r="BD147" i="1"/>
  <c r="BD154" i="1"/>
  <c r="BC150" i="1"/>
  <c r="BA150" i="1" s="1"/>
  <c r="BB400" i="1"/>
  <c r="BA400" i="1" s="1"/>
  <c r="BA366" i="1"/>
  <c r="BI130" i="1"/>
  <c r="BI374" i="1"/>
  <c r="BC131" i="1"/>
  <c r="BA131" i="1" s="1"/>
  <c r="BI283" i="1"/>
  <c r="BI253" i="1"/>
  <c r="BC165" i="1"/>
  <c r="BA165" i="1" s="1"/>
  <c r="BB494" i="1"/>
  <c r="BA494" i="1" s="1"/>
  <c r="BD16" i="1"/>
  <c r="BD208" i="1"/>
  <c r="BI514" i="1"/>
  <c r="BA298" i="1"/>
  <c r="BI493" i="1"/>
  <c r="BC185" i="1"/>
  <c r="BA185" i="1" s="1"/>
  <c r="BI310" i="1"/>
  <c r="BC47" i="1"/>
  <c r="BA47" i="1" s="1"/>
  <c r="BI502" i="1"/>
  <c r="BI10" i="1"/>
  <c r="BI393" i="1"/>
  <c r="BI137" i="1"/>
  <c r="BI140" i="1"/>
  <c r="BC258" i="1"/>
  <c r="BA258" i="1" s="1"/>
  <c r="BD161" i="1"/>
  <c r="BI483" i="1"/>
  <c r="BA335" i="1"/>
  <c r="BI331" i="1"/>
  <c r="BD537" i="1"/>
  <c r="BC434" i="1"/>
  <c r="BA434" i="1" s="1"/>
  <c r="BC124" i="1"/>
  <c r="BA124" i="1" s="1"/>
  <c r="BI333" i="1"/>
  <c r="BD431" i="1"/>
  <c r="BI430" i="1"/>
  <c r="BC285" i="1"/>
  <c r="BA285" i="1" s="1"/>
  <c r="BC435" i="1"/>
  <c r="BA435" i="1" s="1"/>
  <c r="BI240" i="1"/>
  <c r="BD191" i="1"/>
  <c r="BD105" i="1"/>
  <c r="BI346" i="1"/>
  <c r="BD176" i="1"/>
  <c r="BB149" i="1"/>
  <c r="BA149" i="1" s="1"/>
  <c r="BD309" i="1"/>
  <c r="BC109" i="1"/>
  <c r="BA109" i="1" s="1"/>
  <c r="BC375" i="1"/>
  <c r="BA375" i="1" s="1"/>
  <c r="BD524" i="1"/>
  <c r="BD490" i="1"/>
  <c r="BC71" i="1"/>
  <c r="BA71" i="1" s="1"/>
  <c r="BD390" i="1"/>
  <c r="BC201" i="1"/>
  <c r="BA201" i="1" s="1"/>
  <c r="BI475" i="1"/>
  <c r="BC227" i="1"/>
  <c r="BA227" i="1" s="1"/>
  <c r="BB14" i="1"/>
  <c r="BA14" i="1" s="1"/>
  <c r="BB402" i="1"/>
  <c r="BA402" i="1" s="1"/>
  <c r="BD160" i="1"/>
  <c r="BD101" i="1"/>
  <c r="BI544" i="1"/>
  <c r="BI32" i="1"/>
  <c r="BC305" i="1"/>
  <c r="BA305" i="1" s="1"/>
  <c r="BI45" i="1"/>
  <c r="BB405" i="1"/>
  <c r="BA405" i="1" s="1"/>
  <c r="BI100" i="1"/>
  <c r="BI318" i="1"/>
  <c r="BC456" i="1"/>
  <c r="BA456" i="1" s="1"/>
  <c r="BC499" i="1"/>
  <c r="BA499" i="1" s="1"/>
  <c r="BC527" i="1"/>
  <c r="BI54" i="1"/>
  <c r="BB282" i="1"/>
  <c r="BA282" i="1" s="1"/>
  <c r="BD455" i="1"/>
  <c r="BD382" i="1"/>
  <c r="BI472" i="1"/>
  <c r="BC497" i="1"/>
  <c r="BA497" i="1" s="1"/>
  <c r="BC268" i="1"/>
  <c r="BA268" i="1" s="1"/>
  <c r="BC190" i="1"/>
  <c r="BA190" i="1" s="1"/>
  <c r="BA97" i="1"/>
  <c r="BI131" i="1"/>
  <c r="BD312" i="1"/>
  <c r="BC414" i="1"/>
  <c r="BA414" i="1" s="1"/>
  <c r="BD417" i="1"/>
  <c r="BC409" i="1"/>
  <c r="BA409" i="1" s="1"/>
  <c r="BI142" i="1"/>
  <c r="BI165" i="1"/>
  <c r="BC180" i="1"/>
  <c r="BA180" i="1" s="1"/>
  <c r="BC452" i="1"/>
  <c r="BA452" i="1" s="1"/>
  <c r="BI351" i="1"/>
  <c r="BB313" i="1"/>
  <c r="BA313" i="1" s="1"/>
  <c r="BI295" i="1"/>
  <c r="BD504" i="1"/>
  <c r="BA328" i="1"/>
  <c r="BI206" i="1"/>
  <c r="BD500" i="1"/>
  <c r="BI23" i="1"/>
  <c r="BI471" i="1"/>
  <c r="BD209" i="1"/>
  <c r="BI47" i="1"/>
  <c r="BD216" i="1"/>
  <c r="BD526" i="1"/>
  <c r="BI398" i="1"/>
  <c r="BI469" i="1"/>
  <c r="BD269" i="1"/>
  <c r="BI480" i="1"/>
  <c r="BD354" i="1"/>
  <c r="BA429" i="1"/>
  <c r="BC85" i="1"/>
  <c r="BA85" i="1" s="1"/>
  <c r="BI389" i="1"/>
  <c r="BI376" i="1"/>
  <c r="BD346" i="1"/>
  <c r="BA319" i="1"/>
  <c r="BI530" i="1"/>
  <c r="BA34" i="1"/>
  <c r="BI133" i="1"/>
  <c r="BD134" i="1"/>
  <c r="BI55" i="1"/>
  <c r="BI53" i="1"/>
  <c r="BD345" i="1"/>
  <c r="BD119" i="1"/>
  <c r="BD51" i="1"/>
  <c r="BD114" i="1"/>
  <c r="BI25" i="1"/>
  <c r="BD109" i="1"/>
  <c r="BD97" i="1"/>
  <c r="BI378" i="1"/>
  <c r="BI470" i="1"/>
  <c r="BA382" i="1"/>
  <c r="BI39" i="1"/>
  <c r="BA119" i="1"/>
  <c r="BD487" i="1"/>
  <c r="BD484" i="1"/>
  <c r="BD251" i="1"/>
  <c r="BA36" i="1"/>
  <c r="BI507" i="1"/>
  <c r="BD275" i="1"/>
  <c r="BD272" i="1"/>
  <c r="BI400" i="1"/>
  <c r="BI24" i="1"/>
  <c r="BD55" i="1"/>
  <c r="BD182" i="1"/>
  <c r="BI179" i="1"/>
  <c r="BI358" i="1"/>
  <c r="BA345" i="1"/>
  <c r="BD366" i="1"/>
  <c r="BD548" i="1"/>
  <c r="BD363" i="1"/>
  <c r="BI282" i="1"/>
  <c r="BI373" i="1"/>
  <c r="BD122" i="1"/>
  <c r="BD234" i="1"/>
  <c r="BD422" i="1"/>
  <c r="BI361" i="1"/>
  <c r="BI109" i="1"/>
  <c r="BD314" i="1"/>
  <c r="BI210" i="1"/>
  <c r="BA169" i="1"/>
  <c r="BI487" i="1"/>
  <c r="BI484" i="1"/>
  <c r="BI168" i="1"/>
  <c r="BA373" i="1"/>
  <c r="BD507" i="1"/>
  <c r="BI289" i="1"/>
  <c r="BI347" i="1"/>
  <c r="BA357" i="1"/>
  <c r="BD162" i="1"/>
  <c r="BI272" i="1"/>
  <c r="BI153" i="1"/>
  <c r="BA212" i="1"/>
  <c r="BD24" i="1"/>
  <c r="BI518" i="1"/>
  <c r="BI366" i="1"/>
  <c r="BD385" i="1"/>
  <c r="BI129" i="1"/>
  <c r="BI370" i="1"/>
  <c r="BI117" i="1"/>
  <c r="BI107" i="1"/>
  <c r="BI94" i="1"/>
  <c r="BD481" i="1"/>
  <c r="BA253" i="1"/>
  <c r="BI77" i="1"/>
  <c r="BI170" i="1"/>
  <c r="BI273" i="1"/>
  <c r="BI412" i="1"/>
  <c r="BI325" i="1"/>
  <c r="BI404" i="1"/>
  <c r="BD448" i="1"/>
  <c r="BI533" i="1"/>
  <c r="BD547" i="1"/>
  <c r="BD213" i="1"/>
  <c r="BA296" i="1"/>
  <c r="BI175" i="1"/>
  <c r="BA23" i="1"/>
  <c r="BA471" i="1"/>
  <c r="BI322" i="1"/>
  <c r="BI20" i="1"/>
  <c r="BI479" i="1"/>
  <c r="BI31" i="1"/>
  <c r="BI186" i="1"/>
  <c r="BI172" i="1"/>
  <c r="BD538" i="1"/>
  <c r="BI539" i="1"/>
  <c r="BD124" i="1"/>
  <c r="BI424" i="1"/>
  <c r="BI436" i="1"/>
  <c r="BI239" i="1"/>
  <c r="BD173" i="1"/>
  <c r="BD13" i="1"/>
  <c r="BI49" i="1"/>
  <c r="BD437" i="1"/>
  <c r="BI285" i="1"/>
  <c r="BI288" i="1"/>
  <c r="BD405" i="1"/>
  <c r="BD205" i="1"/>
  <c r="BA184" i="1"/>
  <c r="BD271" i="1"/>
  <c r="BD478" i="1"/>
  <c r="BD302" i="1"/>
  <c r="BD351" i="1"/>
  <c r="BD297" i="1"/>
  <c r="BD47" i="1"/>
  <c r="BD95" i="1"/>
  <c r="BD391" i="1"/>
  <c r="BD254" i="1"/>
  <c r="BI545" i="1"/>
  <c r="BI244" i="1"/>
  <c r="BD4" i="1"/>
  <c r="BI338" i="1"/>
  <c r="BI329" i="1"/>
  <c r="BI434" i="1"/>
  <c r="BD83" i="1"/>
  <c r="BI427" i="1"/>
  <c r="BD544" i="1"/>
  <c r="BI305" i="1"/>
  <c r="BD261" i="1"/>
  <c r="BD28" i="1"/>
  <c r="BI528" i="1"/>
  <c r="BI319" i="1"/>
  <c r="BD352" i="1"/>
  <c r="BI385" i="1"/>
  <c r="BD130" i="1"/>
  <c r="BI73" i="1"/>
  <c r="BD129" i="1"/>
  <c r="BI116" i="1"/>
  <c r="BI312" i="1"/>
  <c r="BI300" i="1"/>
  <c r="BI327" i="1"/>
  <c r="BI422" i="1"/>
  <c r="BI450" i="1"/>
  <c r="BI184" i="1"/>
  <c r="BD165" i="1"/>
  <c r="BD397" i="1"/>
  <c r="BD412" i="1"/>
  <c r="BI110" i="1"/>
  <c r="BI363" i="1"/>
  <c r="BI281" i="1"/>
  <c r="BD295" i="1"/>
  <c r="BI505" i="1"/>
  <c r="BD510" i="1"/>
  <c r="BI509" i="1"/>
  <c r="BI506" i="1"/>
  <c r="BI247" i="1"/>
  <c r="BD248" i="1"/>
  <c r="BA183" i="1"/>
  <c r="BI383" i="1"/>
  <c r="BI22" i="1"/>
  <c r="BD496" i="1"/>
  <c r="BA255" i="1"/>
  <c r="BA46" i="1"/>
  <c r="BA95" i="1"/>
  <c r="BI227" i="1"/>
  <c r="BI488" i="1"/>
  <c r="BD81" i="1"/>
  <c r="BA334" i="1"/>
  <c r="BI79" i="1"/>
  <c r="BA320" i="1"/>
  <c r="BI160" i="1"/>
  <c r="BI399" i="1"/>
  <c r="BD294" i="1"/>
  <c r="BA336" i="1"/>
  <c r="BI339" i="1"/>
  <c r="BD284" i="1"/>
  <c r="BD265" i="1"/>
  <c r="BA74" i="1"/>
  <c r="BI106" i="1"/>
  <c r="BD103" i="1"/>
  <c r="BI101" i="1"/>
  <c r="BA3" i="1"/>
  <c r="BI38" i="1"/>
  <c r="BD40" i="1"/>
  <c r="BI438" i="1"/>
  <c r="BD280" i="1"/>
  <c r="BI238" i="1"/>
  <c r="BI437" i="1"/>
  <c r="BD32" i="1"/>
  <c r="BI304" i="1"/>
  <c r="BD89" i="1"/>
  <c r="BI191" i="1"/>
  <c r="BD486" i="1"/>
  <c r="BA199" i="1"/>
  <c r="BD174" i="1"/>
  <c r="BI128" i="1"/>
  <c r="BD389" i="1"/>
  <c r="BD491" i="1"/>
  <c r="BD67" i="1"/>
  <c r="BA41" i="1"/>
  <c r="BI343" i="1"/>
  <c r="BD370" i="1"/>
  <c r="BD414" i="1"/>
  <c r="BD273" i="1"/>
  <c r="BA419" i="1"/>
  <c r="BI448" i="1"/>
  <c r="BD196" i="1"/>
  <c r="BD452" i="1"/>
  <c r="BD175" i="1"/>
  <c r="BD511" i="1"/>
  <c r="BD360" i="1"/>
  <c r="BD65" i="1"/>
  <c r="BA146" i="1"/>
  <c r="BD340" i="1"/>
  <c r="BI335" i="1"/>
  <c r="BD453" i="1"/>
  <c r="BI403" i="1"/>
  <c r="BI535" i="1"/>
  <c r="BI356" i="1"/>
  <c r="BD424" i="1"/>
  <c r="BD239" i="1"/>
  <c r="BD427" i="1"/>
  <c r="BI388" i="1"/>
  <c r="BI444" i="1"/>
  <c r="BD45" i="1"/>
  <c r="BD288" i="1"/>
  <c r="BD371" i="1"/>
  <c r="BI355" i="1"/>
  <c r="BD460" i="1"/>
  <c r="BI417" i="1"/>
  <c r="BI481" i="1"/>
  <c r="BI409" i="1"/>
  <c r="BD449" i="1"/>
  <c r="BD203" i="1"/>
  <c r="BI113" i="1"/>
  <c r="BI419" i="1"/>
  <c r="BI214" i="1"/>
  <c r="BD296" i="1"/>
  <c r="BI477" i="1"/>
  <c r="BD519" i="1"/>
  <c r="BD514" i="1"/>
  <c r="BD92" i="1"/>
  <c r="BI391" i="1"/>
  <c r="BI146" i="1"/>
  <c r="BA135" i="1"/>
  <c r="BD79" i="1"/>
  <c r="BI177" i="1"/>
  <c r="BI57" i="1"/>
  <c r="BD339" i="1"/>
  <c r="BD331" i="1"/>
  <c r="BD338" i="1"/>
  <c r="BI99" i="1"/>
  <c r="BI286" i="1"/>
  <c r="BD106" i="1"/>
  <c r="BI540" i="1"/>
  <c r="BD536" i="1"/>
  <c r="BI439" i="1"/>
  <c r="BD401" i="1"/>
  <c r="BD543" i="1"/>
  <c r="BI542" i="1"/>
  <c r="BD541" i="1"/>
  <c r="BD221" i="1"/>
  <c r="BI69" i="1"/>
  <c r="BI76" i="1"/>
  <c r="BI308" i="1"/>
  <c r="BD461" i="1"/>
  <c r="BI379" i="1"/>
  <c r="BD307" i="1"/>
  <c r="BD215" i="1"/>
  <c r="BA376" i="1"/>
  <c r="BD327" i="1"/>
  <c r="BD450" i="1"/>
  <c r="BD193" i="1"/>
  <c r="BD505" i="1"/>
  <c r="BD383" i="1"/>
  <c r="BD195" i="1"/>
  <c r="BD399" i="1"/>
  <c r="BD38" i="1"/>
  <c r="BD426" i="1"/>
  <c r="BD304" i="1"/>
  <c r="BD318" i="1"/>
  <c r="BD41" i="1"/>
  <c r="BD467" i="1"/>
  <c r="BI162" i="1"/>
  <c r="BD445" i="1"/>
  <c r="BI43" i="1"/>
  <c r="BI139" i="1"/>
  <c r="BI122" i="1"/>
  <c r="BI188" i="1"/>
  <c r="BD503" i="1"/>
  <c r="BI217" i="1"/>
  <c r="BI387" i="1"/>
  <c r="BI457" i="1"/>
  <c r="BI315" i="1"/>
  <c r="BI314" i="1"/>
  <c r="BD36" i="1"/>
  <c r="BD43" i="1"/>
  <c r="BD357" i="1"/>
  <c r="BI155" i="1"/>
  <c r="BI150" i="1"/>
  <c r="BD262" i="1"/>
  <c r="BD188" i="1"/>
  <c r="BD387" i="1"/>
  <c r="BD267" i="1"/>
  <c r="BI270" i="1"/>
  <c r="BD169" i="1"/>
  <c r="BI492" i="1"/>
  <c r="BD39" i="1"/>
  <c r="BD406" i="1"/>
  <c r="BI243" i="1"/>
  <c r="BD268" i="1"/>
  <c r="BI156" i="1"/>
  <c r="BD151" i="1"/>
  <c r="BD118" i="1"/>
  <c r="BI367" i="1"/>
  <c r="BI522" i="1"/>
  <c r="BD270" i="1"/>
  <c r="BI154" i="1"/>
  <c r="BI252" i="1"/>
  <c r="BD34" i="1"/>
  <c r="BD132" i="1"/>
  <c r="BA203" i="1"/>
  <c r="BD381" i="1"/>
  <c r="BD489" i="1"/>
  <c r="BI91" i="1"/>
  <c r="BI362" i="1"/>
  <c r="BD497" i="1"/>
  <c r="BD303" i="1"/>
  <c r="BI36" i="1"/>
  <c r="BA19" i="1"/>
  <c r="BD8" i="1"/>
  <c r="BI267" i="1"/>
  <c r="BI467" i="1"/>
  <c r="BI532" i="1"/>
  <c r="BD446" i="1"/>
  <c r="BI445" i="1"/>
  <c r="BA147" i="1"/>
  <c r="BI98" i="1"/>
  <c r="BD156" i="1"/>
  <c r="BI152" i="1"/>
  <c r="BI413" i="1"/>
  <c r="BD133" i="1"/>
  <c r="BA134" i="1"/>
  <c r="BD149" i="1"/>
  <c r="BI234" i="1"/>
  <c r="BI178" i="1"/>
  <c r="BI511" i="1"/>
  <c r="BD457" i="1"/>
  <c r="BD148" i="1"/>
  <c r="BI147" i="1"/>
  <c r="BI406" i="1"/>
  <c r="BD27" i="1"/>
  <c r="BD359" i="1"/>
  <c r="BD218" i="1"/>
  <c r="BI51" i="1"/>
  <c r="BD64" i="1"/>
  <c r="BI529" i="1"/>
  <c r="BD323" i="1"/>
  <c r="BI303" i="1"/>
  <c r="BD373" i="1"/>
  <c r="BD512" i="1"/>
  <c r="BA387" i="1"/>
  <c r="BI275" i="1"/>
  <c r="BI268" i="1"/>
  <c r="BD470" i="1"/>
  <c r="BD347" i="1"/>
  <c r="BI169" i="1"/>
  <c r="BD492" i="1"/>
  <c r="BI357" i="1"/>
  <c r="BA148" i="1"/>
  <c r="BI151" i="1"/>
  <c r="BD482" i="1"/>
  <c r="BI34" i="1"/>
  <c r="BA114" i="1"/>
  <c r="BD210" i="1"/>
  <c r="BD521" i="1"/>
  <c r="BD466" i="1"/>
  <c r="BI476" i="1"/>
  <c r="BI382" i="1"/>
  <c r="BD91" i="1"/>
  <c r="BD168" i="1"/>
  <c r="BD532" i="1"/>
  <c r="BD98" i="1"/>
  <c r="BD139" i="1"/>
  <c r="BD413" i="1"/>
  <c r="BD367" i="1"/>
  <c r="BD26" i="1"/>
  <c r="BI262" i="1"/>
  <c r="BI119" i="1"/>
  <c r="BI251" i="1"/>
  <c r="BI176" i="1"/>
  <c r="BI503" i="1"/>
  <c r="BD217" i="1"/>
  <c r="BD19" i="1"/>
  <c r="BI512" i="1"/>
  <c r="BD522" i="1"/>
  <c r="BD289" i="1"/>
  <c r="BI138" i="1"/>
  <c r="BA48" i="1"/>
  <c r="BI132" i="1"/>
  <c r="BD321" i="1"/>
  <c r="BD53" i="1"/>
  <c r="BI345" i="1"/>
  <c r="BD131" i="1"/>
  <c r="BI316" i="1"/>
  <c r="BI125" i="1"/>
  <c r="BD494" i="1"/>
  <c r="BD108" i="1"/>
  <c r="BD222" i="1"/>
  <c r="BD546" i="1"/>
  <c r="BD342" i="1"/>
  <c r="BD310" i="1"/>
  <c r="BD59" i="1"/>
  <c r="BI321" i="1"/>
  <c r="BI309" i="1"/>
  <c r="BD25" i="1"/>
  <c r="BD518" i="1"/>
  <c r="BI182" i="1"/>
  <c r="BD33" i="1"/>
  <c r="BI250" i="1"/>
  <c r="BI82" i="1"/>
  <c r="BD369" i="1"/>
  <c r="BD116" i="1"/>
  <c r="BD6" i="1"/>
  <c r="BI460" i="1"/>
  <c r="BD249" i="1"/>
  <c r="BD283" i="1"/>
  <c r="BI62" i="1"/>
  <c r="BD77" i="1"/>
  <c r="BD112" i="1"/>
  <c r="BD58" i="1"/>
  <c r="BA113" i="1"/>
  <c r="BD423" i="1"/>
  <c r="BD104" i="1"/>
  <c r="BI180" i="1"/>
  <c r="BD197" i="1"/>
  <c r="BD420" i="1"/>
  <c r="BD451" i="1"/>
  <c r="BA193" i="1"/>
  <c r="BA16" i="1"/>
  <c r="BI297" i="1"/>
  <c r="BD313" i="1"/>
  <c r="BA515" i="1"/>
  <c r="BI513" i="1"/>
  <c r="BD517" i="1"/>
  <c r="BD328" i="1"/>
  <c r="BD204" i="1"/>
  <c r="BI306" i="1"/>
  <c r="BI360" i="1"/>
  <c r="BD495" i="1"/>
  <c r="BI344" i="1"/>
  <c r="BI380" i="1"/>
  <c r="BD255" i="1"/>
  <c r="BI189" i="1"/>
  <c r="BI65" i="1"/>
  <c r="BD225" i="1"/>
  <c r="BD12" i="1"/>
  <c r="BD73" i="1"/>
  <c r="BI372" i="1"/>
  <c r="BI548" i="1"/>
  <c r="BI68" i="1"/>
  <c r="BA249" i="1"/>
  <c r="BI524" i="1"/>
  <c r="BD211" i="1"/>
  <c r="BI531" i="1"/>
  <c r="BI111" i="1"/>
  <c r="BI120" i="1"/>
  <c r="BI202" i="1"/>
  <c r="BI326" i="1"/>
  <c r="BA104" i="1"/>
  <c r="BI302" i="1"/>
  <c r="BD349" i="1"/>
  <c r="BA295" i="1"/>
  <c r="BI515" i="1"/>
  <c r="BD126" i="1"/>
  <c r="BI516" i="1"/>
  <c r="BD506" i="1"/>
  <c r="BA204" i="1"/>
  <c r="BI219" i="1"/>
  <c r="BD298" i="1"/>
  <c r="BI187" i="1"/>
  <c r="BD183" i="1"/>
  <c r="BI21" i="1"/>
  <c r="BD71" i="1"/>
  <c r="BD23" i="1"/>
  <c r="BI260" i="1"/>
  <c r="BI17" i="1"/>
  <c r="BI365" i="1"/>
  <c r="BI114" i="1"/>
  <c r="BD212" i="1"/>
  <c r="BI27" i="1"/>
  <c r="BD361" i="1"/>
  <c r="BD179" i="1"/>
  <c r="BA33" i="1"/>
  <c r="BI466" i="1"/>
  <c r="BD355" i="1"/>
  <c r="BD473" i="1"/>
  <c r="BD232" i="1"/>
  <c r="BD115" i="1"/>
  <c r="BD184" i="1"/>
  <c r="BD142" i="1"/>
  <c r="BD163" i="1"/>
  <c r="BD407" i="1"/>
  <c r="BD392" i="1"/>
  <c r="BD533" i="1"/>
  <c r="BI547" i="1"/>
  <c r="BD350" i="1"/>
  <c r="BD281" i="1"/>
  <c r="BD264" i="1"/>
  <c r="BI458" i="1"/>
  <c r="BD123" i="1"/>
  <c r="BI504" i="1"/>
  <c r="BD508" i="1"/>
  <c r="BD520" i="1"/>
  <c r="BD247" i="1"/>
  <c r="BD485" i="1"/>
  <c r="BI220" i="1"/>
  <c r="BD459" i="1"/>
  <c r="BI500" i="1"/>
  <c r="BI364" i="1"/>
  <c r="BD30" i="1"/>
  <c r="BI195" i="1"/>
  <c r="BD60" i="1"/>
  <c r="BC22" i="1"/>
  <c r="BB22" i="1"/>
  <c r="BC17" i="1"/>
  <c r="BB17" i="1"/>
  <c r="BB365" i="1"/>
  <c r="BC365" i="1"/>
  <c r="BC233" i="1"/>
  <c r="BB233" i="1"/>
  <c r="BC10" i="1"/>
  <c r="BB10" i="1"/>
  <c r="BB241" i="1"/>
  <c r="BC241" i="1"/>
  <c r="BC145" i="1"/>
  <c r="BB145" i="1"/>
  <c r="BC80" i="1"/>
  <c r="BB80" i="1"/>
  <c r="BC237" i="1"/>
  <c r="BB237" i="1"/>
  <c r="BB177" i="1"/>
  <c r="BC177" i="1"/>
  <c r="BB158" i="1"/>
  <c r="BC158" i="1"/>
  <c r="BB226" i="1"/>
  <c r="BC226" i="1"/>
  <c r="BB441" i="1"/>
  <c r="BC441" i="1"/>
  <c r="BB42" i="1"/>
  <c r="BC42" i="1"/>
  <c r="BB4" i="1"/>
  <c r="BC4" i="1"/>
  <c r="BB230" i="1"/>
  <c r="BC230" i="1"/>
  <c r="BB37" i="1"/>
  <c r="BC37" i="1"/>
  <c r="BC332" i="1"/>
  <c r="BB332" i="1"/>
  <c r="BB330" i="1"/>
  <c r="BC330" i="1"/>
  <c r="BB469" i="1"/>
  <c r="BC469" i="1"/>
  <c r="BB286" i="1"/>
  <c r="BC286" i="1"/>
  <c r="BB242" i="1"/>
  <c r="BC242" i="1"/>
  <c r="BB537" i="1"/>
  <c r="BC537" i="1"/>
  <c r="BB536" i="1"/>
  <c r="BC536" i="1"/>
  <c r="BB384" i="1"/>
  <c r="BC384" i="1"/>
  <c r="BB354" i="1"/>
  <c r="BC354" i="1"/>
  <c r="BB83" i="1"/>
  <c r="BC83" i="1"/>
  <c r="BB173" i="1"/>
  <c r="BC173" i="1"/>
  <c r="BB245" i="1"/>
  <c r="BC245" i="1"/>
  <c r="BC427" i="1"/>
  <c r="BB427" i="1"/>
  <c r="BB401" i="1"/>
  <c r="BC401" i="1"/>
  <c r="BB543" i="1"/>
  <c r="BC543" i="1"/>
  <c r="BB257" i="1"/>
  <c r="BC257" i="1"/>
  <c r="BB181" i="1"/>
  <c r="BC181" i="1"/>
  <c r="BB246" i="1"/>
  <c r="BC246" i="1"/>
  <c r="BB69" i="1"/>
  <c r="BC69" i="1"/>
  <c r="BB45" i="1"/>
  <c r="BC45" i="1"/>
  <c r="BB90" i="1"/>
  <c r="BC90" i="1"/>
  <c r="BB191" i="1"/>
  <c r="BC191" i="1"/>
  <c r="BB174" i="1"/>
  <c r="BC174" i="1"/>
  <c r="BB7" i="1"/>
  <c r="BC7" i="1"/>
  <c r="BB379" i="1"/>
  <c r="BC379" i="1"/>
  <c r="BC127" i="1"/>
  <c r="BB127" i="1"/>
  <c r="BC224" i="1"/>
  <c r="BB224" i="1"/>
  <c r="BI414" i="1"/>
  <c r="BI249" i="1"/>
  <c r="BA211" i="1"/>
  <c r="BD62" i="1"/>
  <c r="BI271" i="1"/>
  <c r="BI203" i="1"/>
  <c r="BI324" i="1"/>
  <c r="BI104" i="1"/>
  <c r="BD180" i="1"/>
  <c r="BI420" i="1"/>
  <c r="BI451" i="1"/>
  <c r="BD418" i="1"/>
  <c r="BI213" i="1"/>
  <c r="BI313" i="1"/>
  <c r="BD214" i="1"/>
  <c r="BI96" i="1"/>
  <c r="BD513" i="1"/>
  <c r="BD509" i="1"/>
  <c r="BD516" i="1"/>
  <c r="BD18" i="1"/>
  <c r="BI204" i="1"/>
  <c r="BD306" i="1"/>
  <c r="BI495" i="1"/>
  <c r="BD344" i="1"/>
  <c r="BI185" i="1"/>
  <c r="BD501" i="1"/>
  <c r="BD17" i="1"/>
  <c r="BD201" i="1"/>
  <c r="BI216" i="1"/>
  <c r="BD189" i="1"/>
  <c r="BD290" i="1"/>
  <c r="BD476" i="1"/>
  <c r="BD125" i="1"/>
  <c r="BD220" i="1"/>
  <c r="BD364" i="1"/>
  <c r="BA182" i="1"/>
  <c r="BI225" i="1"/>
  <c r="BI12" i="1"/>
  <c r="BD372" i="1"/>
  <c r="BI194" i="1"/>
  <c r="BD311" i="1"/>
  <c r="BA460" i="1"/>
  <c r="BI211" i="1"/>
  <c r="BD531" i="1"/>
  <c r="BD94" i="1"/>
  <c r="BD111" i="1"/>
  <c r="BD409" i="1"/>
  <c r="BI449" i="1"/>
  <c r="BD120" i="1"/>
  <c r="BI392" i="1"/>
  <c r="BD325" i="1"/>
  <c r="BD465" i="1"/>
  <c r="BI452" i="1"/>
  <c r="BI349" i="1"/>
  <c r="BI123" i="1"/>
  <c r="BD515" i="1"/>
  <c r="BI126" i="1"/>
  <c r="BI508" i="1"/>
  <c r="BI459" i="1"/>
  <c r="BD219" i="1"/>
  <c r="BD187" i="1"/>
  <c r="BD185" i="1"/>
  <c r="BD21" i="1"/>
  <c r="BI71" i="1"/>
  <c r="BD22" i="1"/>
  <c r="BD365" i="1"/>
  <c r="BI95" i="1"/>
  <c r="BI14" i="1"/>
  <c r="BI201" i="1"/>
  <c r="BI228" i="1"/>
  <c r="BD502" i="1"/>
  <c r="BA523" i="1"/>
  <c r="BI498" i="1"/>
  <c r="BD488" i="1"/>
  <c r="BD241" i="1"/>
  <c r="BI534" i="1"/>
  <c r="BD415" i="1"/>
  <c r="BD244" i="1"/>
  <c r="BI135" i="1"/>
  <c r="BD80" i="1"/>
  <c r="BI78" i="1"/>
  <c r="BD395" i="1"/>
  <c r="BD291" i="1"/>
  <c r="BA398" i="1"/>
  <c r="BD463" i="1"/>
  <c r="BD263" i="1"/>
  <c r="BD469" i="1"/>
  <c r="BI87" i="1"/>
  <c r="BI538" i="1"/>
  <c r="BI536" i="1"/>
  <c r="BD434" i="1"/>
  <c r="BI173" i="1"/>
  <c r="BD333" i="1"/>
  <c r="BD245" i="1"/>
  <c r="BD429" i="1"/>
  <c r="BI13" i="1"/>
  <c r="BD56" i="1"/>
  <c r="BI401" i="1"/>
  <c r="BD50" i="1"/>
  <c r="BI199" i="1"/>
  <c r="BD416" i="1"/>
  <c r="BD128" i="1"/>
  <c r="BD127" i="1"/>
  <c r="BA21" i="1"/>
  <c r="BD44" i="1"/>
  <c r="BD471" i="1"/>
  <c r="BI209" i="1"/>
  <c r="BD380" i="1"/>
  <c r="BD322" i="1"/>
  <c r="BD9" i="1"/>
  <c r="BD475" i="1"/>
  <c r="BI92" i="1"/>
  <c r="BD353" i="1"/>
  <c r="BI237" i="1"/>
  <c r="BI198" i="1"/>
  <c r="BD177" i="1"/>
  <c r="BD320" i="1"/>
  <c r="BD31" i="1"/>
  <c r="BI15" i="1"/>
  <c r="BI4" i="1"/>
  <c r="BI292" i="1"/>
  <c r="BA291" i="1"/>
  <c r="BD256" i="1"/>
  <c r="BD335" i="1"/>
  <c r="BI341" i="1"/>
  <c r="BD337" i="1"/>
  <c r="BD274" i="1"/>
  <c r="BD242" i="1"/>
  <c r="BD348" i="1"/>
  <c r="BD539" i="1"/>
  <c r="BD535" i="1"/>
  <c r="BI440" i="1"/>
  <c r="BI192" i="1"/>
  <c r="BI443" i="1"/>
  <c r="BD525" i="1"/>
  <c r="BD439" i="1"/>
  <c r="BD388" i="1"/>
  <c r="BI259" i="1"/>
  <c r="BD11" i="1"/>
  <c r="BI468" i="1"/>
  <c r="BD86" i="1"/>
  <c r="BI5" i="1"/>
  <c r="BD135" i="1"/>
  <c r="BD172" i="1"/>
  <c r="BD87" i="1"/>
  <c r="BD199" i="1"/>
  <c r="BA421" i="1"/>
  <c r="BD393" i="1"/>
  <c r="BD534" i="1"/>
  <c r="BD545" i="1"/>
  <c r="BD136" i="1"/>
  <c r="BD198" i="1"/>
  <c r="BD402" i="1"/>
  <c r="BI158" i="1"/>
  <c r="BI159" i="1"/>
  <c r="BI408" i="1"/>
  <c r="BI226" i="1"/>
  <c r="BD433" i="1"/>
  <c r="BD93" i="1"/>
  <c r="BI291" i="1"/>
  <c r="BD299" i="1"/>
  <c r="BD99" i="1"/>
  <c r="BD286" i="1"/>
  <c r="BI102" i="1"/>
  <c r="BI72" i="1"/>
  <c r="BI384" i="1"/>
  <c r="BD443" i="1"/>
  <c r="BD425" i="1"/>
  <c r="BI428" i="1"/>
  <c r="BI56" i="1"/>
  <c r="BD259" i="1"/>
  <c r="BI246" i="1"/>
  <c r="BD88" i="1"/>
  <c r="BD223" i="1"/>
  <c r="BD76" i="1"/>
  <c r="BI266" i="1"/>
  <c r="BD240" i="1"/>
  <c r="BI90" i="1"/>
  <c r="BI416" i="1"/>
  <c r="BD85" i="1"/>
  <c r="BD377" i="1"/>
  <c r="BI432" i="1"/>
  <c r="BD528" i="1"/>
  <c r="BI7" i="1"/>
  <c r="BA461" i="1"/>
  <c r="BD379" i="1"/>
  <c r="BD376" i="1"/>
  <c r="BD29" i="1"/>
  <c r="BD319" i="1"/>
  <c r="BI224" i="1"/>
  <c r="BI9" i="1"/>
  <c r="BD75" i="1"/>
  <c r="BD14" i="1"/>
  <c r="BA391" i="1"/>
  <c r="BI353" i="1"/>
  <c r="BI334" i="1"/>
  <c r="BD146" i="1"/>
  <c r="BD237" i="1"/>
  <c r="BI395" i="1"/>
  <c r="BD159" i="1"/>
  <c r="BD157" i="1"/>
  <c r="BD441" i="1"/>
  <c r="BD35" i="1"/>
  <c r="BD292" i="1"/>
  <c r="BD330" i="1"/>
  <c r="BA338" i="1"/>
  <c r="BD341" i="1"/>
  <c r="BI74" i="1"/>
  <c r="BI274" i="1"/>
  <c r="BD403" i="1"/>
  <c r="BI242" i="1"/>
  <c r="BI348" i="1"/>
  <c r="BD102" i="1"/>
  <c r="BA356" i="1"/>
  <c r="BD440" i="1"/>
  <c r="BD430" i="1"/>
  <c r="BI541" i="1"/>
  <c r="BD257" i="1"/>
  <c r="BD49" i="1"/>
  <c r="BI11" i="1"/>
  <c r="BI221" i="1"/>
  <c r="BD308" i="1"/>
  <c r="BI86" i="1"/>
  <c r="BD100" i="1"/>
  <c r="BI461" i="1"/>
  <c r="BD527" i="1"/>
  <c r="BD236" i="1"/>
  <c r="BD15" i="1"/>
  <c r="BD398" i="1"/>
  <c r="BD192" i="1"/>
  <c r="BD436" i="1"/>
  <c r="BD542" i="1"/>
  <c r="BD435" i="1"/>
  <c r="BD468" i="1"/>
  <c r="BD499" i="1"/>
  <c r="BD5" i="1"/>
  <c r="BA64" i="1"/>
  <c r="BA267" i="1"/>
  <c r="BA347" i="1"/>
  <c r="BA532" i="1"/>
  <c r="BA133" i="1"/>
  <c r="BA374" i="1"/>
  <c r="BA232" i="1"/>
  <c r="BA397" i="1"/>
  <c r="BA324" i="1"/>
  <c r="BA363" i="1"/>
  <c r="BA208" i="1"/>
  <c r="BA490" i="1"/>
  <c r="BA520" i="1"/>
  <c r="BA493" i="1"/>
  <c r="BI231" i="1"/>
  <c r="BI136" i="1"/>
  <c r="BD140" i="1"/>
  <c r="BD158" i="1"/>
  <c r="BI161" i="1"/>
  <c r="BD408" i="1"/>
  <c r="BD226" i="1"/>
  <c r="BD186" i="1"/>
  <c r="BI93" i="1"/>
  <c r="BD336" i="1"/>
  <c r="BD411" i="1"/>
  <c r="BD230" i="1"/>
  <c r="BI299" i="1"/>
  <c r="BD332" i="1"/>
  <c r="BD454" i="1"/>
  <c r="BD72" i="1"/>
  <c r="BD384" i="1"/>
  <c r="BD442" i="1"/>
  <c r="BA443" i="1"/>
  <c r="BI425" i="1"/>
  <c r="BD428" i="1"/>
  <c r="BA259" i="1"/>
  <c r="BD246" i="1"/>
  <c r="BI88" i="1"/>
  <c r="BD444" i="1"/>
  <c r="BI223" i="1"/>
  <c r="BA76" i="1"/>
  <c r="BD266" i="1"/>
  <c r="BD90" i="1"/>
  <c r="BD63" i="1"/>
  <c r="BI85" i="1"/>
  <c r="BI377" i="1"/>
  <c r="BD432" i="1"/>
  <c r="BD7" i="1"/>
  <c r="BI29" i="1"/>
  <c r="BD224" i="1"/>
  <c r="BA303" i="1"/>
  <c r="BA487" i="1"/>
  <c r="BA91" i="1"/>
  <c r="BA251" i="1"/>
  <c r="BC522" i="1"/>
  <c r="BA522" i="1" s="1"/>
  <c r="BB43" i="1"/>
  <c r="BA43" i="1" s="1"/>
  <c r="BA27" i="1"/>
  <c r="BB178" i="1"/>
  <c r="BA178" i="1" s="1"/>
  <c r="BB300" i="1"/>
  <c r="BA300" i="1" s="1"/>
  <c r="BB271" i="1"/>
  <c r="BA271" i="1" s="1"/>
  <c r="BC126" i="1"/>
  <c r="BA126" i="1" s="1"/>
  <c r="BB511" i="1"/>
  <c r="BA511" i="1" s="1"/>
  <c r="BA360" i="1"/>
  <c r="BC462" i="1"/>
  <c r="BA462" i="1" s="1"/>
  <c r="BA15" i="1"/>
  <c r="BA89" i="1"/>
  <c r="BA215" i="1"/>
  <c r="BA346" i="1"/>
  <c r="BA381" i="1"/>
  <c r="BA362" i="1"/>
  <c r="BA321" i="1"/>
  <c r="BA372" i="1"/>
  <c r="BA368" i="1"/>
  <c r="BA359" i="1"/>
  <c r="BA219" i="1"/>
  <c r="BA380" i="1"/>
  <c r="BA207" i="1"/>
  <c r="BC504" i="1"/>
  <c r="BB504" i="1"/>
  <c r="BB510" i="1"/>
  <c r="BC510" i="1"/>
  <c r="BC306" i="1"/>
  <c r="BB306" i="1"/>
  <c r="BA155" i="1"/>
  <c r="BC458" i="1"/>
  <c r="BB458" i="1"/>
  <c r="BA289" i="1"/>
  <c r="BC153" i="1"/>
  <c r="BA153" i="1" s="1"/>
  <c r="BA521" i="1"/>
  <c r="BB378" i="1"/>
  <c r="BA378" i="1" s="1"/>
  <c r="BA73" i="1"/>
  <c r="BB369" i="1"/>
  <c r="BA369" i="1" s="1"/>
  <c r="BC61" i="1"/>
  <c r="BA61" i="1" s="1"/>
  <c r="BA170" i="1"/>
  <c r="BB349" i="1"/>
  <c r="BA349" i="1" s="1"/>
  <c r="BA213" i="1"/>
  <c r="BA411" i="1"/>
  <c r="BA463" i="1"/>
  <c r="BA263" i="1"/>
  <c r="BA274" i="1"/>
  <c r="BA539" i="1"/>
  <c r="BA72" i="1"/>
  <c r="BA243" i="1"/>
  <c r="BA327" i="1"/>
  <c r="BA77" i="1"/>
  <c r="BA161" i="1"/>
  <c r="BA512" i="1"/>
  <c r="BA406" i="1"/>
  <c r="BA152" i="1"/>
  <c r="BA370" i="1"/>
  <c r="BA62" i="1"/>
  <c r="BA459" i="1"/>
  <c r="BA189" i="1"/>
  <c r="BA31" i="1"/>
  <c r="BA315" i="1"/>
  <c r="BA25" i="1"/>
  <c r="BA466" i="1"/>
  <c r="BA116" i="1"/>
  <c r="BA142" i="1"/>
  <c r="BA420" i="1"/>
  <c r="BA175" i="1"/>
  <c r="BA519" i="1"/>
  <c r="BA513" i="1"/>
  <c r="BC383" i="1"/>
  <c r="BB383" i="1"/>
  <c r="BA500" i="1"/>
  <c r="BB496" i="1"/>
  <c r="BC496" i="1"/>
  <c r="BC498" i="1"/>
  <c r="BB498" i="1"/>
  <c r="BA534" i="1"/>
  <c r="BA353" i="1"/>
  <c r="BA231" i="1"/>
  <c r="BA395" i="1"/>
  <c r="BA256" i="1"/>
  <c r="BA529" i="1"/>
  <c r="BA548" i="1"/>
  <c r="BA20" i="1"/>
  <c r="BA236" i="1"/>
  <c r="BA340" i="1"/>
  <c r="BA99" i="1"/>
  <c r="BA538" i="1"/>
  <c r="BA527" i="1"/>
  <c r="BA51" i="1"/>
  <c r="BA275" i="1"/>
  <c r="BA262" i="1"/>
  <c r="BA122" i="1"/>
  <c r="BA361" i="1"/>
  <c r="BA352" i="1"/>
  <c r="BA355" i="1"/>
  <c r="BA120" i="1"/>
  <c r="BA110" i="1"/>
  <c r="BA404" i="1"/>
  <c r="BA533" i="1"/>
  <c r="BA297" i="1"/>
  <c r="BA123" i="1"/>
  <c r="BA505" i="1"/>
  <c r="BC344" i="1"/>
  <c r="BA344" i="1" s="1"/>
  <c r="BA399" i="1"/>
  <c r="BB436" i="1"/>
  <c r="BA436" i="1" s="1"/>
  <c r="BB388" i="1"/>
  <c r="BA388" i="1" s="1"/>
  <c r="BA221" i="1"/>
  <c r="BB100" i="1"/>
  <c r="BA100" i="1" s="1"/>
  <c r="BA238" i="1"/>
  <c r="BA55" i="1"/>
  <c r="BA225" i="1"/>
  <c r="BA250" i="1"/>
  <c r="BA312" i="1"/>
  <c r="BA202" i="1"/>
  <c r="BA326" i="1"/>
  <c r="BA136" i="1"/>
  <c r="BA159" i="1"/>
  <c r="BA93" i="1"/>
  <c r="BB480" i="1"/>
  <c r="BA480" i="1" s="1"/>
  <c r="BA424" i="1"/>
  <c r="BA438" i="1"/>
  <c r="BB11" i="1"/>
  <c r="BA11" i="1" s="1"/>
  <c r="BB261" i="1"/>
  <c r="BA261" i="1" s="1"/>
  <c r="BA28" i="1"/>
  <c r="BA265" i="1"/>
  <c r="BA105" i="1"/>
  <c r="BA67" i="1"/>
  <c r="BA475" i="1"/>
  <c r="BA292" i="1"/>
  <c r="BA192" i="1"/>
  <c r="BA525" i="1"/>
  <c r="BA431" i="1"/>
  <c r="BA56" i="1"/>
  <c r="BA541" i="1"/>
  <c r="BA437" i="1"/>
  <c r="BA444" i="1"/>
  <c r="BA240" i="1"/>
  <c r="BA468" i="1"/>
  <c r="BA416" i="1"/>
  <c r="BA528" i="1"/>
  <c r="BA495" i="1"/>
  <c r="BA79" i="1"/>
  <c r="BA198" i="1"/>
  <c r="BA329" i="1"/>
  <c r="BA87" i="1"/>
  <c r="BA102" i="1"/>
  <c r="BA154" i="1"/>
  <c r="BD153" i="1"/>
  <c r="BA118" i="1"/>
  <c r="BD252" i="1"/>
  <c r="BD287" i="1"/>
  <c r="BD375" i="1"/>
  <c r="BD300" i="1"/>
  <c r="BD121" i="1"/>
  <c r="BD400" i="1"/>
  <c r="BD61" i="1"/>
  <c r="BA446" i="1"/>
  <c r="BI446" i="1"/>
  <c r="BI148" i="1"/>
  <c r="BD138" i="1"/>
  <c r="BD315" i="1"/>
  <c r="BD155" i="1"/>
  <c r="BA138" i="1"/>
  <c r="BD152" i="1"/>
  <c r="BD243" i="1"/>
  <c r="BD178" i="1"/>
  <c r="BD474" i="1"/>
  <c r="BD324" i="1"/>
  <c r="BD326" i="1"/>
  <c r="BD404" i="1"/>
  <c r="BD207" i="1"/>
  <c r="BA92" i="1"/>
  <c r="BD498" i="1"/>
  <c r="BD228" i="1"/>
  <c r="BD231" i="1"/>
  <c r="BA75" i="1"/>
  <c r="BA228" i="1"/>
  <c r="BD10" i="1"/>
  <c r="BI75" i="1"/>
  <c r="BI81" i="1"/>
  <c r="BD145" i="1"/>
  <c r="BA140" i="1"/>
  <c r="BD78" i="1"/>
  <c r="BI433" i="1"/>
  <c r="BI42" i="1"/>
  <c r="BI410" i="1"/>
  <c r="BI293" i="1"/>
  <c r="BI265" i="1"/>
  <c r="BI37" i="1"/>
  <c r="BI340" i="1"/>
  <c r="BI330" i="1"/>
  <c r="BD329" i="1"/>
  <c r="BD356" i="1"/>
  <c r="BI103" i="1"/>
  <c r="BD42" i="1"/>
  <c r="BD483" i="1"/>
  <c r="BD293" i="1"/>
  <c r="BD37" i="1"/>
  <c r="BI454" i="1"/>
  <c r="AT218" i="1"/>
  <c r="AT487" i="1"/>
  <c r="AT381" i="1"/>
  <c r="AT119" i="1"/>
  <c r="AT472" i="1"/>
  <c r="AT382" i="1"/>
  <c r="AT343" i="1"/>
  <c r="AT54" i="1"/>
  <c r="AT527" i="1"/>
  <c r="AT41" i="1"/>
  <c r="AT67" i="1"/>
  <c r="AT224" i="1"/>
  <c r="AT530" i="1"/>
  <c r="AT319" i="1"/>
  <c r="AT346" i="1"/>
  <c r="AT127" i="1"/>
  <c r="AT29" i="1"/>
  <c r="AT376" i="1"/>
  <c r="AT215" i="1"/>
  <c r="AT491" i="1"/>
  <c r="AT307" i="1"/>
  <c r="AT5" i="1"/>
  <c r="AT105" i="1"/>
  <c r="AT379" i="1"/>
  <c r="AT499" i="1"/>
  <c r="AT461" i="1"/>
  <c r="AT389" i="1"/>
  <c r="AT7" i="1"/>
  <c r="AT456" i="1"/>
  <c r="AT528" i="1"/>
  <c r="AT432" i="1"/>
  <c r="AT317" i="1"/>
  <c r="AT377" i="1"/>
  <c r="AT28" i="1"/>
  <c r="AT128" i="1"/>
  <c r="AT85" i="1"/>
  <c r="AT318" i="1"/>
  <c r="AT416" i="1"/>
  <c r="AT100" i="1"/>
  <c r="AT174" i="1"/>
  <c r="AT86" i="1"/>
  <c r="AT199" i="1"/>
  <c r="AT63" i="1"/>
  <c r="AT405" i="1"/>
  <c r="AT288" i="1"/>
  <c r="AT468" i="1"/>
  <c r="AT486" i="1"/>
  <c r="AT191" i="1"/>
  <c r="AT308" i="1"/>
  <c r="AT89" i="1"/>
  <c r="AT261" i="1"/>
  <c r="AT90" i="1"/>
  <c r="AT66" i="1"/>
  <c r="AT240" i="1"/>
  <c r="AT266" i="1"/>
  <c r="AT45" i="1"/>
  <c r="AT304" i="1"/>
  <c r="AT76" i="1"/>
  <c r="AT50" i="1"/>
  <c r="AT223" i="1"/>
  <c r="AT305" i="1"/>
  <c r="AT444" i="1"/>
  <c r="AT88" i="1"/>
  <c r="AT69" i="1"/>
  <c r="AT435" i="1"/>
  <c r="AT221" i="1"/>
  <c r="AT32" i="1"/>
  <c r="AT246" i="1"/>
  <c r="AT285" i="1"/>
  <c r="AT437" i="1"/>
  <c r="AT11" i="1"/>
  <c r="AT181" i="1"/>
  <c r="AT49" i="1"/>
  <c r="AT238" i="1"/>
  <c r="AT84" i="1"/>
  <c r="AT257" i="1"/>
  <c r="AT280" i="1"/>
  <c r="AT541" i="1"/>
  <c r="AT542" i="1"/>
  <c r="AT543" i="1"/>
  <c r="AT544" i="1"/>
  <c r="AT259" i="1"/>
  <c r="AT388" i="1"/>
  <c r="AT401" i="1"/>
  <c r="AT52" i="1"/>
  <c r="AT56" i="1"/>
  <c r="AT13" i="1"/>
  <c r="AT427" i="1"/>
  <c r="AT428" i="1"/>
  <c r="AT429" i="1"/>
  <c r="AT430" i="1"/>
  <c r="AT245" i="1"/>
  <c r="AT426" i="1"/>
  <c r="AT431" i="1"/>
  <c r="AT333" i="1"/>
  <c r="AT396" i="1"/>
  <c r="AT425" i="1"/>
  <c r="AT438" i="1"/>
  <c r="AT439" i="1"/>
  <c r="AT173" i="1"/>
  <c r="AT239" i="1"/>
  <c r="AT525" i="1"/>
  <c r="AT436" i="1"/>
  <c r="AT83" i="1"/>
  <c r="AT40" i="1"/>
  <c r="AT443" i="1"/>
  <c r="AT442" i="1"/>
  <c r="AT424" i="1"/>
  <c r="AT124" i="1"/>
  <c r="AT192" i="1"/>
  <c r="AT38" i="1"/>
  <c r="AT354" i="1"/>
  <c r="AT440" i="1"/>
  <c r="AT3" i="1"/>
  <c r="AT480" i="1"/>
  <c r="AT384" i="1"/>
  <c r="AT434" i="1"/>
  <c r="AT356" i="1"/>
  <c r="AT72" i="1"/>
  <c r="AT101" i="1"/>
  <c r="AT103" i="1"/>
  <c r="AT102" i="1"/>
  <c r="AT535" i="1"/>
  <c r="AT536" i="1"/>
  <c r="AT540" i="1"/>
  <c r="AT539" i="1"/>
  <c r="AT538" i="1"/>
  <c r="AT537" i="1"/>
  <c r="AT348" i="1"/>
  <c r="AT87" i="1"/>
  <c r="AT106" i="1"/>
  <c r="AT242" i="1"/>
  <c r="AT269" i="1"/>
  <c r="AT403" i="1"/>
  <c r="AT274" i="1"/>
  <c r="AT286" i="1"/>
  <c r="AT454" i="1"/>
  <c r="AT74" i="1"/>
  <c r="AT99" i="1"/>
  <c r="AT469" i="1"/>
  <c r="AT337" i="1"/>
  <c r="AT329" i="1"/>
  <c r="AT263" i="1"/>
  <c r="AT453" i="1"/>
  <c r="AT341" i="1"/>
  <c r="AT463" i="1"/>
  <c r="AT338" i="1"/>
  <c r="AT330" i="1"/>
  <c r="AT331" i="1"/>
  <c r="AT335" i="1"/>
  <c r="AT340" i="1"/>
  <c r="AT332" i="1"/>
  <c r="AT299" i="1"/>
  <c r="AT398" i="1"/>
  <c r="AT256" i="1"/>
  <c r="AT37" i="1"/>
  <c r="AT290" i="1"/>
  <c r="AT291" i="1"/>
  <c r="AT265" i="1"/>
  <c r="AT230" i="1"/>
  <c r="AT284" i="1"/>
  <c r="AT292" i="1"/>
  <c r="AT411" i="1"/>
  <c r="AT293" i="1"/>
  <c r="AT339" i="1"/>
  <c r="AT336" i="1"/>
  <c r="AT410" i="1"/>
  <c r="AT4" i="1"/>
  <c r="AT483" i="1"/>
  <c r="AT93" i="1"/>
  <c r="AT35" i="1"/>
  <c r="AT42" i="1"/>
  <c r="AT172" i="1"/>
  <c r="AT15" i="1"/>
  <c r="AT294" i="1"/>
  <c r="AT441" i="1"/>
  <c r="AT186" i="1"/>
  <c r="AT399" i="1"/>
  <c r="AT433" i="1"/>
  <c r="AT226" i="1"/>
  <c r="AT57" i="1"/>
  <c r="AT31" i="1"/>
  <c r="AT408" i="1"/>
  <c r="AT479" i="1"/>
  <c r="AT157" i="1"/>
  <c r="AT159" i="1"/>
  <c r="AT161" i="1"/>
  <c r="AT158" i="1"/>
  <c r="AT160" i="1"/>
  <c r="AT320" i="1"/>
  <c r="AT236" i="1"/>
  <c r="AT177" i="1"/>
  <c r="AT402" i="1"/>
  <c r="AT198" i="1"/>
  <c r="AT395" i="1"/>
  <c r="AT237" i="1"/>
  <c r="AT258" i="1"/>
  <c r="AT79" i="1"/>
  <c r="AT78" i="1"/>
  <c r="AT80" i="1"/>
  <c r="AT200" i="1"/>
  <c r="AT135" i="1"/>
  <c r="AT140" i="1"/>
  <c r="AT136" i="1"/>
  <c r="AT137" i="1"/>
  <c r="AT146" i="1"/>
  <c r="AT231" i="1"/>
  <c r="AT145" i="1"/>
  <c r="AT244" i="1"/>
  <c r="AT334" i="1"/>
  <c r="AT81" i="1"/>
  <c r="AT415" i="1"/>
  <c r="AT526" i="1"/>
  <c r="AT545" i="1"/>
  <c r="AT353" i="1"/>
  <c r="AT60" i="1"/>
  <c r="AT59" i="1"/>
  <c r="AT20" i="1"/>
  <c r="AT534" i="1"/>
  <c r="AT241" i="1"/>
  <c r="AT254" i="1"/>
  <c r="AT391" i="1"/>
  <c r="AT488" i="1"/>
  <c r="AT393" i="1"/>
  <c r="AT14" i="1"/>
  <c r="AT75" i="1"/>
  <c r="AT498" i="1"/>
  <c r="AT10" i="1"/>
  <c r="AT227" i="1"/>
  <c r="AT95" i="1"/>
  <c r="AT523" i="1"/>
  <c r="AT233" i="1"/>
  <c r="AT65" i="1"/>
  <c r="AT92" i="1"/>
  <c r="AT502" i="1"/>
  <c r="AT195" i="1"/>
  <c r="AT30" i="1"/>
  <c r="AT189" i="1"/>
  <c r="AT228" i="1"/>
  <c r="AT365" i="1"/>
  <c r="AT216" i="1"/>
  <c r="AT475" i="1"/>
  <c r="AT207" i="1"/>
  <c r="AT9" i="1"/>
  <c r="AT201" i="1"/>
  <c r="AT390" i="1"/>
  <c r="AT46" i="1"/>
  <c r="AT17" i="1"/>
  <c r="AT47" i="1"/>
  <c r="AT464" i="1"/>
  <c r="AT462" i="1"/>
  <c r="AT322" i="1"/>
  <c r="AT260" i="1"/>
  <c r="AT255" i="1"/>
  <c r="AT380" i="1"/>
  <c r="AT364" i="1"/>
  <c r="AT209" i="1"/>
  <c r="AT471" i="1"/>
  <c r="AT496" i="1"/>
  <c r="AT22" i="1"/>
  <c r="AT44" i="1"/>
  <c r="AT23" i="1"/>
  <c r="AT500" i="1"/>
  <c r="AT310" i="1"/>
  <c r="AT71" i="1"/>
  <c r="AT21" i="1"/>
  <c r="AT383" i="1"/>
  <c r="AT501" i="1"/>
  <c r="AT185" i="1"/>
  <c r="AT183" i="1"/>
  <c r="AT187" i="1"/>
  <c r="AT342" i="1"/>
  <c r="AT344" i="1"/>
  <c r="AT495" i="1"/>
  <c r="AT493" i="1"/>
  <c r="AT360" i="1"/>
  <c r="AT546" i="1"/>
  <c r="AT298" i="1"/>
  <c r="AT219" i="1"/>
  <c r="AT222" i="1"/>
  <c r="AT306" i="1"/>
  <c r="AT204" i="1"/>
  <c r="AT206" i="1"/>
  <c r="AT459" i="1"/>
  <c r="AT220" i="1"/>
  <c r="AT328" i="1"/>
  <c r="AT485" i="1"/>
  <c r="AT18" i="1"/>
  <c r="AT248" i="1"/>
  <c r="AT247" i="1"/>
  <c r="AT511" i="1"/>
  <c r="AT506" i="1"/>
  <c r="AT516" i="1"/>
  <c r="AT514" i="1"/>
  <c r="AT520" i="1"/>
  <c r="AT509" i="1"/>
  <c r="AT510" i="1"/>
  <c r="AT505" i="1"/>
  <c r="AT490" i="1"/>
  <c r="AT508" i="1"/>
  <c r="AT504" i="1"/>
  <c r="AT517" i="1"/>
  <c r="AT513" i="1"/>
  <c r="AT125" i="1"/>
  <c r="AT126" i="1"/>
  <c r="AT515" i="1"/>
  <c r="AT519" i="1"/>
  <c r="AT123" i="1"/>
  <c r="AT458" i="1"/>
  <c r="AT386" i="1"/>
  <c r="AT175" i="1"/>
  <c r="AT476" i="1"/>
  <c r="AT477" i="1"/>
  <c r="AT296" i="1"/>
  <c r="AT316" i="1"/>
  <c r="AT96" i="1"/>
  <c r="AT264" i="1"/>
  <c r="AT295" i="1"/>
  <c r="AT281" i="1"/>
  <c r="AT214" i="1"/>
  <c r="AT313" i="1"/>
  <c r="AT297" i="1"/>
  <c r="AT208" i="1"/>
  <c r="AT213" i="1"/>
  <c r="AT351" i="1"/>
  <c r="AT16" i="1"/>
  <c r="AT349" i="1"/>
  <c r="AT350" i="1"/>
  <c r="AT547" i="1"/>
  <c r="AT533" i="1"/>
  <c r="AT193" i="1"/>
  <c r="AT302" i="1"/>
  <c r="AT452" i="1"/>
  <c r="AT418" i="1"/>
  <c r="AT451" i="1"/>
  <c r="AT196" i="1"/>
  <c r="AT448" i="1"/>
  <c r="AT404" i="1"/>
  <c r="AT363" i="1"/>
  <c r="AT465" i="1"/>
  <c r="AT108" i="1"/>
  <c r="AT110" i="1"/>
  <c r="AT420" i="1"/>
  <c r="AT197" i="1"/>
  <c r="AT180" i="1"/>
  <c r="AT104" i="1"/>
  <c r="AT359" i="1"/>
  <c r="AT325" i="1"/>
  <c r="AT494" i="1"/>
  <c r="AT419" i="1"/>
  <c r="AT324" i="1"/>
  <c r="AT423" i="1"/>
  <c r="AT412" i="1"/>
  <c r="AT326" i="1"/>
  <c r="AT397" i="1"/>
  <c r="AT392" i="1"/>
  <c r="AT478" i="1"/>
  <c r="AT113" i="1"/>
  <c r="AT203" i="1"/>
  <c r="AT407" i="1"/>
  <c r="AT141" i="1"/>
  <c r="AT202" i="1"/>
  <c r="AT58" i="1"/>
  <c r="AT163" i="1"/>
  <c r="AT165" i="1"/>
  <c r="AT120" i="1"/>
  <c r="AT142" i="1"/>
  <c r="AT273" i="1"/>
  <c r="AT271" i="1"/>
  <c r="AT170" i="1"/>
  <c r="AT279" i="1"/>
  <c r="AT112" i="1"/>
  <c r="AT121" i="1"/>
  <c r="AT184" i="1"/>
  <c r="AT77" i="1"/>
  <c r="AT449" i="1"/>
  <c r="AT409" i="1"/>
  <c r="AT253" i="1"/>
  <c r="AT115" i="1"/>
  <c r="AT111" i="1"/>
  <c r="AT61" i="1"/>
  <c r="AT62" i="1"/>
  <c r="AT450" i="1"/>
  <c r="AT481" i="1"/>
  <c r="AT94" i="1"/>
  <c r="AT422" i="1"/>
  <c r="AT232" i="1"/>
  <c r="AT531" i="1"/>
  <c r="AT205" i="1"/>
  <c r="AT211" i="1"/>
  <c r="AT327" i="1"/>
  <c r="AT417" i="1"/>
  <c r="AT107" i="1"/>
  <c r="AT524" i="1"/>
  <c r="AT283" i="1"/>
  <c r="AT473" i="1"/>
  <c r="AT300" i="1"/>
  <c r="AT249" i="1"/>
  <c r="AT460" i="1"/>
  <c r="AT68" i="1"/>
  <c r="AT414" i="1"/>
  <c r="AT312" i="1"/>
  <c r="AT311" i="1"/>
  <c r="AT6" i="1"/>
  <c r="AT474" i="1"/>
  <c r="AT355" i="1"/>
  <c r="AT116" i="1"/>
  <c r="AT194" i="1"/>
  <c r="AT117" i="1"/>
  <c r="AT548" i="1"/>
  <c r="AT368" i="1"/>
  <c r="AT371" i="1"/>
  <c r="AT369" i="1"/>
  <c r="AT370" i="1"/>
  <c r="AT372" i="1"/>
  <c r="AT129" i="1"/>
  <c r="AT131" i="1"/>
  <c r="AT82" i="1"/>
  <c r="AT374" i="1"/>
  <c r="AT73" i="1"/>
  <c r="AT130" i="1"/>
  <c r="AT366" i="1"/>
  <c r="AT12" i="1"/>
  <c r="AT250" i="1"/>
  <c r="AT385" i="1"/>
  <c r="AT352" i="1"/>
  <c r="AT378" i="1"/>
  <c r="AT345" i="1"/>
  <c r="AT375" i="1"/>
  <c r="AT225" i="1"/>
  <c r="AT466" i="1"/>
  <c r="AT53" i="1"/>
  <c r="AT358" i="1"/>
  <c r="AT97" i="1"/>
  <c r="AT33" i="1"/>
  <c r="AT179" i="1"/>
  <c r="AT178" i="1"/>
  <c r="AT182" i="1"/>
  <c r="AT234" i="1"/>
  <c r="AT109" i="1"/>
  <c r="AT55" i="1"/>
  <c r="AT26" i="1"/>
  <c r="AT518" i="1"/>
  <c r="AT24" i="1"/>
  <c r="AT361" i="1"/>
  <c r="AT25" i="1"/>
  <c r="AT521" i="1"/>
  <c r="AT309" i="1"/>
  <c r="AT27" i="1"/>
  <c r="AT210" i="1"/>
  <c r="AT212" i="1"/>
  <c r="AT149" i="1"/>
  <c r="AT114" i="1"/>
  <c r="AT321" i="1"/>
  <c r="AT188" i="1"/>
  <c r="AT132" i="1"/>
  <c r="AT134" i="1"/>
  <c r="AT133" i="1"/>
  <c r="AT367" i="1"/>
  <c r="AT287" i="1"/>
  <c r="AT34" i="1"/>
  <c r="AT413" i="1"/>
  <c r="AT314" i="1"/>
  <c r="AT190" i="1"/>
  <c r="AT122" i="1"/>
  <c r="AT243" i="1"/>
  <c r="AT252" i="1"/>
  <c r="AT400" i="1"/>
  <c r="AT48" i="1"/>
  <c r="AT315" i="1"/>
  <c r="AT482" i="1"/>
  <c r="AT421" i="1"/>
  <c r="AT118" i="1"/>
  <c r="AT152" i="1"/>
  <c r="AT151" i="1"/>
  <c r="AT153" i="1"/>
  <c r="AT406" i="1"/>
  <c r="AT138" i="1"/>
  <c r="AT139" i="1"/>
  <c r="AT150" i="1"/>
  <c r="AT154" i="1"/>
  <c r="AT155" i="1"/>
  <c r="AT156" i="1"/>
  <c r="AT98" i="1"/>
  <c r="AT147" i="1"/>
  <c r="AT148" i="1"/>
  <c r="AT39" i="1"/>
  <c r="AT445" i="1"/>
  <c r="AT446" i="1"/>
  <c r="AT532" i="1"/>
  <c r="AT272" i="1"/>
  <c r="AT162" i="1"/>
  <c r="AT467" i="1"/>
  <c r="AT357" i="1"/>
  <c r="AT262" i="1"/>
  <c r="AT492" i="1"/>
  <c r="AT169" i="1"/>
  <c r="AT347" i="1"/>
  <c r="AT470" i="1"/>
  <c r="AT268" i="1"/>
  <c r="AT270" i="1"/>
  <c r="AT267" i="1"/>
  <c r="AT275" i="1"/>
  <c r="AT43" i="1"/>
  <c r="AT289" i="1"/>
  <c r="AT8" i="1"/>
  <c r="AT457" i="1"/>
  <c r="AT522" i="1"/>
  <c r="AT387" i="1"/>
  <c r="AT512" i="1"/>
  <c r="AT507" i="1"/>
  <c r="AT455" i="1"/>
  <c r="AT373" i="1"/>
  <c r="AT19" i="1"/>
  <c r="AT217" i="1"/>
  <c r="AT503" i="1"/>
  <c r="AT36" i="1"/>
  <c r="AT303" i="1"/>
  <c r="AT176" i="1"/>
  <c r="AT323" i="1"/>
  <c r="AT529" i="1"/>
  <c r="AT64" i="1"/>
  <c r="AT168" i="1"/>
  <c r="AT497" i="1"/>
  <c r="AT251" i="1"/>
  <c r="AT362" i="1"/>
  <c r="AT51" i="1"/>
  <c r="AT282" i="1"/>
  <c r="AT91" i="1"/>
  <c r="AT484" i="1"/>
  <c r="AT489" i="1"/>
  <c r="AT447" i="1"/>
  <c r="AU105" i="1" l="1"/>
  <c r="AU157" i="1"/>
  <c r="AU38" i="1"/>
  <c r="AU106" i="1"/>
  <c r="AU515" i="1"/>
  <c r="AU32" i="1"/>
  <c r="AU16" i="1"/>
  <c r="AU253" i="1"/>
  <c r="AU333" i="1"/>
  <c r="AU520" i="1"/>
  <c r="AU8" i="1"/>
  <c r="AU18" i="1"/>
  <c r="AU421" i="1"/>
  <c r="AU111" i="1"/>
  <c r="AU396" i="1"/>
  <c r="AU195" i="1"/>
  <c r="AU247" i="1"/>
  <c r="AU331" i="1"/>
  <c r="AU477" i="1"/>
  <c r="AU217" i="1"/>
  <c r="AU311" i="1"/>
  <c r="AU542" i="1"/>
  <c r="AU453" i="1"/>
  <c r="AU410" i="1"/>
  <c r="AU376" i="1"/>
  <c r="AU439" i="1"/>
  <c r="AU26" i="1"/>
  <c r="AU525" i="1"/>
  <c r="AU413" i="1"/>
  <c r="AU270" i="1"/>
  <c r="AU491" i="1"/>
  <c r="AU389" i="1"/>
  <c r="AU215" i="1"/>
  <c r="AU317" i="1"/>
  <c r="AU170" i="1"/>
  <c r="AU272" i="1"/>
  <c r="AU287" i="1"/>
  <c r="AU261" i="1"/>
  <c r="AU117" i="1"/>
  <c r="AU390" i="1"/>
  <c r="AU279" i="1"/>
  <c r="AU417" i="1"/>
  <c r="AU343" i="1"/>
  <c r="AU81" i="1"/>
  <c r="AU28" i="1"/>
  <c r="AU533" i="1"/>
  <c r="AU196" i="1"/>
  <c r="AU457" i="1"/>
  <c r="AU89" i="1"/>
  <c r="AU183" i="1"/>
  <c r="AU526" i="1"/>
  <c r="AU538" i="1"/>
  <c r="AU77" i="1"/>
  <c r="AU366" i="1"/>
  <c r="AU67" i="1"/>
  <c r="AU386" i="1"/>
  <c r="AU150" i="1"/>
  <c r="AU530" i="1"/>
  <c r="AU402" i="1"/>
  <c r="AU20" i="1"/>
  <c r="AU407" i="1"/>
  <c r="AU316" i="1"/>
  <c r="AU523" i="1"/>
  <c r="AU488" i="1"/>
  <c r="AU92" i="1"/>
  <c r="AU46" i="1"/>
  <c r="AU214" i="1"/>
  <c r="AU34" i="1"/>
  <c r="AU156" i="1"/>
  <c r="AU267" i="1"/>
  <c r="AU514" i="1"/>
  <c r="AU486" i="1"/>
  <c r="AU101" i="1"/>
  <c r="AU258" i="1"/>
  <c r="AU297" i="1"/>
  <c r="AU545" i="1"/>
  <c r="AU485" i="1"/>
  <c r="AU328" i="1"/>
  <c r="AU546" i="1"/>
  <c r="AU405" i="1"/>
  <c r="AU238" i="1"/>
  <c r="AU465" i="1"/>
  <c r="AU547" i="1"/>
  <c r="AU359" i="1"/>
  <c r="AU493" i="1"/>
  <c r="AU502" i="1"/>
  <c r="AU305" i="1"/>
  <c r="AU368" i="1"/>
  <c r="AU41" i="1"/>
  <c r="AU47" i="1"/>
  <c r="AU472" i="1"/>
  <c r="AU318" i="1"/>
  <c r="AU52" i="1"/>
  <c r="AU371" i="1"/>
  <c r="AU54" i="1"/>
  <c r="AU48" i="1"/>
  <c r="AU3" i="1"/>
  <c r="AU304" i="1"/>
  <c r="AU296" i="1"/>
  <c r="AU484" i="1"/>
  <c r="AU206" i="1"/>
  <c r="AU464" i="1"/>
  <c r="AU310" i="1"/>
  <c r="AU284" i="1"/>
  <c r="AU430" i="1"/>
  <c r="AU134" i="1"/>
  <c r="AU50" i="1"/>
  <c r="AU187" i="1"/>
  <c r="AU64" i="1"/>
  <c r="AU197" i="1"/>
  <c r="AU494" i="1"/>
  <c r="AU262" i="1"/>
  <c r="AU141" i="1"/>
  <c r="AU290" i="1"/>
  <c r="AU426" i="1"/>
  <c r="AU336" i="1"/>
  <c r="AU339" i="1"/>
  <c r="AU269" i="1"/>
  <c r="AU39" i="1"/>
  <c r="AU84" i="1"/>
  <c r="AU30" i="1"/>
  <c r="AU160" i="1"/>
  <c r="AU124" i="1"/>
  <c r="AU541" i="1"/>
  <c r="AU176" i="1"/>
  <c r="AU321" i="1"/>
  <c r="AU222" i="1"/>
  <c r="AU470" i="1"/>
  <c r="AU109" i="1"/>
  <c r="AU544" i="1"/>
  <c r="AU512" i="1"/>
  <c r="AU63" i="1"/>
  <c r="BA536" i="1"/>
  <c r="AU536" i="1" s="1"/>
  <c r="AU423" i="1"/>
  <c r="AU505" i="1"/>
  <c r="AU422" i="1"/>
  <c r="AU282" i="1"/>
  <c r="AU431" i="1"/>
  <c r="AU202" i="1"/>
  <c r="AU479" i="1"/>
  <c r="AU487" i="1"/>
  <c r="AU33" i="1"/>
  <c r="AU193" i="1"/>
  <c r="AU168" i="1"/>
  <c r="AU114" i="1"/>
  <c r="AU97" i="1"/>
  <c r="AU501" i="1"/>
  <c r="AU40" i="1"/>
  <c r="AU334" i="1"/>
  <c r="AU460" i="1"/>
  <c r="AU129" i="1"/>
  <c r="AU489" i="1"/>
  <c r="AU210" i="1"/>
  <c r="AU490" i="1"/>
  <c r="AU294" i="1"/>
  <c r="AU35" i="1"/>
  <c r="AU205" i="1"/>
  <c r="AU400" i="1"/>
  <c r="AU169" i="1"/>
  <c r="AU95" i="1"/>
  <c r="AU381" i="1"/>
  <c r="AU216" i="1"/>
  <c r="AU307" i="1"/>
  <c r="AU347" i="1"/>
  <c r="AU100" i="1"/>
  <c r="AU461" i="1"/>
  <c r="AU428" i="1"/>
  <c r="AU244" i="1"/>
  <c r="AU473" i="1"/>
  <c r="BA401" i="1"/>
  <c r="AU401" i="1" s="1"/>
  <c r="BA158" i="1"/>
  <c r="AU158" i="1" s="1"/>
  <c r="AU281" i="1"/>
  <c r="AU132" i="1"/>
  <c r="AU254" i="1"/>
  <c r="AU292" i="1"/>
  <c r="AU355" i="1"/>
  <c r="AU353" i="1"/>
  <c r="AU62" i="1"/>
  <c r="AU6" i="1"/>
  <c r="AU450" i="1"/>
  <c r="AU288" i="1"/>
  <c r="AU280" i="1"/>
  <c r="AU56" i="1"/>
  <c r="AU126" i="1"/>
  <c r="AU364" i="1"/>
  <c r="AU295" i="1"/>
  <c r="AU82" i="1"/>
  <c r="AU299" i="1"/>
  <c r="AU27" i="1"/>
  <c r="AU227" i="1"/>
  <c r="AU162" i="1"/>
  <c r="AU448" i="1"/>
  <c r="AU283" i="1"/>
  <c r="AU137" i="1"/>
  <c r="AU358" i="1"/>
  <c r="AU208" i="1"/>
  <c r="AU323" i="1"/>
  <c r="AU239" i="1"/>
  <c r="AU424" i="1"/>
  <c r="AU399" i="1"/>
  <c r="AU372" i="1"/>
  <c r="AU522" i="1"/>
  <c r="AU338" i="1"/>
  <c r="AU151" i="1"/>
  <c r="AU147" i="1"/>
  <c r="AU184" i="1"/>
  <c r="AU240" i="1"/>
  <c r="AU367" i="1"/>
  <c r="AU419" i="1"/>
  <c r="AU73" i="1"/>
  <c r="AU118" i="1"/>
  <c r="AU437" i="1"/>
  <c r="AU481" i="1"/>
  <c r="AU248" i="1"/>
  <c r="AU466" i="1"/>
  <c r="AU420" i="1"/>
  <c r="AU492" i="1"/>
  <c r="AU190" i="1"/>
  <c r="AU180" i="1"/>
  <c r="AU79" i="1"/>
  <c r="AU480" i="1"/>
  <c r="AU519" i="1"/>
  <c r="AU445" i="1"/>
  <c r="AU91" i="1"/>
  <c r="AU374" i="1"/>
  <c r="AU467" i="1"/>
  <c r="AU138" i="1"/>
  <c r="AU495" i="1"/>
  <c r="AU93" i="1"/>
  <c r="AU250" i="1"/>
  <c r="AU110" i="1"/>
  <c r="AU122" i="1"/>
  <c r="AU548" i="1"/>
  <c r="AU539" i="1"/>
  <c r="AU369" i="1"/>
  <c r="AU516" i="1"/>
  <c r="AU362" i="1"/>
  <c r="AU259" i="1"/>
  <c r="AU435" i="1"/>
  <c r="AU179" i="1"/>
  <c r="AU524" i="1"/>
  <c r="AU113" i="1"/>
  <c r="AU119" i="1"/>
  <c r="AU154" i="1"/>
  <c r="AU159" i="1"/>
  <c r="AU415" i="1"/>
  <c r="AU529" i="1"/>
  <c r="AU209" i="1"/>
  <c r="AU108" i="1"/>
  <c r="BA181" i="1"/>
  <c r="AU181" i="1" s="1"/>
  <c r="BA42" i="1"/>
  <c r="AU42" i="1" s="1"/>
  <c r="BA241" i="1"/>
  <c r="AU241" i="1" s="1"/>
  <c r="BA365" i="1"/>
  <c r="AU365" i="1" s="1"/>
  <c r="AU115" i="1"/>
  <c r="AU506" i="1"/>
  <c r="AU58" i="1"/>
  <c r="AU218" i="1"/>
  <c r="AU207" i="1"/>
  <c r="AU344" i="1"/>
  <c r="AU459" i="1"/>
  <c r="AU349" i="1"/>
  <c r="AU378" i="1"/>
  <c r="AU346" i="1"/>
  <c r="AU478" i="1"/>
  <c r="AU391" i="1"/>
  <c r="AU128" i="1"/>
  <c r="AU392" i="1"/>
  <c r="AU163" i="1"/>
  <c r="BA45" i="1"/>
  <c r="AU45" i="1" s="1"/>
  <c r="BA257" i="1"/>
  <c r="AU257" i="1" s="1"/>
  <c r="BA384" i="1"/>
  <c r="AU384" i="1" s="1"/>
  <c r="BA286" i="1"/>
  <c r="AU286" i="1" s="1"/>
  <c r="BA37" i="1"/>
  <c r="AU37" i="1" s="1"/>
  <c r="BA441" i="1"/>
  <c r="AU441" i="1" s="1"/>
  <c r="BA237" i="1"/>
  <c r="AU237" i="1" s="1"/>
  <c r="BA17" i="1"/>
  <c r="AU17" i="1" s="1"/>
  <c r="AU68" i="1"/>
  <c r="AU517" i="1"/>
  <c r="AU165" i="1"/>
  <c r="AU521" i="1"/>
  <c r="AU363" i="1"/>
  <c r="AU418" i="1"/>
  <c r="AU444" i="1"/>
  <c r="AU388" i="1"/>
  <c r="AU285" i="1"/>
  <c r="AU360" i="1"/>
  <c r="AU442" i="1"/>
  <c r="AU398" i="1"/>
  <c r="AU291" i="1"/>
  <c r="AU125" i="1"/>
  <c r="BA174" i="1"/>
  <c r="AU174" i="1" s="1"/>
  <c r="AU231" i="1"/>
  <c r="AU411" i="1"/>
  <c r="AU324" i="1"/>
  <c r="AU440" i="1"/>
  <c r="AU266" i="1"/>
  <c r="AU425" i="1"/>
  <c r="BA80" i="1"/>
  <c r="AU80" i="1" s="1"/>
  <c r="BA22" i="1"/>
  <c r="AU22" i="1" s="1"/>
  <c r="AU19" i="1"/>
  <c r="AU103" i="1"/>
  <c r="AU534" i="1"/>
  <c r="AU499" i="1"/>
  <c r="BA330" i="1"/>
  <c r="AU330" i="1" s="1"/>
  <c r="BA4" i="1"/>
  <c r="AU4" i="1" s="1"/>
  <c r="AU452" i="1"/>
  <c r="AU14" i="1"/>
  <c r="AU434" i="1"/>
  <c r="AU298" i="1"/>
  <c r="AU131" i="1"/>
  <c r="AU351" i="1"/>
  <c r="AU540" i="1"/>
  <c r="AU59" i="1"/>
  <c r="AU220" i="1"/>
  <c r="AU107" i="1"/>
  <c r="AU130" i="1"/>
  <c r="AU456" i="1"/>
  <c r="AU429" i="1"/>
  <c r="AU264" i="1"/>
  <c r="AU309" i="1"/>
  <c r="AU455" i="1"/>
  <c r="AU408" i="1"/>
  <c r="AU260" i="1"/>
  <c r="AU104" i="1"/>
  <c r="AU65" i="1"/>
  <c r="AU139" i="1"/>
  <c r="AU387" i="1"/>
  <c r="AU133" i="1"/>
  <c r="AU532" i="1"/>
  <c r="AU188" i="1"/>
  <c r="AU409" i="1"/>
  <c r="AU403" i="1"/>
  <c r="AU438" i="1"/>
  <c r="AU397" i="1"/>
  <c r="AU352" i="1"/>
  <c r="AU373" i="1"/>
  <c r="AU87" i="1"/>
  <c r="AU201" i="1"/>
  <c r="AU350" i="1"/>
  <c r="AU249" i="1"/>
  <c r="AU483" i="1"/>
  <c r="AU85" i="1"/>
  <c r="AU393" i="1"/>
  <c r="AU44" i="1"/>
  <c r="AU329" i="1"/>
  <c r="AU443" i="1"/>
  <c r="AU135" i="1"/>
  <c r="AU112" i="1"/>
  <c r="AU66" i="1"/>
  <c r="AU474" i="1"/>
  <c r="AU200" i="1"/>
  <c r="AU55" i="1"/>
  <c r="AU161" i="1"/>
  <c r="AU503" i="1"/>
  <c r="AU5" i="1"/>
  <c r="AU335" i="1"/>
  <c r="AU21" i="1"/>
  <c r="AU273" i="1"/>
  <c r="AU518" i="1"/>
  <c r="AU432" i="1"/>
  <c r="AU223" i="1"/>
  <c r="AU509" i="1"/>
  <c r="AU212" i="1"/>
  <c r="AU152" i="1"/>
  <c r="AU315" i="1"/>
  <c r="AU120" i="1"/>
  <c r="AU175" i="1"/>
  <c r="AU31" i="1"/>
  <c r="AU414" i="1"/>
  <c r="AU300" i="1"/>
  <c r="AU303" i="1"/>
  <c r="AU186" i="1"/>
  <c r="AU527" i="1"/>
  <c r="AU146" i="1"/>
  <c r="AU319" i="1"/>
  <c r="AU377" i="1"/>
  <c r="AU88" i="1"/>
  <c r="AU471" i="1"/>
  <c r="BA233" i="1"/>
  <c r="AU233" i="1" s="1"/>
  <c r="AU121" i="1"/>
  <c r="AU53" i="1"/>
  <c r="AU153" i="1"/>
  <c r="AU436" i="1"/>
  <c r="AU99" i="1"/>
  <c r="AU256" i="1"/>
  <c r="AU142" i="1"/>
  <c r="AU60" i="1"/>
  <c r="AU194" i="1"/>
  <c r="AU219" i="1"/>
  <c r="AU462" i="1"/>
  <c r="AU531" i="1"/>
  <c r="AU382" i="1"/>
  <c r="AU234" i="1"/>
  <c r="AU312" i="1"/>
  <c r="AU15" i="1"/>
  <c r="AU475" i="1"/>
  <c r="AU275" i="1"/>
  <c r="AU51" i="1"/>
  <c r="AU198" i="1"/>
  <c r="AU43" i="1"/>
  <c r="AU182" i="1"/>
  <c r="AU204" i="1"/>
  <c r="AU497" i="1"/>
  <c r="AU57" i="1"/>
  <c r="AU449" i="1"/>
  <c r="AU535" i="1"/>
  <c r="AU511" i="1"/>
  <c r="AU199" i="1"/>
  <c r="AU74" i="1"/>
  <c r="AU320" i="1"/>
  <c r="AU13" i="1"/>
  <c r="AU23" i="1"/>
  <c r="AU94" i="1"/>
  <c r="AU24" i="1"/>
  <c r="AU314" i="1"/>
  <c r="AU36" i="1"/>
  <c r="AU345" i="1"/>
  <c r="AU265" i="1"/>
  <c r="AU178" i="1"/>
  <c r="AU308" i="1"/>
  <c r="AU232" i="1"/>
  <c r="AU71" i="1"/>
  <c r="AU255" i="1"/>
  <c r="AU451" i="1"/>
  <c r="AU357" i="1"/>
  <c r="AU123" i="1"/>
  <c r="AU172" i="1"/>
  <c r="AU313" i="1"/>
  <c r="AU325" i="1"/>
  <c r="AU342" i="1"/>
  <c r="AU380" i="1"/>
  <c r="AU348" i="1"/>
  <c r="AU228" i="1"/>
  <c r="AU75" i="1"/>
  <c r="AU148" i="1"/>
  <c r="AU252" i="1"/>
  <c r="AU416" i="1"/>
  <c r="AU96" i="1"/>
  <c r="AU72" i="1"/>
  <c r="AU61" i="1"/>
  <c r="AU289" i="1"/>
  <c r="AU476" i="1"/>
  <c r="AU211" i="1"/>
  <c r="BA543" i="1"/>
  <c r="AU543" i="1" s="1"/>
  <c r="BA469" i="1"/>
  <c r="AU469" i="1" s="1"/>
  <c r="BA230" i="1"/>
  <c r="AU230" i="1" s="1"/>
  <c r="AU404" i="1"/>
  <c r="AU155" i="1"/>
  <c r="AU468" i="1"/>
  <c r="AU322" i="1"/>
  <c r="BA458" i="1"/>
  <c r="AU458" i="1" s="1"/>
  <c r="AU12" i="1"/>
  <c r="BA145" i="1"/>
  <c r="AU145" i="1" s="1"/>
  <c r="AU326" i="1"/>
  <c r="AU49" i="1"/>
  <c r="AU271" i="1"/>
  <c r="AU385" i="1"/>
  <c r="AU274" i="1"/>
  <c r="AU412" i="1"/>
  <c r="AU98" i="1"/>
  <c r="AU203" i="1"/>
  <c r="AU140" i="1"/>
  <c r="AU446" i="1"/>
  <c r="AU192" i="1"/>
  <c r="AU507" i="1"/>
  <c r="BA498" i="1"/>
  <c r="AU498" i="1" s="1"/>
  <c r="AU370" i="1"/>
  <c r="AU263" i="1"/>
  <c r="AU213" i="1"/>
  <c r="AU76" i="1"/>
  <c r="AU149" i="1"/>
  <c r="AU337" i="1"/>
  <c r="AU9" i="1"/>
  <c r="BA7" i="1"/>
  <c r="AU7" i="1" s="1"/>
  <c r="BA90" i="1"/>
  <c r="AU90" i="1" s="1"/>
  <c r="BA427" i="1"/>
  <c r="AU427" i="1" s="1"/>
  <c r="BA332" i="1"/>
  <c r="AU332" i="1" s="1"/>
  <c r="AU482" i="1"/>
  <c r="AU268" i="1"/>
  <c r="AU361" i="1"/>
  <c r="AU189" i="1"/>
  <c r="AU327" i="1"/>
  <c r="AU463" i="1"/>
  <c r="AU236" i="1"/>
  <c r="BA69" i="1"/>
  <c r="AU69" i="1" s="1"/>
  <c r="BA173" i="1"/>
  <c r="AU173" i="1" s="1"/>
  <c r="BA226" i="1"/>
  <c r="AU226" i="1" s="1"/>
  <c r="AU356" i="1"/>
  <c r="AU11" i="1"/>
  <c r="BA496" i="1"/>
  <c r="AU496" i="1" s="1"/>
  <c r="BA306" i="1"/>
  <c r="AU306" i="1" s="1"/>
  <c r="BA379" i="1"/>
  <c r="AU379" i="1" s="1"/>
  <c r="BA191" i="1"/>
  <c r="AU191" i="1" s="1"/>
  <c r="AU395" i="1"/>
  <c r="AU500" i="1"/>
  <c r="AU116" i="1"/>
  <c r="BA246" i="1"/>
  <c r="AU246" i="1" s="1"/>
  <c r="BA83" i="1"/>
  <c r="AU83" i="1" s="1"/>
  <c r="BA537" i="1"/>
  <c r="AU537" i="1" s="1"/>
  <c r="AU454" i="1"/>
  <c r="AU293" i="1"/>
  <c r="AU102" i="1"/>
  <c r="AU508" i="1"/>
  <c r="AU225" i="1"/>
  <c r="AU185" i="1"/>
  <c r="AU341" i="1"/>
  <c r="AU243" i="1"/>
  <c r="BA510" i="1"/>
  <c r="AU510" i="1" s="1"/>
  <c r="AU251" i="1"/>
  <c r="AU433" i="1"/>
  <c r="AU528" i="1"/>
  <c r="AU136" i="1"/>
  <c r="AU25" i="1"/>
  <c r="AU406" i="1"/>
  <c r="BA224" i="1"/>
  <c r="AU224" i="1" s="1"/>
  <c r="BA354" i="1"/>
  <c r="AU354" i="1" s="1"/>
  <c r="BA242" i="1"/>
  <c r="AU242" i="1" s="1"/>
  <c r="BA177" i="1"/>
  <c r="AU177" i="1" s="1"/>
  <c r="AU86" i="1"/>
  <c r="AU29" i="1"/>
  <c r="AU221" i="1"/>
  <c r="AU513" i="1"/>
  <c r="AU78" i="1"/>
  <c r="BA127" i="1"/>
  <c r="AU127" i="1" s="1"/>
  <c r="BA245" i="1"/>
  <c r="AU245" i="1" s="1"/>
  <c r="BA10" i="1"/>
  <c r="AU10" i="1" s="1"/>
  <c r="AU302" i="1"/>
  <c r="AU375" i="1"/>
  <c r="AU340" i="1"/>
  <c r="BA383" i="1"/>
  <c r="AU383" i="1" s="1"/>
  <c r="BA504" i="1"/>
  <c r="AU504" i="1" s="1"/>
  <c r="BH447" i="1"/>
  <c r="BK447" i="1" l="1"/>
  <c r="BJ447" i="1"/>
  <c r="BG447" i="1"/>
  <c r="BF447" i="1"/>
  <c r="BE447" i="1"/>
  <c r="AZ447" i="1"/>
  <c r="AY447" i="1"/>
  <c r="AX447" i="1"/>
  <c r="AW447" i="1"/>
  <c r="AV447" i="1"/>
  <c r="AS447" i="1"/>
  <c r="BB447" i="1" s="1"/>
  <c r="AR447" i="1"/>
  <c r="Q49" i="6"/>
  <c r="R49" i="6"/>
  <c r="S49" i="6"/>
  <c r="T49" i="6"/>
  <c r="U49" i="6"/>
  <c r="V49" i="6"/>
  <c r="W49" i="6"/>
  <c r="X49" i="6"/>
  <c r="BI447" i="1" l="1"/>
  <c r="BD447" i="1"/>
  <c r="BC447" i="1"/>
  <c r="BA447" i="1" s="1"/>
  <c r="AU447" i="1" l="1"/>
  <c r="J51" i="6"/>
  <c r="K77" i="6" l="1"/>
  <c r="D111" i="6"/>
  <c r="P50" i="6" l="1"/>
  <c r="Q50" i="6"/>
  <c r="S50" i="6"/>
  <c r="T50" i="6"/>
  <c r="U50" i="6"/>
  <c r="V50" i="6"/>
  <c r="W50" i="6"/>
  <c r="X50" i="6"/>
  <c r="J79" i="6"/>
  <c r="K79" i="6"/>
  <c r="L79" i="6"/>
  <c r="M79" i="6"/>
  <c r="L51" i="6"/>
  <c r="K51" i="6"/>
  <c r="I51" i="6"/>
  <c r="C102" i="6" l="1"/>
  <c r="J78" i="6"/>
  <c r="K78" i="6"/>
  <c r="L78" i="6"/>
  <c r="M78" i="6"/>
  <c r="I78" i="6"/>
  <c r="I77" i="6"/>
  <c r="E113" i="6"/>
  <c r="E112" i="6" l="1"/>
  <c r="D112" i="6"/>
  <c r="F113" i="6" l="1"/>
  <c r="G113" i="6" s="1"/>
  <c r="H113" i="6" s="1"/>
  <c r="H111" i="6"/>
  <c r="F112" i="6"/>
  <c r="G112" i="6"/>
  <c r="H112" i="6"/>
  <c r="E111" i="6"/>
  <c r="G111" i="6"/>
  <c r="F111" i="6"/>
  <c r="Q48" i="6"/>
  <c r="R48" i="6"/>
  <c r="S48" i="6"/>
  <c r="T48" i="6"/>
  <c r="U48" i="6"/>
  <c r="V48" i="6"/>
  <c r="W48" i="6"/>
  <c r="X48" i="6"/>
  <c r="X47" i="6"/>
  <c r="W47" i="6"/>
  <c r="V47" i="6"/>
  <c r="U47" i="6"/>
  <c r="T47" i="6"/>
  <c r="S47" i="6"/>
  <c r="R47" i="6"/>
  <c r="Q47" i="6"/>
  <c r="P48" i="6"/>
  <c r="P47" i="6"/>
  <c r="J77" i="6"/>
  <c r="J74" i="6"/>
  <c r="I74" i="6"/>
  <c r="I58" i="6" s="1"/>
  <c r="H56" i="6"/>
  <c r="H58" i="6" s="1"/>
  <c r="D56" i="6"/>
  <c r="E4" i="6"/>
  <c r="E57" i="6" s="1"/>
  <c r="F4" i="6"/>
  <c r="F57" i="6" s="1"/>
  <c r="G4" i="6"/>
  <c r="G57" i="6" s="1"/>
  <c r="H4" i="6"/>
  <c r="H57" i="6" s="1"/>
  <c r="I4" i="6"/>
  <c r="J4" i="6"/>
  <c r="K4" i="6"/>
  <c r="L4" i="6"/>
  <c r="M4" i="6"/>
  <c r="M80" i="6" s="1"/>
  <c r="D4" i="6"/>
  <c r="A98" i="6" s="1"/>
  <c r="C98" i="6" s="1"/>
  <c r="M77" i="6"/>
  <c r="L77" i="6"/>
  <c r="M74" i="6"/>
  <c r="L74" i="6"/>
  <c r="K74" i="6"/>
  <c r="G56" i="6"/>
  <c r="F56" i="6"/>
  <c r="E56" i="6"/>
  <c r="J58" i="6" l="1"/>
  <c r="I57" i="6"/>
  <c r="I80" i="6"/>
  <c r="L57" i="6"/>
  <c r="L80" i="6"/>
  <c r="K81" i="6"/>
  <c r="K58" i="6"/>
  <c r="K80" i="6"/>
  <c r="A100" i="6"/>
  <c r="C100" i="6" s="1"/>
  <c r="J57" i="6"/>
  <c r="J80" i="6"/>
  <c r="K57" i="6"/>
  <c r="M81" i="6"/>
  <c r="J81" i="6"/>
  <c r="I81" i="6"/>
  <c r="D57" i="6"/>
  <c r="M57" i="6"/>
  <c r="A2" i="5"/>
  <c r="B2" i="5"/>
  <c r="C2" i="5"/>
  <c r="D2" i="5"/>
  <c r="E2" i="5"/>
  <c r="F2" i="5"/>
  <c r="G2" i="5"/>
  <c r="H2" i="5"/>
  <c r="A3" i="5"/>
  <c r="B3" i="5"/>
  <c r="C3" i="5"/>
  <c r="D3" i="5"/>
  <c r="E3" i="5"/>
  <c r="F3" i="5"/>
  <c r="G3" i="5"/>
  <c r="H3" i="5"/>
  <c r="A4" i="5"/>
  <c r="B4" i="5"/>
  <c r="C4" i="5"/>
  <c r="D4" i="5"/>
  <c r="E4" i="5"/>
  <c r="F4" i="5"/>
  <c r="G4" i="5"/>
  <c r="H4" i="5"/>
  <c r="A5" i="5"/>
  <c r="B5" i="5"/>
  <c r="C5" i="5"/>
  <c r="D5" i="5"/>
  <c r="E5" i="5"/>
  <c r="F5" i="5"/>
  <c r="G5" i="5"/>
  <c r="H5" i="5"/>
  <c r="A6" i="5"/>
  <c r="B6" i="5"/>
  <c r="C6" i="5"/>
  <c r="D6" i="5"/>
  <c r="E6" i="5"/>
  <c r="F6" i="5"/>
  <c r="G6" i="5"/>
  <c r="H6" i="5"/>
  <c r="A7" i="5"/>
  <c r="B7" i="5"/>
  <c r="C7" i="5"/>
  <c r="D7" i="5"/>
  <c r="E7" i="5"/>
  <c r="F7" i="5"/>
  <c r="G7" i="5"/>
  <c r="H7" i="5"/>
  <c r="A8" i="5"/>
  <c r="B8" i="5"/>
  <c r="C8" i="5"/>
  <c r="D8" i="5"/>
  <c r="E8" i="5"/>
  <c r="F8" i="5"/>
  <c r="G8" i="5"/>
  <c r="H8" i="5"/>
  <c r="A9" i="5"/>
  <c r="B9" i="5"/>
  <c r="C9" i="5"/>
  <c r="D9" i="5"/>
  <c r="E9" i="5"/>
  <c r="F9" i="5"/>
  <c r="G9" i="5"/>
  <c r="H9" i="5"/>
  <c r="A10" i="5"/>
  <c r="B10" i="5"/>
  <c r="C10" i="5"/>
  <c r="D10" i="5"/>
  <c r="E10" i="5"/>
  <c r="F10" i="5"/>
  <c r="G10" i="5"/>
  <c r="H10" i="5"/>
  <c r="A11" i="5"/>
  <c r="B11" i="5"/>
  <c r="C11" i="5"/>
  <c r="D11" i="5"/>
  <c r="E11" i="5"/>
  <c r="F11" i="5"/>
  <c r="G11" i="5"/>
  <c r="H11" i="5"/>
  <c r="A12" i="5"/>
  <c r="B12" i="5"/>
  <c r="C12" i="5"/>
  <c r="D12" i="5"/>
  <c r="E12" i="5"/>
  <c r="F12" i="5"/>
  <c r="G12" i="5"/>
  <c r="H12" i="5"/>
  <c r="A13" i="5"/>
  <c r="B13" i="5"/>
  <c r="C13" i="5"/>
  <c r="D13" i="5"/>
  <c r="E13" i="5"/>
  <c r="F13" i="5"/>
  <c r="G13" i="5"/>
  <c r="H13" i="5"/>
  <c r="A14" i="5"/>
  <c r="B14" i="5"/>
  <c r="C14" i="5"/>
  <c r="D14" i="5"/>
  <c r="E14" i="5"/>
  <c r="F14" i="5"/>
  <c r="G14" i="5"/>
  <c r="H14" i="5"/>
  <c r="A15" i="5"/>
  <c r="B15" i="5"/>
  <c r="C15" i="5"/>
  <c r="D15" i="5"/>
  <c r="E15" i="5"/>
  <c r="F15" i="5"/>
  <c r="G15" i="5"/>
  <c r="H15" i="5"/>
  <c r="A16" i="5"/>
  <c r="B16" i="5"/>
  <c r="C16" i="5"/>
  <c r="D16" i="5"/>
  <c r="E16" i="5"/>
  <c r="F16" i="5"/>
  <c r="G16" i="5"/>
  <c r="H16" i="5"/>
  <c r="A17" i="5"/>
  <c r="B17" i="5"/>
  <c r="C17" i="5"/>
  <c r="D17" i="5"/>
  <c r="E17" i="5"/>
  <c r="F17" i="5"/>
  <c r="G17" i="5"/>
  <c r="H17" i="5"/>
  <c r="A18" i="5"/>
  <c r="B18" i="5"/>
  <c r="C18" i="5"/>
  <c r="D18" i="5"/>
  <c r="E18" i="5"/>
  <c r="F18" i="5"/>
  <c r="G18" i="5"/>
  <c r="H18" i="5"/>
  <c r="A19" i="5"/>
  <c r="B19" i="5"/>
  <c r="C19" i="5"/>
  <c r="D19" i="5"/>
  <c r="E19" i="5"/>
  <c r="F19" i="5"/>
  <c r="G19" i="5"/>
  <c r="H19" i="5"/>
  <c r="A20" i="5"/>
  <c r="B20" i="5"/>
  <c r="C20" i="5"/>
  <c r="D20" i="5"/>
  <c r="E20" i="5"/>
  <c r="F20" i="5"/>
  <c r="G20" i="5"/>
  <c r="H20" i="5"/>
  <c r="A21" i="5"/>
  <c r="B21" i="5"/>
  <c r="C21" i="5"/>
  <c r="D21" i="5"/>
  <c r="E21" i="5"/>
  <c r="F21" i="5"/>
  <c r="G21" i="5"/>
  <c r="H21" i="5"/>
  <c r="A22" i="5"/>
  <c r="B22" i="5"/>
  <c r="C22" i="5"/>
  <c r="D22" i="5"/>
  <c r="E22" i="5"/>
  <c r="F22" i="5"/>
  <c r="G22" i="5"/>
  <c r="H22" i="5"/>
  <c r="A23" i="5"/>
  <c r="B23" i="5"/>
  <c r="C23" i="5"/>
  <c r="D23" i="5"/>
  <c r="E23" i="5"/>
  <c r="F23" i="5"/>
  <c r="G23" i="5"/>
  <c r="H23" i="5"/>
  <c r="A24" i="5"/>
  <c r="B24" i="5"/>
  <c r="C24" i="5"/>
  <c r="D24" i="5"/>
  <c r="E24" i="5"/>
  <c r="F24" i="5"/>
  <c r="G24" i="5"/>
  <c r="H24" i="5"/>
  <c r="A25" i="5"/>
  <c r="B25" i="5"/>
  <c r="C25" i="5"/>
  <c r="D25" i="5"/>
  <c r="E25" i="5"/>
  <c r="F25" i="5"/>
  <c r="G25" i="5"/>
  <c r="H25" i="5"/>
  <c r="A26" i="5"/>
  <c r="B26" i="5"/>
  <c r="C26" i="5"/>
  <c r="D26" i="5"/>
  <c r="E26" i="5"/>
  <c r="F26" i="5"/>
  <c r="G26" i="5"/>
  <c r="H26" i="5"/>
  <c r="A27" i="5"/>
  <c r="B27" i="5"/>
  <c r="C27" i="5"/>
  <c r="D27" i="5"/>
  <c r="E27" i="5"/>
  <c r="F27" i="5"/>
  <c r="G27" i="5"/>
  <c r="H27" i="5"/>
  <c r="A28" i="5"/>
  <c r="B28" i="5"/>
  <c r="C28" i="5"/>
  <c r="D28" i="5"/>
  <c r="E28" i="5"/>
  <c r="F28" i="5"/>
  <c r="G28" i="5"/>
  <c r="H28" i="5"/>
  <c r="A29" i="5"/>
  <c r="B29" i="5"/>
  <c r="C29" i="5"/>
  <c r="D29" i="5"/>
  <c r="E29" i="5"/>
  <c r="F29" i="5"/>
  <c r="G29" i="5"/>
  <c r="H29" i="5"/>
  <c r="A30" i="5"/>
  <c r="B30" i="5"/>
  <c r="C30" i="5"/>
  <c r="D30" i="5"/>
  <c r="E30" i="5"/>
  <c r="F30" i="5"/>
  <c r="G30" i="5"/>
  <c r="H30" i="5"/>
  <c r="A31" i="5"/>
  <c r="B31" i="5"/>
  <c r="C31" i="5"/>
  <c r="D31" i="5"/>
  <c r="E31" i="5"/>
  <c r="F31" i="5"/>
  <c r="G31" i="5"/>
  <c r="H31" i="5"/>
  <c r="A32" i="5"/>
  <c r="B32" i="5"/>
  <c r="C32" i="5"/>
  <c r="D32" i="5"/>
  <c r="E32" i="5"/>
  <c r="F32" i="5"/>
  <c r="G32" i="5"/>
  <c r="H32" i="5"/>
  <c r="A33" i="5"/>
  <c r="B33" i="5"/>
  <c r="C33" i="5"/>
  <c r="D33" i="5"/>
  <c r="E33" i="5"/>
  <c r="F33" i="5"/>
  <c r="G33" i="5"/>
  <c r="H33" i="5"/>
  <c r="A34" i="5"/>
  <c r="B34" i="5"/>
  <c r="C34" i="5"/>
  <c r="D34" i="5"/>
  <c r="E34" i="5"/>
  <c r="F34" i="5"/>
  <c r="G34" i="5"/>
  <c r="H34" i="5"/>
  <c r="A35" i="5"/>
  <c r="B35" i="5"/>
  <c r="C35" i="5"/>
  <c r="D35" i="5"/>
  <c r="E35" i="5"/>
  <c r="F35" i="5"/>
  <c r="G35" i="5"/>
  <c r="H35" i="5"/>
  <c r="A36" i="5"/>
  <c r="B36" i="5"/>
  <c r="C36" i="5"/>
  <c r="D36" i="5"/>
  <c r="E36" i="5"/>
  <c r="F36" i="5"/>
  <c r="G36" i="5"/>
  <c r="H36" i="5"/>
  <c r="A37" i="5"/>
  <c r="B37" i="5"/>
  <c r="C37" i="5"/>
  <c r="D37" i="5"/>
  <c r="E37" i="5"/>
  <c r="F37" i="5"/>
  <c r="G37" i="5"/>
  <c r="H37" i="5"/>
  <c r="A38" i="5"/>
  <c r="B38" i="5"/>
  <c r="C38" i="5"/>
  <c r="D38" i="5"/>
  <c r="E38" i="5"/>
  <c r="F38" i="5"/>
  <c r="G38" i="5"/>
  <c r="H38" i="5"/>
  <c r="A39" i="5"/>
  <c r="B39" i="5"/>
  <c r="C39" i="5"/>
  <c r="D39" i="5"/>
  <c r="E39" i="5"/>
  <c r="F39" i="5"/>
  <c r="G39" i="5"/>
  <c r="H39" i="5"/>
  <c r="A40" i="5"/>
  <c r="B40" i="5"/>
  <c r="C40" i="5"/>
  <c r="D40" i="5"/>
  <c r="E40" i="5"/>
  <c r="F40" i="5"/>
  <c r="G40" i="5"/>
  <c r="H40" i="5"/>
  <c r="A41" i="5"/>
  <c r="B41" i="5"/>
  <c r="C41" i="5"/>
  <c r="D41" i="5"/>
  <c r="E41" i="5"/>
  <c r="F41" i="5"/>
  <c r="G41" i="5"/>
  <c r="H41" i="5"/>
  <c r="A42" i="5"/>
  <c r="B42" i="5"/>
  <c r="C42" i="5"/>
  <c r="D42" i="5"/>
  <c r="E42" i="5"/>
  <c r="F42" i="5"/>
  <c r="G42" i="5"/>
  <c r="H42" i="5"/>
  <c r="A43" i="5"/>
  <c r="B43" i="5"/>
  <c r="C43" i="5"/>
  <c r="D43" i="5"/>
  <c r="E43" i="5"/>
  <c r="F43" i="5"/>
  <c r="G43" i="5"/>
  <c r="H43" i="5"/>
  <c r="A44" i="5"/>
  <c r="B44" i="5"/>
  <c r="C44" i="5"/>
  <c r="D44" i="5"/>
  <c r="E44" i="5"/>
  <c r="F44" i="5"/>
  <c r="G44" i="5"/>
  <c r="H44" i="5"/>
  <c r="A45" i="5"/>
  <c r="B45" i="5"/>
  <c r="C45" i="5"/>
  <c r="D45" i="5"/>
  <c r="E45" i="5"/>
  <c r="F45" i="5"/>
  <c r="G45" i="5"/>
  <c r="H45" i="5"/>
  <c r="A46" i="5"/>
  <c r="B46" i="5"/>
  <c r="C46" i="5"/>
  <c r="D46" i="5"/>
  <c r="E46" i="5"/>
  <c r="F46" i="5"/>
  <c r="G46" i="5"/>
  <c r="H46" i="5"/>
  <c r="A47" i="5"/>
  <c r="B47" i="5"/>
  <c r="C47" i="5"/>
  <c r="D47" i="5"/>
  <c r="E47" i="5"/>
  <c r="F47" i="5"/>
  <c r="G47" i="5"/>
  <c r="H47" i="5"/>
  <c r="A48" i="5"/>
  <c r="B48" i="5"/>
  <c r="C48" i="5"/>
  <c r="D48" i="5"/>
  <c r="E48" i="5"/>
  <c r="F48" i="5"/>
  <c r="G48" i="5"/>
  <c r="H48" i="5"/>
  <c r="A49" i="5"/>
  <c r="B49" i="5"/>
  <c r="C49" i="5"/>
  <c r="D49" i="5"/>
  <c r="E49" i="5"/>
  <c r="F49" i="5"/>
  <c r="G49" i="5"/>
  <c r="H49" i="5"/>
  <c r="A50" i="5"/>
  <c r="B50" i="5"/>
  <c r="C50" i="5"/>
  <c r="D50" i="5"/>
  <c r="E50" i="5"/>
  <c r="F50" i="5"/>
  <c r="G50" i="5"/>
  <c r="H50" i="5"/>
  <c r="A51" i="5"/>
  <c r="B51" i="5"/>
  <c r="C51" i="5"/>
  <c r="D51" i="5"/>
  <c r="E51" i="5"/>
  <c r="F51" i="5"/>
  <c r="G51" i="5"/>
  <c r="H51" i="5"/>
  <c r="A52" i="5"/>
  <c r="B52" i="5"/>
  <c r="C52" i="5"/>
  <c r="D52" i="5"/>
  <c r="E52" i="5"/>
  <c r="F52" i="5"/>
  <c r="G52" i="5"/>
  <c r="H52" i="5"/>
  <c r="A53" i="5"/>
  <c r="B53" i="5"/>
  <c r="C53" i="5"/>
  <c r="D53" i="5"/>
  <c r="E53" i="5"/>
  <c r="F53" i="5"/>
  <c r="G53" i="5"/>
  <c r="H53" i="5"/>
  <c r="A54" i="5"/>
  <c r="B54" i="5"/>
  <c r="C54" i="5"/>
  <c r="D54" i="5"/>
  <c r="E54" i="5"/>
  <c r="F54" i="5"/>
  <c r="G54" i="5"/>
  <c r="H54" i="5"/>
  <c r="A55" i="5"/>
  <c r="B55" i="5"/>
  <c r="C55" i="5"/>
  <c r="D55" i="5"/>
  <c r="E55" i="5"/>
  <c r="F55" i="5"/>
  <c r="G55" i="5"/>
  <c r="H55" i="5"/>
  <c r="A56" i="5"/>
  <c r="B56" i="5"/>
  <c r="C56" i="5"/>
  <c r="D56" i="5"/>
  <c r="E56" i="5"/>
  <c r="F56" i="5"/>
  <c r="G56" i="5"/>
  <c r="H56" i="5"/>
  <c r="A57" i="5"/>
  <c r="B57" i="5"/>
  <c r="C57" i="5"/>
  <c r="D57" i="5"/>
  <c r="E57" i="5"/>
  <c r="F57" i="5"/>
  <c r="G57" i="5"/>
  <c r="H57" i="5"/>
  <c r="A58" i="5"/>
  <c r="B58" i="5"/>
  <c r="C58" i="5"/>
  <c r="D58" i="5"/>
  <c r="E58" i="5"/>
  <c r="F58" i="5"/>
  <c r="G58" i="5"/>
  <c r="H58" i="5"/>
  <c r="A59" i="5"/>
  <c r="B59" i="5"/>
  <c r="C59" i="5"/>
  <c r="D59" i="5"/>
  <c r="E59" i="5"/>
  <c r="F59" i="5"/>
  <c r="G59" i="5"/>
  <c r="H59" i="5"/>
  <c r="A60" i="5"/>
  <c r="B60" i="5"/>
  <c r="C60" i="5"/>
  <c r="D60" i="5"/>
  <c r="E60" i="5"/>
  <c r="F60" i="5"/>
  <c r="G60" i="5"/>
  <c r="H60" i="5"/>
  <c r="A61" i="5"/>
  <c r="B61" i="5"/>
  <c r="C61" i="5"/>
  <c r="D61" i="5"/>
  <c r="E61" i="5"/>
  <c r="F61" i="5"/>
  <c r="G61" i="5"/>
  <c r="H61" i="5"/>
  <c r="A62" i="5"/>
  <c r="B62" i="5"/>
  <c r="C62" i="5"/>
  <c r="D62" i="5"/>
  <c r="E62" i="5"/>
  <c r="F62" i="5"/>
  <c r="G62" i="5"/>
  <c r="H62" i="5"/>
  <c r="A63" i="5"/>
  <c r="B63" i="5"/>
  <c r="C63" i="5"/>
  <c r="D63" i="5"/>
  <c r="E63" i="5"/>
  <c r="F63" i="5"/>
  <c r="G63" i="5"/>
  <c r="H63" i="5"/>
  <c r="A64" i="5"/>
  <c r="B64" i="5"/>
  <c r="C64" i="5"/>
  <c r="D64" i="5"/>
  <c r="E64" i="5"/>
  <c r="F64" i="5"/>
  <c r="G64" i="5"/>
  <c r="H64" i="5"/>
  <c r="A65" i="5"/>
  <c r="B65" i="5"/>
  <c r="C65" i="5"/>
  <c r="D65" i="5"/>
  <c r="E65" i="5"/>
  <c r="F65" i="5"/>
  <c r="G65" i="5"/>
  <c r="H65" i="5"/>
  <c r="A66" i="5"/>
  <c r="B66" i="5"/>
  <c r="C66" i="5"/>
  <c r="D66" i="5"/>
  <c r="E66" i="5"/>
  <c r="F66" i="5"/>
  <c r="G66" i="5"/>
  <c r="H66" i="5"/>
  <c r="A67" i="5"/>
  <c r="B67" i="5"/>
  <c r="C67" i="5"/>
  <c r="D67" i="5"/>
  <c r="E67" i="5"/>
  <c r="F67" i="5"/>
  <c r="G67" i="5"/>
  <c r="H67" i="5"/>
  <c r="A68" i="5"/>
  <c r="B68" i="5"/>
  <c r="C68" i="5"/>
  <c r="D68" i="5"/>
  <c r="E68" i="5"/>
  <c r="F68" i="5"/>
  <c r="G68" i="5"/>
  <c r="H68" i="5"/>
  <c r="A69" i="5"/>
  <c r="B69" i="5"/>
  <c r="C69" i="5"/>
  <c r="D69" i="5"/>
  <c r="E69" i="5"/>
  <c r="F69" i="5"/>
  <c r="G69" i="5"/>
  <c r="H69" i="5"/>
  <c r="A70" i="5"/>
  <c r="B70" i="5"/>
  <c r="C70" i="5"/>
  <c r="D70" i="5"/>
  <c r="E70" i="5"/>
  <c r="F70" i="5"/>
  <c r="G70" i="5"/>
  <c r="H70" i="5"/>
  <c r="A71" i="5"/>
  <c r="B71" i="5"/>
  <c r="C71" i="5"/>
  <c r="D71" i="5"/>
  <c r="E71" i="5"/>
  <c r="F71" i="5"/>
  <c r="G71" i="5"/>
  <c r="H71" i="5"/>
  <c r="A72" i="5"/>
  <c r="B72" i="5"/>
  <c r="C72" i="5"/>
  <c r="D72" i="5"/>
  <c r="E72" i="5"/>
  <c r="F72" i="5"/>
  <c r="G72" i="5"/>
  <c r="H72" i="5"/>
  <c r="A73" i="5"/>
  <c r="B73" i="5"/>
  <c r="C73" i="5"/>
  <c r="D73" i="5"/>
  <c r="E73" i="5"/>
  <c r="F73" i="5"/>
  <c r="G73" i="5"/>
  <c r="H73" i="5"/>
  <c r="A74" i="5"/>
  <c r="B74" i="5"/>
  <c r="C74" i="5"/>
  <c r="D74" i="5"/>
  <c r="E74" i="5"/>
  <c r="F74" i="5"/>
  <c r="G74" i="5"/>
  <c r="H74" i="5"/>
  <c r="A75" i="5"/>
  <c r="B75" i="5"/>
  <c r="C75" i="5"/>
  <c r="D75" i="5"/>
  <c r="E75" i="5"/>
  <c r="F75" i="5"/>
  <c r="G75" i="5"/>
  <c r="H75" i="5"/>
  <c r="A76" i="5"/>
  <c r="B76" i="5"/>
  <c r="C76" i="5"/>
  <c r="D76" i="5"/>
  <c r="E76" i="5"/>
  <c r="F76" i="5"/>
  <c r="G76" i="5"/>
  <c r="H76" i="5"/>
  <c r="A77" i="5"/>
  <c r="B77" i="5"/>
  <c r="C77" i="5"/>
  <c r="D77" i="5"/>
  <c r="E77" i="5"/>
  <c r="F77" i="5"/>
  <c r="G77" i="5"/>
  <c r="H77" i="5"/>
  <c r="A78" i="5"/>
  <c r="B78" i="5"/>
  <c r="C78" i="5"/>
  <c r="D78" i="5"/>
  <c r="E78" i="5"/>
  <c r="F78" i="5"/>
  <c r="G78" i="5"/>
  <c r="H78" i="5"/>
  <c r="A79" i="5"/>
  <c r="B79" i="5"/>
  <c r="C79" i="5"/>
  <c r="D79" i="5"/>
  <c r="E79" i="5"/>
  <c r="F79" i="5"/>
  <c r="G79" i="5"/>
  <c r="H79" i="5"/>
  <c r="A80" i="5"/>
  <c r="B80" i="5"/>
  <c r="C80" i="5"/>
  <c r="D80" i="5"/>
  <c r="E80" i="5"/>
  <c r="F80" i="5"/>
  <c r="G80" i="5"/>
  <c r="H80" i="5"/>
  <c r="A81" i="5"/>
  <c r="B81" i="5"/>
  <c r="C81" i="5"/>
  <c r="D81" i="5"/>
  <c r="E81" i="5"/>
  <c r="F81" i="5"/>
  <c r="G81" i="5"/>
  <c r="H81" i="5"/>
  <c r="A82" i="5"/>
  <c r="B82" i="5"/>
  <c r="C82" i="5"/>
  <c r="D82" i="5"/>
  <c r="E82" i="5"/>
  <c r="F82" i="5"/>
  <c r="G82" i="5"/>
  <c r="H82" i="5"/>
  <c r="A83" i="5"/>
  <c r="B83" i="5"/>
  <c r="C83" i="5"/>
  <c r="D83" i="5"/>
  <c r="E83" i="5"/>
  <c r="F83" i="5"/>
  <c r="G83" i="5"/>
  <c r="H83" i="5"/>
  <c r="A84" i="5"/>
  <c r="B84" i="5"/>
  <c r="C84" i="5"/>
  <c r="D84" i="5"/>
  <c r="E84" i="5"/>
  <c r="F84" i="5"/>
  <c r="G84" i="5"/>
  <c r="H84" i="5"/>
  <c r="A85" i="5"/>
  <c r="B85" i="5"/>
  <c r="C85" i="5"/>
  <c r="D85" i="5"/>
  <c r="E85" i="5"/>
  <c r="F85" i="5"/>
  <c r="G85" i="5"/>
  <c r="H85" i="5"/>
  <c r="A86" i="5"/>
  <c r="B86" i="5"/>
  <c r="C86" i="5"/>
  <c r="D86" i="5"/>
  <c r="E86" i="5"/>
  <c r="F86" i="5"/>
  <c r="G86" i="5"/>
  <c r="H86" i="5"/>
  <c r="A87" i="5"/>
  <c r="B87" i="5"/>
  <c r="C87" i="5"/>
  <c r="D87" i="5"/>
  <c r="E87" i="5"/>
  <c r="F87" i="5"/>
  <c r="G87" i="5"/>
  <c r="H87" i="5"/>
  <c r="A88" i="5"/>
  <c r="B88" i="5"/>
  <c r="C88" i="5"/>
  <c r="D88" i="5"/>
  <c r="E88" i="5"/>
  <c r="F88" i="5"/>
  <c r="G88" i="5"/>
  <c r="H88" i="5"/>
  <c r="A89" i="5"/>
  <c r="B89" i="5"/>
  <c r="C89" i="5"/>
  <c r="D89" i="5"/>
  <c r="E89" i="5"/>
  <c r="F89" i="5"/>
  <c r="G89" i="5"/>
  <c r="H89" i="5"/>
  <c r="A90" i="5"/>
  <c r="B90" i="5"/>
  <c r="C90" i="5"/>
  <c r="D90" i="5"/>
  <c r="E90" i="5"/>
  <c r="F90" i="5"/>
  <c r="G90" i="5"/>
  <c r="H90" i="5"/>
  <c r="A91" i="5"/>
  <c r="B91" i="5"/>
  <c r="C91" i="5"/>
  <c r="D91" i="5"/>
  <c r="E91" i="5"/>
  <c r="F91" i="5"/>
  <c r="G91" i="5"/>
  <c r="H91" i="5"/>
  <c r="A92" i="5"/>
  <c r="B92" i="5"/>
  <c r="C92" i="5"/>
  <c r="D92" i="5"/>
  <c r="E92" i="5"/>
  <c r="F92" i="5"/>
  <c r="G92" i="5"/>
  <c r="H92" i="5"/>
  <c r="A93" i="5"/>
  <c r="B93" i="5"/>
  <c r="C93" i="5"/>
  <c r="D93" i="5"/>
  <c r="E93" i="5"/>
  <c r="F93" i="5"/>
  <c r="G93" i="5"/>
  <c r="H93" i="5"/>
  <c r="A94" i="5"/>
  <c r="B94" i="5"/>
  <c r="C94" i="5"/>
  <c r="D94" i="5"/>
  <c r="E94" i="5"/>
  <c r="F94" i="5"/>
  <c r="G94" i="5"/>
  <c r="H94" i="5"/>
  <c r="A95" i="5"/>
  <c r="B95" i="5"/>
  <c r="C95" i="5"/>
  <c r="D95" i="5"/>
  <c r="E95" i="5"/>
  <c r="F95" i="5"/>
  <c r="G95" i="5"/>
  <c r="H95" i="5"/>
  <c r="A96" i="5"/>
  <c r="B96" i="5"/>
  <c r="C96" i="5"/>
  <c r="D96" i="5"/>
  <c r="E96" i="5"/>
  <c r="F96" i="5"/>
  <c r="G96" i="5"/>
  <c r="H96" i="5"/>
  <c r="A97" i="5"/>
  <c r="B97" i="5"/>
  <c r="C97" i="5"/>
  <c r="D97" i="5"/>
  <c r="E97" i="5"/>
  <c r="F97" i="5"/>
  <c r="G97" i="5"/>
  <c r="H97" i="5"/>
  <c r="A98" i="5"/>
  <c r="B98" i="5"/>
  <c r="C98" i="5"/>
  <c r="D98" i="5"/>
  <c r="E98" i="5"/>
  <c r="F98" i="5"/>
  <c r="G98" i="5"/>
  <c r="H98" i="5"/>
  <c r="A99" i="5"/>
  <c r="B99" i="5"/>
  <c r="C99" i="5"/>
  <c r="D99" i="5"/>
  <c r="E99" i="5"/>
  <c r="F99" i="5"/>
  <c r="G99" i="5"/>
  <c r="H99" i="5"/>
  <c r="A100" i="5"/>
  <c r="B100" i="5"/>
  <c r="C100" i="5"/>
  <c r="D100" i="5"/>
  <c r="E100" i="5"/>
  <c r="F100" i="5"/>
  <c r="G100" i="5"/>
  <c r="H100" i="5"/>
  <c r="A101" i="5"/>
  <c r="B101" i="5"/>
  <c r="C101" i="5"/>
  <c r="D101" i="5"/>
  <c r="E101" i="5"/>
  <c r="F101" i="5"/>
  <c r="G101" i="5"/>
  <c r="H101" i="5"/>
  <c r="A102" i="5"/>
  <c r="B102" i="5"/>
  <c r="C102" i="5"/>
  <c r="D102" i="5"/>
  <c r="E102" i="5"/>
  <c r="F102" i="5"/>
  <c r="G102" i="5"/>
  <c r="H102" i="5"/>
  <c r="A103" i="5"/>
  <c r="B103" i="5"/>
  <c r="C103" i="5"/>
  <c r="D103" i="5"/>
  <c r="E103" i="5"/>
  <c r="F103" i="5"/>
  <c r="G103" i="5"/>
  <c r="H103" i="5"/>
  <c r="A104" i="5"/>
  <c r="B104" i="5"/>
  <c r="C104" i="5"/>
  <c r="D104" i="5"/>
  <c r="E104" i="5"/>
  <c r="F104" i="5"/>
  <c r="G104" i="5"/>
  <c r="H104" i="5"/>
  <c r="A105" i="5"/>
  <c r="B105" i="5"/>
  <c r="C105" i="5"/>
  <c r="D105" i="5"/>
  <c r="E105" i="5"/>
  <c r="F105" i="5"/>
  <c r="G105" i="5"/>
  <c r="H105" i="5"/>
  <c r="A106" i="5"/>
  <c r="B106" i="5"/>
  <c r="C106" i="5"/>
  <c r="D106" i="5"/>
  <c r="E106" i="5"/>
  <c r="F106" i="5"/>
  <c r="G106" i="5"/>
  <c r="H106" i="5"/>
  <c r="A107" i="5"/>
  <c r="B107" i="5"/>
  <c r="C107" i="5"/>
  <c r="D107" i="5"/>
  <c r="E107" i="5"/>
  <c r="F107" i="5"/>
  <c r="G107" i="5"/>
  <c r="H107" i="5"/>
  <c r="A108" i="5"/>
  <c r="B108" i="5"/>
  <c r="C108" i="5"/>
  <c r="D108" i="5"/>
  <c r="E108" i="5"/>
  <c r="F108" i="5"/>
  <c r="G108" i="5"/>
  <c r="H108" i="5"/>
  <c r="A109" i="5"/>
  <c r="B109" i="5"/>
  <c r="C109" i="5"/>
  <c r="D109" i="5"/>
  <c r="E109" i="5"/>
  <c r="F109" i="5"/>
  <c r="G109" i="5"/>
  <c r="H109" i="5"/>
  <c r="A110" i="5"/>
  <c r="B110" i="5"/>
  <c r="C110" i="5"/>
  <c r="D110" i="5"/>
  <c r="E110" i="5"/>
  <c r="F110" i="5"/>
  <c r="G110" i="5"/>
  <c r="H110" i="5"/>
  <c r="A111" i="5"/>
  <c r="B111" i="5"/>
  <c r="C111" i="5"/>
  <c r="D111" i="5"/>
  <c r="E111" i="5"/>
  <c r="F111" i="5"/>
  <c r="G111" i="5"/>
  <c r="H111" i="5"/>
  <c r="A112" i="5"/>
  <c r="B112" i="5"/>
  <c r="C112" i="5"/>
  <c r="D112" i="5"/>
  <c r="E112" i="5"/>
  <c r="F112" i="5"/>
  <c r="G112" i="5"/>
  <c r="H112" i="5"/>
  <c r="A113" i="5"/>
  <c r="B113" i="5"/>
  <c r="C113" i="5"/>
  <c r="D113" i="5"/>
  <c r="E113" i="5"/>
  <c r="F113" i="5"/>
  <c r="G113" i="5"/>
  <c r="H113" i="5"/>
  <c r="A114" i="5"/>
  <c r="B114" i="5"/>
  <c r="C114" i="5"/>
  <c r="D114" i="5"/>
  <c r="E114" i="5"/>
  <c r="F114" i="5"/>
  <c r="G114" i="5"/>
  <c r="H114" i="5"/>
  <c r="A115" i="5"/>
  <c r="B115" i="5"/>
  <c r="C115" i="5"/>
  <c r="D115" i="5"/>
  <c r="E115" i="5"/>
  <c r="F115" i="5"/>
  <c r="G115" i="5"/>
  <c r="H115" i="5"/>
  <c r="A116" i="5"/>
  <c r="B116" i="5"/>
  <c r="C116" i="5"/>
  <c r="D116" i="5"/>
  <c r="E116" i="5"/>
  <c r="F116" i="5"/>
  <c r="G116" i="5"/>
  <c r="H116" i="5"/>
  <c r="A117" i="5"/>
  <c r="B117" i="5"/>
  <c r="C117" i="5"/>
  <c r="D117" i="5"/>
  <c r="E117" i="5"/>
  <c r="F117" i="5"/>
  <c r="G117" i="5"/>
  <c r="H117" i="5"/>
  <c r="A118" i="5"/>
  <c r="B118" i="5"/>
  <c r="C118" i="5"/>
  <c r="D118" i="5"/>
  <c r="E118" i="5"/>
  <c r="F118" i="5"/>
  <c r="G118" i="5"/>
  <c r="H118" i="5"/>
  <c r="A119" i="5"/>
  <c r="B119" i="5"/>
  <c r="C119" i="5"/>
  <c r="D119" i="5"/>
  <c r="E119" i="5"/>
  <c r="F119" i="5"/>
  <c r="G119" i="5"/>
  <c r="H119" i="5"/>
  <c r="A120" i="5"/>
  <c r="B120" i="5"/>
  <c r="C120" i="5"/>
  <c r="D120" i="5"/>
  <c r="E120" i="5"/>
  <c r="F120" i="5"/>
  <c r="G120" i="5"/>
  <c r="H120" i="5"/>
  <c r="A121" i="5"/>
  <c r="B121" i="5"/>
  <c r="C121" i="5"/>
  <c r="D121" i="5"/>
  <c r="E121" i="5"/>
  <c r="F121" i="5"/>
  <c r="G121" i="5"/>
  <c r="H121" i="5"/>
  <c r="A122" i="5"/>
  <c r="B122" i="5"/>
  <c r="C122" i="5"/>
  <c r="D122" i="5"/>
  <c r="E122" i="5"/>
  <c r="F122" i="5"/>
  <c r="G122" i="5"/>
  <c r="H122" i="5"/>
  <c r="A123" i="5"/>
  <c r="B123" i="5"/>
  <c r="C123" i="5"/>
  <c r="D123" i="5"/>
  <c r="E123" i="5"/>
  <c r="F123" i="5"/>
  <c r="G123" i="5"/>
  <c r="H123" i="5"/>
  <c r="A124" i="5"/>
  <c r="B124" i="5"/>
  <c r="C124" i="5"/>
  <c r="D124" i="5"/>
  <c r="E124" i="5"/>
  <c r="F124" i="5"/>
  <c r="G124" i="5"/>
  <c r="H124" i="5"/>
  <c r="A125" i="5"/>
  <c r="B125" i="5"/>
  <c r="C125" i="5"/>
  <c r="D125" i="5"/>
  <c r="E125" i="5"/>
  <c r="F125" i="5"/>
  <c r="G125" i="5"/>
  <c r="H125" i="5"/>
  <c r="A126" i="5"/>
  <c r="B126" i="5"/>
  <c r="C126" i="5"/>
  <c r="D126" i="5"/>
  <c r="E126" i="5"/>
  <c r="F126" i="5"/>
  <c r="G126" i="5"/>
  <c r="H126" i="5"/>
  <c r="A127" i="5"/>
  <c r="B127" i="5"/>
  <c r="C127" i="5"/>
  <c r="D127" i="5"/>
  <c r="E127" i="5"/>
  <c r="F127" i="5"/>
  <c r="G127" i="5"/>
  <c r="H127" i="5"/>
  <c r="A128" i="5"/>
  <c r="B128" i="5"/>
  <c r="C128" i="5"/>
  <c r="D128" i="5"/>
  <c r="E128" i="5"/>
  <c r="F128" i="5"/>
  <c r="G128" i="5"/>
  <c r="H128" i="5"/>
  <c r="A129" i="5"/>
  <c r="B129" i="5"/>
  <c r="C129" i="5"/>
  <c r="D129" i="5"/>
  <c r="E129" i="5"/>
  <c r="F129" i="5"/>
  <c r="G129" i="5"/>
  <c r="H129" i="5"/>
  <c r="A130" i="5"/>
  <c r="B130" i="5"/>
  <c r="C130" i="5"/>
  <c r="D130" i="5"/>
  <c r="E130" i="5"/>
  <c r="F130" i="5"/>
  <c r="G130" i="5"/>
  <c r="H130" i="5"/>
  <c r="A131" i="5"/>
  <c r="B131" i="5"/>
  <c r="C131" i="5"/>
  <c r="D131" i="5"/>
  <c r="E131" i="5"/>
  <c r="F131" i="5"/>
  <c r="G131" i="5"/>
  <c r="H131" i="5"/>
  <c r="A132" i="5"/>
  <c r="B132" i="5"/>
  <c r="C132" i="5"/>
  <c r="D132" i="5"/>
  <c r="E132" i="5"/>
  <c r="F132" i="5"/>
  <c r="G132" i="5"/>
  <c r="H132" i="5"/>
  <c r="A133" i="5"/>
  <c r="B133" i="5"/>
  <c r="C133" i="5"/>
  <c r="D133" i="5"/>
  <c r="E133" i="5"/>
  <c r="F133" i="5"/>
  <c r="G133" i="5"/>
  <c r="H133" i="5"/>
  <c r="A134" i="5"/>
  <c r="B134" i="5"/>
  <c r="C134" i="5"/>
  <c r="D134" i="5"/>
  <c r="E134" i="5"/>
  <c r="F134" i="5"/>
  <c r="G134" i="5"/>
  <c r="H134" i="5"/>
  <c r="A135" i="5"/>
  <c r="B135" i="5"/>
  <c r="C135" i="5"/>
  <c r="D135" i="5"/>
  <c r="E135" i="5"/>
  <c r="F135" i="5"/>
  <c r="G135" i="5"/>
  <c r="H135" i="5"/>
  <c r="A136" i="5"/>
  <c r="B136" i="5"/>
  <c r="C136" i="5"/>
  <c r="D136" i="5"/>
  <c r="E136" i="5"/>
  <c r="F136" i="5"/>
  <c r="G136" i="5"/>
  <c r="H136" i="5"/>
  <c r="A137" i="5"/>
  <c r="B137" i="5"/>
  <c r="C137" i="5"/>
  <c r="D137" i="5"/>
  <c r="E137" i="5"/>
  <c r="F137" i="5"/>
  <c r="G137" i="5"/>
  <c r="H137" i="5"/>
  <c r="A138" i="5"/>
  <c r="B138" i="5"/>
  <c r="C138" i="5"/>
  <c r="D138" i="5"/>
  <c r="E138" i="5"/>
  <c r="F138" i="5"/>
  <c r="G138" i="5"/>
  <c r="H138" i="5"/>
  <c r="A139" i="5"/>
  <c r="B139" i="5"/>
  <c r="C139" i="5"/>
  <c r="D139" i="5"/>
  <c r="E139" i="5"/>
  <c r="F139" i="5"/>
  <c r="G139" i="5"/>
  <c r="H139" i="5"/>
  <c r="A140" i="5"/>
  <c r="B140" i="5"/>
  <c r="C140" i="5"/>
  <c r="D140" i="5"/>
  <c r="E140" i="5"/>
  <c r="F140" i="5"/>
  <c r="G140" i="5"/>
  <c r="H140" i="5"/>
  <c r="A141" i="5"/>
  <c r="B141" i="5"/>
  <c r="C141" i="5"/>
  <c r="D141" i="5"/>
  <c r="E141" i="5"/>
  <c r="F141" i="5"/>
  <c r="G141" i="5"/>
  <c r="H141" i="5"/>
  <c r="A142" i="5"/>
  <c r="B142" i="5"/>
  <c r="C142" i="5"/>
  <c r="D142" i="5"/>
  <c r="E142" i="5"/>
  <c r="F142" i="5"/>
  <c r="G142" i="5"/>
  <c r="H142" i="5"/>
  <c r="A143" i="5"/>
  <c r="B143" i="5"/>
  <c r="C143" i="5"/>
  <c r="D143" i="5"/>
  <c r="E143" i="5"/>
  <c r="F143" i="5"/>
  <c r="G143" i="5"/>
  <c r="H143" i="5"/>
  <c r="A144" i="5"/>
  <c r="B144" i="5"/>
  <c r="C144" i="5"/>
  <c r="D144" i="5"/>
  <c r="E144" i="5"/>
  <c r="F144" i="5"/>
  <c r="G144" i="5"/>
  <c r="H144" i="5"/>
  <c r="A145" i="5"/>
  <c r="B145" i="5"/>
  <c r="C145" i="5"/>
  <c r="D145" i="5"/>
  <c r="E145" i="5"/>
  <c r="F145" i="5"/>
  <c r="G145" i="5"/>
  <c r="H145" i="5"/>
  <c r="A146" i="5"/>
  <c r="B146" i="5"/>
  <c r="C146" i="5"/>
  <c r="D146" i="5"/>
  <c r="E146" i="5"/>
  <c r="F146" i="5"/>
  <c r="G146" i="5"/>
  <c r="H146" i="5"/>
  <c r="A147" i="5"/>
  <c r="B147" i="5"/>
  <c r="C147" i="5"/>
  <c r="D147" i="5"/>
  <c r="E147" i="5"/>
  <c r="F147" i="5"/>
  <c r="G147" i="5"/>
  <c r="H147" i="5"/>
  <c r="A148" i="5"/>
  <c r="B148" i="5"/>
  <c r="C148" i="5"/>
  <c r="D148" i="5"/>
  <c r="E148" i="5"/>
  <c r="F148" i="5"/>
  <c r="G148" i="5"/>
  <c r="H148" i="5"/>
  <c r="A149" i="5"/>
  <c r="B149" i="5"/>
  <c r="C149" i="5"/>
  <c r="D149" i="5"/>
  <c r="E149" i="5"/>
  <c r="F149" i="5"/>
  <c r="G149" i="5"/>
  <c r="H149" i="5"/>
  <c r="A150" i="5"/>
  <c r="B150" i="5"/>
  <c r="C150" i="5"/>
  <c r="D150" i="5"/>
  <c r="E150" i="5"/>
  <c r="F150" i="5"/>
  <c r="G150" i="5"/>
  <c r="H150" i="5"/>
  <c r="A151" i="5"/>
  <c r="B151" i="5"/>
  <c r="C151" i="5"/>
  <c r="D151" i="5"/>
  <c r="E151" i="5"/>
  <c r="F151" i="5"/>
  <c r="G151" i="5"/>
  <c r="H151" i="5"/>
  <c r="A152" i="5"/>
  <c r="B152" i="5"/>
  <c r="C152" i="5"/>
  <c r="D152" i="5"/>
  <c r="E152" i="5"/>
  <c r="F152" i="5"/>
  <c r="G152" i="5"/>
  <c r="H152" i="5"/>
  <c r="A153" i="5"/>
  <c r="B153" i="5"/>
  <c r="C153" i="5"/>
  <c r="D153" i="5"/>
  <c r="E153" i="5"/>
  <c r="F153" i="5"/>
  <c r="G153" i="5"/>
  <c r="H153" i="5"/>
  <c r="A154" i="5"/>
  <c r="B154" i="5"/>
  <c r="C154" i="5"/>
  <c r="D154" i="5"/>
  <c r="E154" i="5"/>
  <c r="F154" i="5"/>
  <c r="G154" i="5"/>
  <c r="H154" i="5"/>
  <c r="A155" i="5"/>
  <c r="B155" i="5"/>
  <c r="C155" i="5"/>
  <c r="D155" i="5"/>
  <c r="E155" i="5"/>
  <c r="F155" i="5"/>
  <c r="G155" i="5"/>
  <c r="H155" i="5"/>
  <c r="A156" i="5"/>
  <c r="B156" i="5"/>
  <c r="C156" i="5"/>
  <c r="D156" i="5"/>
  <c r="E156" i="5"/>
  <c r="F156" i="5"/>
  <c r="G156" i="5"/>
  <c r="H156" i="5"/>
  <c r="A157" i="5"/>
  <c r="B157" i="5"/>
  <c r="C157" i="5"/>
  <c r="D157" i="5"/>
  <c r="E157" i="5"/>
  <c r="F157" i="5"/>
  <c r="G157" i="5"/>
  <c r="H157" i="5"/>
  <c r="A158" i="5"/>
  <c r="B158" i="5"/>
  <c r="C158" i="5"/>
  <c r="D158" i="5"/>
  <c r="E158" i="5"/>
  <c r="F158" i="5"/>
  <c r="G158" i="5"/>
  <c r="H158" i="5"/>
  <c r="A159" i="5"/>
  <c r="B159" i="5"/>
  <c r="C159" i="5"/>
  <c r="D159" i="5"/>
  <c r="E159" i="5"/>
  <c r="F159" i="5"/>
  <c r="G159" i="5"/>
  <c r="H159" i="5"/>
  <c r="A160" i="5"/>
  <c r="B160" i="5"/>
  <c r="C160" i="5"/>
  <c r="D160" i="5"/>
  <c r="E160" i="5"/>
  <c r="F160" i="5"/>
  <c r="G160" i="5"/>
  <c r="H160" i="5"/>
  <c r="A161" i="5"/>
  <c r="B161" i="5"/>
  <c r="C161" i="5"/>
  <c r="D161" i="5"/>
  <c r="E161" i="5"/>
  <c r="F161" i="5"/>
  <c r="G161" i="5"/>
  <c r="H161" i="5"/>
  <c r="A162" i="5"/>
  <c r="B162" i="5"/>
  <c r="C162" i="5"/>
  <c r="D162" i="5"/>
  <c r="E162" i="5"/>
  <c r="F162" i="5"/>
  <c r="G162" i="5"/>
  <c r="H162" i="5"/>
  <c r="A163" i="5"/>
  <c r="B163" i="5"/>
  <c r="C163" i="5"/>
  <c r="D163" i="5"/>
  <c r="E163" i="5"/>
  <c r="F163" i="5"/>
  <c r="G163" i="5"/>
  <c r="H163" i="5"/>
  <c r="A164" i="5"/>
  <c r="B164" i="5"/>
  <c r="C164" i="5"/>
  <c r="D164" i="5"/>
  <c r="E164" i="5"/>
  <c r="F164" i="5"/>
  <c r="G164" i="5"/>
  <c r="H164" i="5"/>
  <c r="A165" i="5"/>
  <c r="B165" i="5"/>
  <c r="C165" i="5"/>
  <c r="D165" i="5"/>
  <c r="E165" i="5"/>
  <c r="F165" i="5"/>
  <c r="G165" i="5"/>
  <c r="H165" i="5"/>
  <c r="A166" i="5"/>
  <c r="B166" i="5"/>
  <c r="C166" i="5"/>
  <c r="D166" i="5"/>
  <c r="E166" i="5"/>
  <c r="F166" i="5"/>
  <c r="G166" i="5"/>
  <c r="H166" i="5"/>
  <c r="A167" i="5"/>
  <c r="B167" i="5"/>
  <c r="C167" i="5"/>
  <c r="D167" i="5"/>
  <c r="E167" i="5"/>
  <c r="F167" i="5"/>
  <c r="G167" i="5"/>
  <c r="H167" i="5"/>
  <c r="A168" i="5"/>
  <c r="B168" i="5"/>
  <c r="C168" i="5"/>
  <c r="D168" i="5"/>
  <c r="E168" i="5"/>
  <c r="F168" i="5"/>
  <c r="G168" i="5"/>
  <c r="H168" i="5"/>
  <c r="A169" i="5"/>
  <c r="B169" i="5"/>
  <c r="C169" i="5"/>
  <c r="D169" i="5"/>
  <c r="E169" i="5"/>
  <c r="F169" i="5"/>
  <c r="G169" i="5"/>
  <c r="H169" i="5"/>
  <c r="A170" i="5"/>
  <c r="B170" i="5"/>
  <c r="C170" i="5"/>
  <c r="D170" i="5"/>
  <c r="E170" i="5"/>
  <c r="F170" i="5"/>
  <c r="G170" i="5"/>
  <c r="H170" i="5"/>
  <c r="A171" i="5"/>
  <c r="B171" i="5"/>
  <c r="C171" i="5"/>
  <c r="D171" i="5"/>
  <c r="E171" i="5"/>
  <c r="F171" i="5"/>
  <c r="G171" i="5"/>
  <c r="H171" i="5"/>
  <c r="A172" i="5"/>
  <c r="B172" i="5"/>
  <c r="C172" i="5"/>
  <c r="D172" i="5"/>
  <c r="E172" i="5"/>
  <c r="F172" i="5"/>
  <c r="G172" i="5"/>
  <c r="H172" i="5"/>
  <c r="A173" i="5"/>
  <c r="B173" i="5"/>
  <c r="C173" i="5"/>
  <c r="D173" i="5"/>
  <c r="E173" i="5"/>
  <c r="F173" i="5"/>
  <c r="G173" i="5"/>
  <c r="H173" i="5"/>
  <c r="A174" i="5"/>
  <c r="B174" i="5"/>
  <c r="C174" i="5"/>
  <c r="D174" i="5"/>
  <c r="E174" i="5"/>
  <c r="F174" i="5"/>
  <c r="G174" i="5"/>
  <c r="H174" i="5"/>
  <c r="A175" i="5"/>
  <c r="B175" i="5"/>
  <c r="C175" i="5"/>
  <c r="D175" i="5"/>
  <c r="E175" i="5"/>
  <c r="F175" i="5"/>
  <c r="G175" i="5"/>
  <c r="H175" i="5"/>
  <c r="A176" i="5"/>
  <c r="B176" i="5"/>
  <c r="C176" i="5"/>
  <c r="D176" i="5"/>
  <c r="E176" i="5"/>
  <c r="F176" i="5"/>
  <c r="G176" i="5"/>
  <c r="H176" i="5"/>
  <c r="A177" i="5"/>
  <c r="B177" i="5"/>
  <c r="C177" i="5"/>
  <c r="D177" i="5"/>
  <c r="E177" i="5"/>
  <c r="F177" i="5"/>
  <c r="G177" i="5"/>
  <c r="H177" i="5"/>
  <c r="A178" i="5"/>
  <c r="B178" i="5"/>
  <c r="C178" i="5"/>
  <c r="D178" i="5"/>
  <c r="E178" i="5"/>
  <c r="F178" i="5"/>
  <c r="G178" i="5"/>
  <c r="H178" i="5"/>
  <c r="A179" i="5"/>
  <c r="B179" i="5"/>
  <c r="C179" i="5"/>
  <c r="D179" i="5"/>
  <c r="E179" i="5"/>
  <c r="F179" i="5"/>
  <c r="G179" i="5"/>
  <c r="H179" i="5"/>
  <c r="A180" i="5"/>
  <c r="B180" i="5"/>
  <c r="C180" i="5"/>
  <c r="D180" i="5"/>
  <c r="E180" i="5"/>
  <c r="F180" i="5"/>
  <c r="G180" i="5"/>
  <c r="H180" i="5"/>
  <c r="A181" i="5"/>
  <c r="B181" i="5"/>
  <c r="C181" i="5"/>
  <c r="D181" i="5"/>
  <c r="E181" i="5"/>
  <c r="F181" i="5"/>
  <c r="G181" i="5"/>
  <c r="H181" i="5"/>
  <c r="A182" i="5"/>
  <c r="B182" i="5"/>
  <c r="C182" i="5"/>
  <c r="D182" i="5"/>
  <c r="E182" i="5"/>
  <c r="F182" i="5"/>
  <c r="G182" i="5"/>
  <c r="H182" i="5"/>
  <c r="A183" i="5"/>
  <c r="B183" i="5"/>
  <c r="C183" i="5"/>
  <c r="D183" i="5"/>
  <c r="E183" i="5"/>
  <c r="F183" i="5"/>
  <c r="G183" i="5"/>
  <c r="H183" i="5"/>
  <c r="A184" i="5"/>
  <c r="B184" i="5"/>
  <c r="C184" i="5"/>
  <c r="D184" i="5"/>
  <c r="E184" i="5"/>
  <c r="F184" i="5"/>
  <c r="G184" i="5"/>
  <c r="H184" i="5"/>
  <c r="A185" i="5"/>
  <c r="B185" i="5"/>
  <c r="C185" i="5"/>
  <c r="D185" i="5"/>
  <c r="E185" i="5"/>
  <c r="F185" i="5"/>
  <c r="G185" i="5"/>
  <c r="H185" i="5"/>
  <c r="A186" i="5"/>
  <c r="B186" i="5"/>
  <c r="C186" i="5"/>
  <c r="D186" i="5"/>
  <c r="E186" i="5"/>
  <c r="F186" i="5"/>
  <c r="G186" i="5"/>
  <c r="H186" i="5"/>
  <c r="A187" i="5"/>
  <c r="B187" i="5"/>
  <c r="C187" i="5"/>
  <c r="D187" i="5"/>
  <c r="E187" i="5"/>
  <c r="F187" i="5"/>
  <c r="G187" i="5"/>
  <c r="H187" i="5"/>
  <c r="A188" i="5"/>
  <c r="B188" i="5"/>
  <c r="C188" i="5"/>
  <c r="D188" i="5"/>
  <c r="E188" i="5"/>
  <c r="F188" i="5"/>
  <c r="G188" i="5"/>
  <c r="H188" i="5"/>
  <c r="A189" i="5"/>
  <c r="B189" i="5"/>
  <c r="C189" i="5"/>
  <c r="D189" i="5"/>
  <c r="E189" i="5"/>
  <c r="F189" i="5"/>
  <c r="G189" i="5"/>
  <c r="H189" i="5"/>
  <c r="A190" i="5"/>
  <c r="B190" i="5"/>
  <c r="C190" i="5"/>
  <c r="D190" i="5"/>
  <c r="E190" i="5"/>
  <c r="F190" i="5"/>
  <c r="G190" i="5"/>
  <c r="H190" i="5"/>
  <c r="A191" i="5"/>
  <c r="B191" i="5"/>
  <c r="C191" i="5"/>
  <c r="D191" i="5"/>
  <c r="E191" i="5"/>
  <c r="F191" i="5"/>
  <c r="G191" i="5"/>
  <c r="H191" i="5"/>
  <c r="A192" i="5"/>
  <c r="B192" i="5"/>
  <c r="C192" i="5"/>
  <c r="D192" i="5"/>
  <c r="E192" i="5"/>
  <c r="F192" i="5"/>
  <c r="G192" i="5"/>
  <c r="H192" i="5"/>
  <c r="A193" i="5"/>
  <c r="B193" i="5"/>
  <c r="C193" i="5"/>
  <c r="D193" i="5"/>
  <c r="E193" i="5"/>
  <c r="F193" i="5"/>
  <c r="G193" i="5"/>
  <c r="H193" i="5"/>
  <c r="A194" i="5"/>
  <c r="B194" i="5"/>
  <c r="C194" i="5"/>
  <c r="D194" i="5"/>
  <c r="E194" i="5"/>
  <c r="F194" i="5"/>
  <c r="G194" i="5"/>
  <c r="H194" i="5"/>
  <c r="A195" i="5"/>
  <c r="B195" i="5"/>
  <c r="C195" i="5"/>
  <c r="D195" i="5"/>
  <c r="E195" i="5"/>
  <c r="F195" i="5"/>
  <c r="G195" i="5"/>
  <c r="H195" i="5"/>
  <c r="A196" i="5"/>
  <c r="B196" i="5"/>
  <c r="C196" i="5"/>
  <c r="D196" i="5"/>
  <c r="E196" i="5"/>
  <c r="F196" i="5"/>
  <c r="G196" i="5"/>
  <c r="H196" i="5"/>
  <c r="A197" i="5"/>
  <c r="B197" i="5"/>
  <c r="C197" i="5"/>
  <c r="D197" i="5"/>
  <c r="E197" i="5"/>
  <c r="F197" i="5"/>
  <c r="G197" i="5"/>
  <c r="H197" i="5"/>
  <c r="A198" i="5"/>
  <c r="B198" i="5"/>
  <c r="C198" i="5"/>
  <c r="D198" i="5"/>
  <c r="E198" i="5"/>
  <c r="F198" i="5"/>
  <c r="G198" i="5"/>
  <c r="H198" i="5"/>
  <c r="A199" i="5"/>
  <c r="B199" i="5"/>
  <c r="C199" i="5"/>
  <c r="D199" i="5"/>
  <c r="E199" i="5"/>
  <c r="F199" i="5"/>
  <c r="G199" i="5"/>
  <c r="H199" i="5"/>
  <c r="A200" i="5"/>
  <c r="B200" i="5"/>
  <c r="C200" i="5"/>
  <c r="D200" i="5"/>
  <c r="E200" i="5"/>
  <c r="F200" i="5"/>
  <c r="G200" i="5"/>
  <c r="H200" i="5"/>
  <c r="A201" i="5"/>
  <c r="B201" i="5"/>
  <c r="C201" i="5"/>
  <c r="D201" i="5"/>
  <c r="E201" i="5"/>
  <c r="F201" i="5"/>
  <c r="G201" i="5"/>
  <c r="H201" i="5"/>
  <c r="A202" i="5"/>
  <c r="B202" i="5"/>
  <c r="C202" i="5"/>
  <c r="D202" i="5"/>
  <c r="E202" i="5"/>
  <c r="F202" i="5"/>
  <c r="G202" i="5"/>
  <c r="H202" i="5"/>
  <c r="A203" i="5"/>
  <c r="B203" i="5"/>
  <c r="C203" i="5"/>
  <c r="D203" i="5"/>
  <c r="E203" i="5"/>
  <c r="F203" i="5"/>
  <c r="G203" i="5"/>
  <c r="H203" i="5"/>
  <c r="A204" i="5"/>
  <c r="B204" i="5"/>
  <c r="C204" i="5"/>
  <c r="D204" i="5"/>
  <c r="E204" i="5"/>
  <c r="F204" i="5"/>
  <c r="G204" i="5"/>
  <c r="H204" i="5"/>
  <c r="A205" i="5"/>
  <c r="B205" i="5"/>
  <c r="C205" i="5"/>
  <c r="D205" i="5"/>
  <c r="E205" i="5"/>
  <c r="F205" i="5"/>
  <c r="G205" i="5"/>
  <c r="H205" i="5"/>
  <c r="A206" i="5"/>
  <c r="B206" i="5"/>
  <c r="C206" i="5"/>
  <c r="D206" i="5"/>
  <c r="E206" i="5"/>
  <c r="F206" i="5"/>
  <c r="G206" i="5"/>
  <c r="H206" i="5"/>
  <c r="A207" i="5"/>
  <c r="B207" i="5"/>
  <c r="C207" i="5"/>
  <c r="D207" i="5"/>
  <c r="E207" i="5"/>
  <c r="F207" i="5"/>
  <c r="G207" i="5"/>
  <c r="H207" i="5"/>
  <c r="A208" i="5"/>
  <c r="B208" i="5"/>
  <c r="C208" i="5"/>
  <c r="D208" i="5"/>
  <c r="E208" i="5"/>
  <c r="F208" i="5"/>
  <c r="G208" i="5"/>
  <c r="H208" i="5"/>
  <c r="A209" i="5"/>
  <c r="B209" i="5"/>
  <c r="C209" i="5"/>
  <c r="D209" i="5"/>
  <c r="E209" i="5"/>
  <c r="F209" i="5"/>
  <c r="G209" i="5"/>
  <c r="H209" i="5"/>
  <c r="A210" i="5"/>
  <c r="B210" i="5"/>
  <c r="C210" i="5"/>
  <c r="D210" i="5"/>
  <c r="E210" i="5"/>
  <c r="F210" i="5"/>
  <c r="G210" i="5"/>
  <c r="H210" i="5"/>
  <c r="A211" i="5"/>
  <c r="B211" i="5"/>
  <c r="C211" i="5"/>
  <c r="D211" i="5"/>
  <c r="E211" i="5"/>
  <c r="F211" i="5"/>
  <c r="G211" i="5"/>
  <c r="H211" i="5"/>
  <c r="A212" i="5"/>
  <c r="B212" i="5"/>
  <c r="C212" i="5"/>
  <c r="D212" i="5"/>
  <c r="E212" i="5"/>
  <c r="F212" i="5"/>
  <c r="G212" i="5"/>
  <c r="H212" i="5"/>
  <c r="A213" i="5"/>
  <c r="B213" i="5"/>
  <c r="C213" i="5"/>
  <c r="D213" i="5"/>
  <c r="E213" i="5"/>
  <c r="F213" i="5"/>
  <c r="G213" i="5"/>
  <c r="H213" i="5"/>
  <c r="A214" i="5"/>
  <c r="B214" i="5"/>
  <c r="C214" i="5"/>
  <c r="D214" i="5"/>
  <c r="E214" i="5"/>
  <c r="F214" i="5"/>
  <c r="G214" i="5"/>
  <c r="H214" i="5"/>
  <c r="A215" i="5"/>
  <c r="B215" i="5"/>
  <c r="C215" i="5"/>
  <c r="D215" i="5"/>
  <c r="E215" i="5"/>
  <c r="F215" i="5"/>
  <c r="G215" i="5"/>
  <c r="H215" i="5"/>
  <c r="A216" i="5"/>
  <c r="B216" i="5"/>
  <c r="C216" i="5"/>
  <c r="D216" i="5"/>
  <c r="E216" i="5"/>
  <c r="F216" i="5"/>
  <c r="G216" i="5"/>
  <c r="H216" i="5"/>
  <c r="A217" i="5"/>
  <c r="B217" i="5"/>
  <c r="C217" i="5"/>
  <c r="D217" i="5"/>
  <c r="E217" i="5"/>
  <c r="F217" i="5"/>
  <c r="G217" i="5"/>
  <c r="H217" i="5"/>
  <c r="A218" i="5"/>
  <c r="B218" i="5"/>
  <c r="C218" i="5"/>
  <c r="D218" i="5"/>
  <c r="E218" i="5"/>
  <c r="F218" i="5"/>
  <c r="G218" i="5"/>
  <c r="H218" i="5"/>
  <c r="A219" i="5"/>
  <c r="B219" i="5"/>
  <c r="C219" i="5"/>
  <c r="D219" i="5"/>
  <c r="E219" i="5"/>
  <c r="F219" i="5"/>
  <c r="G219" i="5"/>
  <c r="H219" i="5"/>
  <c r="A220" i="5"/>
  <c r="B220" i="5"/>
  <c r="C220" i="5"/>
  <c r="D220" i="5"/>
  <c r="E220" i="5"/>
  <c r="F220" i="5"/>
  <c r="G220" i="5"/>
  <c r="H220" i="5"/>
  <c r="A221" i="5"/>
  <c r="B221" i="5"/>
  <c r="C221" i="5"/>
  <c r="D221" i="5"/>
  <c r="E221" i="5"/>
  <c r="F221" i="5"/>
  <c r="G221" i="5"/>
  <c r="H221" i="5"/>
  <c r="A222" i="5"/>
  <c r="B222" i="5"/>
  <c r="C222" i="5"/>
  <c r="D222" i="5"/>
  <c r="E222" i="5"/>
  <c r="F222" i="5"/>
  <c r="G222" i="5"/>
  <c r="H222" i="5"/>
  <c r="A223" i="5"/>
  <c r="B223" i="5"/>
  <c r="C223" i="5"/>
  <c r="D223" i="5"/>
  <c r="E223" i="5"/>
  <c r="F223" i="5"/>
  <c r="G223" i="5"/>
  <c r="H223" i="5"/>
  <c r="A224" i="5"/>
  <c r="B224" i="5"/>
  <c r="C224" i="5"/>
  <c r="D224" i="5"/>
  <c r="E224" i="5"/>
  <c r="F224" i="5"/>
  <c r="G224" i="5"/>
  <c r="H224" i="5"/>
  <c r="A225" i="5"/>
  <c r="B225" i="5"/>
  <c r="C225" i="5"/>
  <c r="D225" i="5"/>
  <c r="E225" i="5"/>
  <c r="F225" i="5"/>
  <c r="G225" i="5"/>
  <c r="H225" i="5"/>
  <c r="A226" i="5"/>
  <c r="B226" i="5"/>
  <c r="C226" i="5"/>
  <c r="D226" i="5"/>
  <c r="E226" i="5"/>
  <c r="F226" i="5"/>
  <c r="G226" i="5"/>
  <c r="H226" i="5"/>
  <c r="A227" i="5"/>
  <c r="B227" i="5"/>
  <c r="C227" i="5"/>
  <c r="D227" i="5"/>
  <c r="E227" i="5"/>
  <c r="F227" i="5"/>
  <c r="G227" i="5"/>
  <c r="H227" i="5"/>
  <c r="A228" i="5"/>
  <c r="B228" i="5"/>
  <c r="C228" i="5"/>
  <c r="D228" i="5"/>
  <c r="E228" i="5"/>
  <c r="F228" i="5"/>
  <c r="G228" i="5"/>
  <c r="H228" i="5"/>
  <c r="A229" i="5"/>
  <c r="B229" i="5"/>
  <c r="C229" i="5"/>
  <c r="D229" i="5"/>
  <c r="E229" i="5"/>
  <c r="F229" i="5"/>
  <c r="G229" i="5"/>
  <c r="H229" i="5"/>
  <c r="A230" i="5"/>
  <c r="B230" i="5"/>
  <c r="C230" i="5"/>
  <c r="D230" i="5"/>
  <c r="E230" i="5"/>
  <c r="F230" i="5"/>
  <c r="G230" i="5"/>
  <c r="H230" i="5"/>
  <c r="A231" i="5"/>
  <c r="B231" i="5"/>
  <c r="C231" i="5"/>
  <c r="D231" i="5"/>
  <c r="E231" i="5"/>
  <c r="F231" i="5"/>
  <c r="G231" i="5"/>
  <c r="H231" i="5"/>
  <c r="A232" i="5"/>
  <c r="B232" i="5"/>
  <c r="C232" i="5"/>
  <c r="D232" i="5"/>
  <c r="E232" i="5"/>
  <c r="F232" i="5"/>
  <c r="G232" i="5"/>
  <c r="H232" i="5"/>
  <c r="A233" i="5"/>
  <c r="B233" i="5"/>
  <c r="C233" i="5"/>
  <c r="D233" i="5"/>
  <c r="E233" i="5"/>
  <c r="F233" i="5"/>
  <c r="G233" i="5"/>
  <c r="H233" i="5"/>
  <c r="A234" i="5"/>
  <c r="B234" i="5"/>
  <c r="C234" i="5"/>
  <c r="D234" i="5"/>
  <c r="E234" i="5"/>
  <c r="F234" i="5"/>
  <c r="G234" i="5"/>
  <c r="H234" i="5"/>
  <c r="A235" i="5"/>
  <c r="B235" i="5"/>
  <c r="C235" i="5"/>
  <c r="D235" i="5"/>
  <c r="E235" i="5"/>
  <c r="F235" i="5"/>
  <c r="G235" i="5"/>
  <c r="H235" i="5"/>
  <c r="A236" i="5"/>
  <c r="B236" i="5"/>
  <c r="C236" i="5"/>
  <c r="D236" i="5"/>
  <c r="E236" i="5"/>
  <c r="F236" i="5"/>
  <c r="G236" i="5"/>
  <c r="H236" i="5"/>
  <c r="A237" i="5"/>
  <c r="B237" i="5"/>
  <c r="C237" i="5"/>
  <c r="D237" i="5"/>
  <c r="E237" i="5"/>
  <c r="F237" i="5"/>
  <c r="G237" i="5"/>
  <c r="H237" i="5"/>
  <c r="A238" i="5"/>
  <c r="B238" i="5"/>
  <c r="C238" i="5"/>
  <c r="D238" i="5"/>
  <c r="E238" i="5"/>
  <c r="F238" i="5"/>
  <c r="G238" i="5"/>
  <c r="H238" i="5"/>
  <c r="A239" i="5"/>
  <c r="B239" i="5"/>
  <c r="C239" i="5"/>
  <c r="D239" i="5"/>
  <c r="E239" i="5"/>
  <c r="F239" i="5"/>
  <c r="G239" i="5"/>
  <c r="H239" i="5"/>
  <c r="A240" i="5"/>
  <c r="B240" i="5"/>
  <c r="C240" i="5"/>
  <c r="D240" i="5"/>
  <c r="E240" i="5"/>
  <c r="F240" i="5"/>
  <c r="G240" i="5"/>
  <c r="H240" i="5"/>
  <c r="A241" i="5"/>
  <c r="B241" i="5"/>
  <c r="C241" i="5"/>
  <c r="D241" i="5"/>
  <c r="E241" i="5"/>
  <c r="F241" i="5"/>
  <c r="G241" i="5"/>
  <c r="H241" i="5"/>
  <c r="A242" i="5"/>
  <c r="B242" i="5"/>
  <c r="C242" i="5"/>
  <c r="D242" i="5"/>
  <c r="E242" i="5"/>
  <c r="F242" i="5"/>
  <c r="G242" i="5"/>
  <c r="H242" i="5"/>
  <c r="A243" i="5"/>
  <c r="B243" i="5"/>
  <c r="C243" i="5"/>
  <c r="D243" i="5"/>
  <c r="E243" i="5"/>
  <c r="F243" i="5"/>
  <c r="G243" i="5"/>
  <c r="H243" i="5"/>
  <c r="A244" i="5"/>
  <c r="B244" i="5"/>
  <c r="C244" i="5"/>
  <c r="D244" i="5"/>
  <c r="E244" i="5"/>
  <c r="F244" i="5"/>
  <c r="G244" i="5"/>
  <c r="H244" i="5"/>
  <c r="A245" i="5"/>
  <c r="B245" i="5"/>
  <c r="C245" i="5"/>
  <c r="D245" i="5"/>
  <c r="E245" i="5"/>
  <c r="F245" i="5"/>
  <c r="G245" i="5"/>
  <c r="H245" i="5"/>
  <c r="A246" i="5"/>
  <c r="B246" i="5"/>
  <c r="C246" i="5"/>
  <c r="D246" i="5"/>
  <c r="E246" i="5"/>
  <c r="F246" i="5"/>
  <c r="G246" i="5"/>
  <c r="H246" i="5"/>
  <c r="A247" i="5"/>
  <c r="B247" i="5"/>
  <c r="C247" i="5"/>
  <c r="D247" i="5"/>
  <c r="E247" i="5"/>
  <c r="F247" i="5"/>
  <c r="G247" i="5"/>
  <c r="H247" i="5"/>
  <c r="A248" i="5"/>
  <c r="B248" i="5"/>
  <c r="C248" i="5"/>
  <c r="D248" i="5"/>
  <c r="E248" i="5"/>
  <c r="F248" i="5"/>
  <c r="G248" i="5"/>
  <c r="H248" i="5"/>
  <c r="A249" i="5"/>
  <c r="B249" i="5"/>
  <c r="C249" i="5"/>
  <c r="D249" i="5"/>
  <c r="E249" i="5"/>
  <c r="F249" i="5"/>
  <c r="G249" i="5"/>
  <c r="H249" i="5"/>
  <c r="A250" i="5"/>
  <c r="B250" i="5"/>
  <c r="C250" i="5"/>
  <c r="D250" i="5"/>
  <c r="E250" i="5"/>
  <c r="F250" i="5"/>
  <c r="G250" i="5"/>
  <c r="H250" i="5"/>
  <c r="A251" i="5"/>
  <c r="B251" i="5"/>
  <c r="C251" i="5"/>
  <c r="D251" i="5"/>
  <c r="E251" i="5"/>
  <c r="F251" i="5"/>
  <c r="G251" i="5"/>
  <c r="H251" i="5"/>
  <c r="A252" i="5"/>
  <c r="B252" i="5"/>
  <c r="C252" i="5"/>
  <c r="D252" i="5"/>
  <c r="E252" i="5"/>
  <c r="F252" i="5"/>
  <c r="G252" i="5"/>
  <c r="H252" i="5"/>
  <c r="A253" i="5"/>
  <c r="B253" i="5"/>
  <c r="C253" i="5"/>
  <c r="D253" i="5"/>
  <c r="E253" i="5"/>
  <c r="F253" i="5"/>
  <c r="G253" i="5"/>
  <c r="H253" i="5"/>
  <c r="A254" i="5"/>
  <c r="B254" i="5"/>
  <c r="C254" i="5"/>
  <c r="D254" i="5"/>
  <c r="E254" i="5"/>
  <c r="F254" i="5"/>
  <c r="G254" i="5"/>
  <c r="H254" i="5"/>
  <c r="A255" i="5"/>
  <c r="B255" i="5"/>
  <c r="C255" i="5"/>
  <c r="D255" i="5"/>
  <c r="E255" i="5"/>
  <c r="F255" i="5"/>
  <c r="G255" i="5"/>
  <c r="H255" i="5"/>
  <c r="A256" i="5"/>
  <c r="B256" i="5"/>
  <c r="C256" i="5"/>
  <c r="D256" i="5"/>
  <c r="E256" i="5"/>
  <c r="F256" i="5"/>
  <c r="G256" i="5"/>
  <c r="H256" i="5"/>
  <c r="A257" i="5"/>
  <c r="B257" i="5"/>
  <c r="C257" i="5"/>
  <c r="D257" i="5"/>
  <c r="E257" i="5"/>
  <c r="F257" i="5"/>
  <c r="G257" i="5"/>
  <c r="H257" i="5"/>
  <c r="A258" i="5"/>
  <c r="B258" i="5"/>
  <c r="C258" i="5"/>
  <c r="D258" i="5"/>
  <c r="E258" i="5"/>
  <c r="F258" i="5"/>
  <c r="G258" i="5"/>
  <c r="H258" i="5"/>
  <c r="A259" i="5"/>
  <c r="B259" i="5"/>
  <c r="C259" i="5"/>
  <c r="D259" i="5"/>
  <c r="E259" i="5"/>
  <c r="F259" i="5"/>
  <c r="G259" i="5"/>
  <c r="H259" i="5"/>
  <c r="A260" i="5"/>
  <c r="B260" i="5"/>
  <c r="C260" i="5"/>
  <c r="D260" i="5"/>
  <c r="E260" i="5"/>
  <c r="F260" i="5"/>
  <c r="G260" i="5"/>
  <c r="H260" i="5"/>
  <c r="A261" i="5"/>
  <c r="B261" i="5"/>
  <c r="C261" i="5"/>
  <c r="D261" i="5"/>
  <c r="E261" i="5"/>
  <c r="F261" i="5"/>
  <c r="G261" i="5"/>
  <c r="H261" i="5"/>
  <c r="A262" i="5"/>
  <c r="B262" i="5"/>
  <c r="C262" i="5"/>
  <c r="D262" i="5"/>
  <c r="E262" i="5"/>
  <c r="F262" i="5"/>
  <c r="G262" i="5"/>
  <c r="H262" i="5"/>
  <c r="A263" i="5"/>
  <c r="B263" i="5"/>
  <c r="C263" i="5"/>
  <c r="D263" i="5"/>
  <c r="E263" i="5"/>
  <c r="F263" i="5"/>
  <c r="G263" i="5"/>
  <c r="H263" i="5"/>
  <c r="A264" i="5"/>
  <c r="B264" i="5"/>
  <c r="C264" i="5"/>
  <c r="D264" i="5"/>
  <c r="E264" i="5"/>
  <c r="F264" i="5"/>
  <c r="G264" i="5"/>
  <c r="H264" i="5"/>
  <c r="A265" i="5"/>
  <c r="B265" i="5"/>
  <c r="C265" i="5"/>
  <c r="D265" i="5"/>
  <c r="E265" i="5"/>
  <c r="F265" i="5"/>
  <c r="G265" i="5"/>
  <c r="H265" i="5"/>
  <c r="A266" i="5"/>
  <c r="B266" i="5"/>
  <c r="C266" i="5"/>
  <c r="D266" i="5"/>
  <c r="E266" i="5"/>
  <c r="F266" i="5"/>
  <c r="G266" i="5"/>
  <c r="H266" i="5"/>
  <c r="A267" i="5"/>
  <c r="B267" i="5"/>
  <c r="C267" i="5"/>
  <c r="D267" i="5"/>
  <c r="E267" i="5"/>
  <c r="F267" i="5"/>
  <c r="G267" i="5"/>
  <c r="H267" i="5"/>
  <c r="A268" i="5"/>
  <c r="B268" i="5"/>
  <c r="C268" i="5"/>
  <c r="D268" i="5"/>
  <c r="E268" i="5"/>
  <c r="F268" i="5"/>
  <c r="G268" i="5"/>
  <c r="H268" i="5"/>
  <c r="A269" i="5"/>
  <c r="B269" i="5"/>
  <c r="C269" i="5"/>
  <c r="D269" i="5"/>
  <c r="E269" i="5"/>
  <c r="F269" i="5"/>
  <c r="G269" i="5"/>
  <c r="H269" i="5"/>
  <c r="A270" i="5"/>
  <c r="B270" i="5"/>
  <c r="C270" i="5"/>
  <c r="D270" i="5"/>
  <c r="E270" i="5"/>
  <c r="F270" i="5"/>
  <c r="G270" i="5"/>
  <c r="H270" i="5"/>
  <c r="A271" i="5"/>
  <c r="B271" i="5"/>
  <c r="C271" i="5"/>
  <c r="D271" i="5"/>
  <c r="E271" i="5"/>
  <c r="F271" i="5"/>
  <c r="G271" i="5"/>
  <c r="H271" i="5"/>
  <c r="A272" i="5"/>
  <c r="B272" i="5"/>
  <c r="C272" i="5"/>
  <c r="D272" i="5"/>
  <c r="E272" i="5"/>
  <c r="F272" i="5"/>
  <c r="G272" i="5"/>
  <c r="H272" i="5"/>
  <c r="A273" i="5"/>
  <c r="B273" i="5"/>
  <c r="C273" i="5"/>
  <c r="D273" i="5"/>
  <c r="E273" i="5"/>
  <c r="F273" i="5"/>
  <c r="G273" i="5"/>
  <c r="H273" i="5"/>
  <c r="A274" i="5"/>
  <c r="B274" i="5"/>
  <c r="C274" i="5"/>
  <c r="D274" i="5"/>
  <c r="E274" i="5"/>
  <c r="F274" i="5"/>
  <c r="G274" i="5"/>
  <c r="H274" i="5"/>
  <c r="A275" i="5"/>
  <c r="B275" i="5"/>
  <c r="C275" i="5"/>
  <c r="D275" i="5"/>
  <c r="E275" i="5"/>
  <c r="F275" i="5"/>
  <c r="G275" i="5"/>
  <c r="H275" i="5"/>
  <c r="A276" i="5"/>
  <c r="B276" i="5"/>
  <c r="C276" i="5"/>
  <c r="D276" i="5"/>
  <c r="E276" i="5"/>
  <c r="F276" i="5"/>
  <c r="G276" i="5"/>
  <c r="H276" i="5"/>
  <c r="A277" i="5"/>
  <c r="B277" i="5"/>
  <c r="C277" i="5"/>
  <c r="D277" i="5"/>
  <c r="E277" i="5"/>
  <c r="F277" i="5"/>
  <c r="G277" i="5"/>
  <c r="H277" i="5"/>
  <c r="A278" i="5"/>
  <c r="B278" i="5"/>
  <c r="C278" i="5"/>
  <c r="D278" i="5"/>
  <c r="E278" i="5"/>
  <c r="F278" i="5"/>
  <c r="G278" i="5"/>
  <c r="H278" i="5"/>
  <c r="A279" i="5"/>
  <c r="B279" i="5"/>
  <c r="C279" i="5"/>
  <c r="D279" i="5"/>
  <c r="E279" i="5"/>
  <c r="F279" i="5"/>
  <c r="G279" i="5"/>
  <c r="H279" i="5"/>
  <c r="A280" i="5"/>
  <c r="B280" i="5"/>
  <c r="C280" i="5"/>
  <c r="D280" i="5"/>
  <c r="E280" i="5"/>
  <c r="F280" i="5"/>
  <c r="G280" i="5"/>
  <c r="H280" i="5"/>
  <c r="A281" i="5"/>
  <c r="B281" i="5"/>
  <c r="C281" i="5"/>
  <c r="D281" i="5"/>
  <c r="E281" i="5"/>
  <c r="F281" i="5"/>
  <c r="G281" i="5"/>
  <c r="H281" i="5"/>
  <c r="A282" i="5"/>
  <c r="B282" i="5"/>
  <c r="C282" i="5"/>
  <c r="D282" i="5"/>
  <c r="E282" i="5"/>
  <c r="F282" i="5"/>
  <c r="G282" i="5"/>
  <c r="H282" i="5"/>
  <c r="A283" i="5"/>
  <c r="B283" i="5"/>
  <c r="C283" i="5"/>
  <c r="D283" i="5"/>
  <c r="E283" i="5"/>
  <c r="F283" i="5"/>
  <c r="G283" i="5"/>
  <c r="H283" i="5"/>
  <c r="A284" i="5"/>
  <c r="B284" i="5"/>
  <c r="C284" i="5"/>
  <c r="D284" i="5"/>
  <c r="E284" i="5"/>
  <c r="F284" i="5"/>
  <c r="G284" i="5"/>
  <c r="H284" i="5"/>
  <c r="A285" i="5"/>
  <c r="B285" i="5"/>
  <c r="C285" i="5"/>
  <c r="D285" i="5"/>
  <c r="E285" i="5"/>
  <c r="F285" i="5"/>
  <c r="G285" i="5"/>
  <c r="H285" i="5"/>
  <c r="A286" i="5"/>
  <c r="B286" i="5"/>
  <c r="C286" i="5"/>
  <c r="D286" i="5"/>
  <c r="E286" i="5"/>
  <c r="F286" i="5"/>
  <c r="G286" i="5"/>
  <c r="H286" i="5"/>
  <c r="A287" i="5"/>
  <c r="B287" i="5"/>
  <c r="C287" i="5"/>
  <c r="D287" i="5"/>
  <c r="E287" i="5"/>
  <c r="F287" i="5"/>
  <c r="G287" i="5"/>
  <c r="H287" i="5"/>
  <c r="A288" i="5"/>
  <c r="B288" i="5"/>
  <c r="C288" i="5"/>
  <c r="D288" i="5"/>
  <c r="E288" i="5"/>
  <c r="F288" i="5"/>
  <c r="G288" i="5"/>
  <c r="H288" i="5"/>
  <c r="A289" i="5"/>
  <c r="B289" i="5"/>
  <c r="C289" i="5"/>
  <c r="D289" i="5"/>
  <c r="E289" i="5"/>
  <c r="F289" i="5"/>
  <c r="G289" i="5"/>
  <c r="H289" i="5"/>
  <c r="A290" i="5"/>
  <c r="B290" i="5"/>
  <c r="C290" i="5"/>
  <c r="D290" i="5"/>
  <c r="E290" i="5"/>
  <c r="F290" i="5"/>
  <c r="G290" i="5"/>
  <c r="H290" i="5"/>
  <c r="A291" i="5"/>
  <c r="B291" i="5"/>
  <c r="C291" i="5"/>
  <c r="D291" i="5"/>
  <c r="E291" i="5"/>
  <c r="F291" i="5"/>
  <c r="G291" i="5"/>
  <c r="H291" i="5"/>
  <c r="A292" i="5"/>
  <c r="B292" i="5"/>
  <c r="C292" i="5"/>
  <c r="D292" i="5"/>
  <c r="E292" i="5"/>
  <c r="F292" i="5"/>
  <c r="G292" i="5"/>
  <c r="H292" i="5"/>
  <c r="A293" i="5"/>
  <c r="B293" i="5"/>
  <c r="C293" i="5"/>
  <c r="D293" i="5"/>
  <c r="E293" i="5"/>
  <c r="F293" i="5"/>
  <c r="G293" i="5"/>
  <c r="H293" i="5"/>
  <c r="A294" i="5"/>
  <c r="B294" i="5"/>
  <c r="C294" i="5"/>
  <c r="D294" i="5"/>
  <c r="E294" i="5"/>
  <c r="F294" i="5"/>
  <c r="G294" i="5"/>
  <c r="H294" i="5"/>
  <c r="A295" i="5"/>
  <c r="B295" i="5"/>
  <c r="C295" i="5"/>
  <c r="D295" i="5"/>
  <c r="E295" i="5"/>
  <c r="F295" i="5"/>
  <c r="G295" i="5"/>
  <c r="H295" i="5"/>
  <c r="A296" i="5"/>
  <c r="B296" i="5"/>
  <c r="C296" i="5"/>
  <c r="D296" i="5"/>
  <c r="E296" i="5"/>
  <c r="F296" i="5"/>
  <c r="G296" i="5"/>
  <c r="H296" i="5"/>
  <c r="A297" i="5"/>
  <c r="B297" i="5"/>
  <c r="C297" i="5"/>
  <c r="D297" i="5"/>
  <c r="E297" i="5"/>
  <c r="F297" i="5"/>
  <c r="G297" i="5"/>
  <c r="H297" i="5"/>
  <c r="A298" i="5"/>
  <c r="B298" i="5"/>
  <c r="C298" i="5"/>
  <c r="D298" i="5"/>
  <c r="E298" i="5"/>
  <c r="F298" i="5"/>
  <c r="G298" i="5"/>
  <c r="H298" i="5"/>
  <c r="A299" i="5"/>
  <c r="B299" i="5"/>
  <c r="C299" i="5"/>
  <c r="D299" i="5"/>
  <c r="E299" i="5"/>
  <c r="F299" i="5"/>
  <c r="G299" i="5"/>
  <c r="H299" i="5"/>
  <c r="A300" i="5"/>
  <c r="B300" i="5"/>
  <c r="C300" i="5"/>
  <c r="D300" i="5"/>
  <c r="E300" i="5"/>
  <c r="F300" i="5"/>
  <c r="G300" i="5"/>
  <c r="H300" i="5"/>
  <c r="A301" i="5"/>
  <c r="B301" i="5"/>
  <c r="C301" i="5"/>
  <c r="D301" i="5"/>
  <c r="E301" i="5"/>
  <c r="F301" i="5"/>
  <c r="G301" i="5"/>
  <c r="H301" i="5"/>
  <c r="A302" i="5"/>
  <c r="B302" i="5"/>
  <c r="C302" i="5"/>
  <c r="D302" i="5"/>
  <c r="E302" i="5"/>
  <c r="F302" i="5"/>
  <c r="G302" i="5"/>
  <c r="H302" i="5"/>
  <c r="A303" i="5"/>
  <c r="B303" i="5"/>
  <c r="C303" i="5"/>
  <c r="D303" i="5"/>
  <c r="E303" i="5"/>
  <c r="F303" i="5"/>
  <c r="G303" i="5"/>
  <c r="H303" i="5"/>
  <c r="A304" i="5"/>
  <c r="B304" i="5"/>
  <c r="C304" i="5"/>
  <c r="D304" i="5"/>
  <c r="E304" i="5"/>
  <c r="F304" i="5"/>
  <c r="G304" i="5"/>
  <c r="H304" i="5"/>
  <c r="A305" i="5"/>
  <c r="B305" i="5"/>
  <c r="C305" i="5"/>
  <c r="D305" i="5"/>
  <c r="E305" i="5"/>
  <c r="F305" i="5"/>
  <c r="G305" i="5"/>
  <c r="H305" i="5"/>
  <c r="A306" i="5"/>
  <c r="B306" i="5"/>
  <c r="C306" i="5"/>
  <c r="D306" i="5"/>
  <c r="E306" i="5"/>
  <c r="F306" i="5"/>
  <c r="G306" i="5"/>
  <c r="H306" i="5"/>
  <c r="A307" i="5"/>
  <c r="B307" i="5"/>
  <c r="C307" i="5"/>
  <c r="D307" i="5"/>
  <c r="E307" i="5"/>
  <c r="F307" i="5"/>
  <c r="G307" i="5"/>
  <c r="H307" i="5"/>
  <c r="A308" i="5"/>
  <c r="B308" i="5"/>
  <c r="C308" i="5"/>
  <c r="D308" i="5"/>
  <c r="E308" i="5"/>
  <c r="F308" i="5"/>
  <c r="G308" i="5"/>
  <c r="H308" i="5"/>
  <c r="A309" i="5"/>
  <c r="B309" i="5"/>
  <c r="C309" i="5"/>
  <c r="D309" i="5"/>
  <c r="E309" i="5"/>
  <c r="F309" i="5"/>
  <c r="G309" i="5"/>
  <c r="H309" i="5"/>
  <c r="A310" i="5"/>
  <c r="B310" i="5"/>
  <c r="C310" i="5"/>
  <c r="D310" i="5"/>
  <c r="E310" i="5"/>
  <c r="F310" i="5"/>
  <c r="G310" i="5"/>
  <c r="H310" i="5"/>
  <c r="A311" i="5"/>
  <c r="B311" i="5"/>
  <c r="C311" i="5"/>
  <c r="D311" i="5"/>
  <c r="E311" i="5"/>
  <c r="F311" i="5"/>
  <c r="G311" i="5"/>
  <c r="H311" i="5"/>
  <c r="A312" i="5"/>
  <c r="B312" i="5"/>
  <c r="C312" i="5"/>
  <c r="D312" i="5"/>
  <c r="E312" i="5"/>
  <c r="F312" i="5"/>
  <c r="G312" i="5"/>
  <c r="H312" i="5"/>
  <c r="A313" i="5"/>
  <c r="B313" i="5"/>
  <c r="C313" i="5"/>
  <c r="D313" i="5"/>
  <c r="E313" i="5"/>
  <c r="F313" i="5"/>
  <c r="G313" i="5"/>
  <c r="H313" i="5"/>
  <c r="A314" i="5"/>
  <c r="B314" i="5"/>
  <c r="C314" i="5"/>
  <c r="D314" i="5"/>
  <c r="E314" i="5"/>
  <c r="F314" i="5"/>
  <c r="G314" i="5"/>
  <c r="H314" i="5"/>
  <c r="A315" i="5"/>
  <c r="B315" i="5"/>
  <c r="C315" i="5"/>
  <c r="D315" i="5"/>
  <c r="E315" i="5"/>
  <c r="F315" i="5"/>
  <c r="G315" i="5"/>
  <c r="H315" i="5"/>
  <c r="A316" i="5"/>
  <c r="B316" i="5"/>
  <c r="C316" i="5"/>
  <c r="D316" i="5"/>
  <c r="E316" i="5"/>
  <c r="F316" i="5"/>
  <c r="G316" i="5"/>
  <c r="H316" i="5"/>
  <c r="A317" i="5"/>
  <c r="B317" i="5"/>
  <c r="C317" i="5"/>
  <c r="D317" i="5"/>
  <c r="E317" i="5"/>
  <c r="F317" i="5"/>
  <c r="G317" i="5"/>
  <c r="H317" i="5"/>
  <c r="A318" i="5"/>
  <c r="B318" i="5"/>
  <c r="C318" i="5"/>
  <c r="D318" i="5"/>
  <c r="E318" i="5"/>
  <c r="F318" i="5"/>
  <c r="G318" i="5"/>
  <c r="H318" i="5"/>
  <c r="A319" i="5"/>
  <c r="B319" i="5"/>
  <c r="C319" i="5"/>
  <c r="D319" i="5"/>
  <c r="E319" i="5"/>
  <c r="F319" i="5"/>
  <c r="G319" i="5"/>
  <c r="H319" i="5"/>
  <c r="A320" i="5"/>
  <c r="B320" i="5"/>
  <c r="C320" i="5"/>
  <c r="D320" i="5"/>
  <c r="E320" i="5"/>
  <c r="F320" i="5"/>
  <c r="G320" i="5"/>
  <c r="H320" i="5"/>
  <c r="A321" i="5"/>
  <c r="B321" i="5"/>
  <c r="C321" i="5"/>
  <c r="D321" i="5"/>
  <c r="E321" i="5"/>
  <c r="F321" i="5"/>
  <c r="G321" i="5"/>
  <c r="H321" i="5"/>
  <c r="A322" i="5"/>
  <c r="B322" i="5"/>
  <c r="C322" i="5"/>
  <c r="D322" i="5"/>
  <c r="E322" i="5"/>
  <c r="F322" i="5"/>
  <c r="G322" i="5"/>
  <c r="H322" i="5"/>
  <c r="A323" i="5"/>
  <c r="B323" i="5"/>
  <c r="C323" i="5"/>
  <c r="D323" i="5"/>
  <c r="E323" i="5"/>
  <c r="F323" i="5"/>
  <c r="G323" i="5"/>
  <c r="H323" i="5"/>
  <c r="A324" i="5"/>
  <c r="B324" i="5"/>
  <c r="C324" i="5"/>
  <c r="D324" i="5"/>
  <c r="E324" i="5"/>
  <c r="F324" i="5"/>
  <c r="G324" i="5"/>
  <c r="H324" i="5"/>
  <c r="A325" i="5"/>
  <c r="B325" i="5"/>
  <c r="C325" i="5"/>
  <c r="D325" i="5"/>
  <c r="E325" i="5"/>
  <c r="F325" i="5"/>
  <c r="G325" i="5"/>
  <c r="H325" i="5"/>
  <c r="A326" i="5"/>
  <c r="B326" i="5"/>
  <c r="C326" i="5"/>
  <c r="D326" i="5"/>
  <c r="E326" i="5"/>
  <c r="F326" i="5"/>
  <c r="G326" i="5"/>
  <c r="H326" i="5"/>
  <c r="A327" i="5"/>
  <c r="B327" i="5"/>
  <c r="C327" i="5"/>
  <c r="D327" i="5"/>
  <c r="E327" i="5"/>
  <c r="F327" i="5"/>
  <c r="G327" i="5"/>
  <c r="H327" i="5"/>
  <c r="A328" i="5"/>
  <c r="B328" i="5"/>
  <c r="C328" i="5"/>
  <c r="D328" i="5"/>
  <c r="E328" i="5"/>
  <c r="F328" i="5"/>
  <c r="G328" i="5"/>
  <c r="H328" i="5"/>
  <c r="A329" i="5"/>
  <c r="B329" i="5"/>
  <c r="C329" i="5"/>
  <c r="D329" i="5"/>
  <c r="E329" i="5"/>
  <c r="F329" i="5"/>
  <c r="G329" i="5"/>
  <c r="H329" i="5"/>
  <c r="A330" i="5"/>
  <c r="B330" i="5"/>
  <c r="C330" i="5"/>
  <c r="D330" i="5"/>
  <c r="E330" i="5"/>
  <c r="F330" i="5"/>
  <c r="G330" i="5"/>
  <c r="H330" i="5"/>
  <c r="A331" i="5"/>
  <c r="B331" i="5"/>
  <c r="C331" i="5"/>
  <c r="D331" i="5"/>
  <c r="E331" i="5"/>
  <c r="F331" i="5"/>
  <c r="G331" i="5"/>
  <c r="H331" i="5"/>
  <c r="A332" i="5"/>
  <c r="B332" i="5"/>
  <c r="C332" i="5"/>
  <c r="D332" i="5"/>
  <c r="E332" i="5"/>
  <c r="F332" i="5"/>
  <c r="G332" i="5"/>
  <c r="H332" i="5"/>
  <c r="A333" i="5"/>
  <c r="B333" i="5"/>
  <c r="C333" i="5"/>
  <c r="D333" i="5"/>
  <c r="E333" i="5"/>
  <c r="F333" i="5"/>
  <c r="G333" i="5"/>
  <c r="H333" i="5"/>
  <c r="A334" i="5"/>
  <c r="B334" i="5"/>
  <c r="C334" i="5"/>
  <c r="D334" i="5"/>
  <c r="E334" i="5"/>
  <c r="F334" i="5"/>
  <c r="G334" i="5"/>
  <c r="H334" i="5"/>
  <c r="A335" i="5"/>
  <c r="B335" i="5"/>
  <c r="C335" i="5"/>
  <c r="D335" i="5"/>
  <c r="E335" i="5"/>
  <c r="F335" i="5"/>
  <c r="G335" i="5"/>
  <c r="H335" i="5"/>
  <c r="A336" i="5"/>
  <c r="B336" i="5"/>
  <c r="C336" i="5"/>
  <c r="D336" i="5"/>
  <c r="E336" i="5"/>
  <c r="F336" i="5"/>
  <c r="G336" i="5"/>
  <c r="H336" i="5"/>
  <c r="A337" i="5"/>
  <c r="B337" i="5"/>
  <c r="C337" i="5"/>
  <c r="D337" i="5"/>
  <c r="E337" i="5"/>
  <c r="F337" i="5"/>
  <c r="G337" i="5"/>
  <c r="H337" i="5"/>
  <c r="A338" i="5"/>
  <c r="B338" i="5"/>
  <c r="C338" i="5"/>
  <c r="D338" i="5"/>
  <c r="E338" i="5"/>
  <c r="F338" i="5"/>
  <c r="G338" i="5"/>
  <c r="H338" i="5"/>
  <c r="A339" i="5"/>
  <c r="B339" i="5"/>
  <c r="C339" i="5"/>
  <c r="D339" i="5"/>
  <c r="E339" i="5"/>
  <c r="F339" i="5"/>
  <c r="G339" i="5"/>
  <c r="H339" i="5"/>
  <c r="A340" i="5"/>
  <c r="B340" i="5"/>
  <c r="C340" i="5"/>
  <c r="D340" i="5"/>
  <c r="E340" i="5"/>
  <c r="F340" i="5"/>
  <c r="G340" i="5"/>
  <c r="H340" i="5"/>
  <c r="A341" i="5"/>
  <c r="B341" i="5"/>
  <c r="C341" i="5"/>
  <c r="D341" i="5"/>
  <c r="E341" i="5"/>
  <c r="F341" i="5"/>
  <c r="G341" i="5"/>
  <c r="H341" i="5"/>
  <c r="A342" i="5"/>
  <c r="B342" i="5"/>
  <c r="C342" i="5"/>
  <c r="D342" i="5"/>
  <c r="E342" i="5"/>
  <c r="F342" i="5"/>
  <c r="G342" i="5"/>
  <c r="H342" i="5"/>
  <c r="A343" i="5"/>
  <c r="B343" i="5"/>
  <c r="C343" i="5"/>
  <c r="D343" i="5"/>
  <c r="E343" i="5"/>
  <c r="F343" i="5"/>
  <c r="G343" i="5"/>
  <c r="H343" i="5"/>
  <c r="A344" i="5"/>
  <c r="B344" i="5"/>
  <c r="C344" i="5"/>
  <c r="D344" i="5"/>
  <c r="E344" i="5"/>
  <c r="F344" i="5"/>
  <c r="G344" i="5"/>
  <c r="H344" i="5"/>
  <c r="A345" i="5"/>
  <c r="B345" i="5"/>
  <c r="C345" i="5"/>
  <c r="D345" i="5"/>
  <c r="E345" i="5"/>
  <c r="F345" i="5"/>
  <c r="G345" i="5"/>
  <c r="H345" i="5"/>
  <c r="A346" i="5"/>
  <c r="B346" i="5"/>
  <c r="C346" i="5"/>
  <c r="D346" i="5"/>
  <c r="E346" i="5"/>
  <c r="F346" i="5"/>
  <c r="G346" i="5"/>
  <c r="H346" i="5"/>
  <c r="A347" i="5"/>
  <c r="B347" i="5"/>
  <c r="C347" i="5"/>
  <c r="D347" i="5"/>
  <c r="E347" i="5"/>
  <c r="F347" i="5"/>
  <c r="G347" i="5"/>
  <c r="H347" i="5"/>
  <c r="A348" i="5"/>
  <c r="B348" i="5"/>
  <c r="C348" i="5"/>
  <c r="D348" i="5"/>
  <c r="E348" i="5"/>
  <c r="F348" i="5"/>
  <c r="G348" i="5"/>
  <c r="H348" i="5"/>
  <c r="A349" i="5"/>
  <c r="B349" i="5"/>
  <c r="C349" i="5"/>
  <c r="D349" i="5"/>
  <c r="E349" i="5"/>
  <c r="F349" i="5"/>
  <c r="G349" i="5"/>
  <c r="H349" i="5"/>
  <c r="A350" i="5"/>
  <c r="B350" i="5"/>
  <c r="C350" i="5"/>
  <c r="D350" i="5"/>
  <c r="E350" i="5"/>
  <c r="F350" i="5"/>
  <c r="G350" i="5"/>
  <c r="H350" i="5"/>
  <c r="A351" i="5"/>
  <c r="B351" i="5"/>
  <c r="C351" i="5"/>
  <c r="D351" i="5"/>
  <c r="E351" i="5"/>
  <c r="F351" i="5"/>
  <c r="G351" i="5"/>
  <c r="H351" i="5"/>
  <c r="A352" i="5"/>
  <c r="B352" i="5"/>
  <c r="C352" i="5"/>
  <c r="D352" i="5"/>
  <c r="E352" i="5"/>
  <c r="F352" i="5"/>
  <c r="G352" i="5"/>
  <c r="H352" i="5"/>
  <c r="A353" i="5"/>
  <c r="B353" i="5"/>
  <c r="C353" i="5"/>
  <c r="D353" i="5"/>
  <c r="E353" i="5"/>
  <c r="F353" i="5"/>
  <c r="G353" i="5"/>
  <c r="H353" i="5"/>
  <c r="A354" i="5"/>
  <c r="B354" i="5"/>
  <c r="C354" i="5"/>
  <c r="D354" i="5"/>
  <c r="E354" i="5"/>
  <c r="F354" i="5"/>
  <c r="G354" i="5"/>
  <c r="H354" i="5"/>
  <c r="A355" i="5"/>
  <c r="B355" i="5"/>
  <c r="C355" i="5"/>
  <c r="D355" i="5"/>
  <c r="E355" i="5"/>
  <c r="F355" i="5"/>
  <c r="G355" i="5"/>
  <c r="H355" i="5"/>
  <c r="A356" i="5"/>
  <c r="B356" i="5"/>
  <c r="C356" i="5"/>
  <c r="D356" i="5"/>
  <c r="E356" i="5"/>
  <c r="F356" i="5"/>
  <c r="G356" i="5"/>
  <c r="H356" i="5"/>
  <c r="A357" i="5"/>
  <c r="B357" i="5"/>
  <c r="C357" i="5"/>
  <c r="D357" i="5"/>
  <c r="E357" i="5"/>
  <c r="F357" i="5"/>
  <c r="G357" i="5"/>
  <c r="H357" i="5"/>
  <c r="A358" i="5"/>
  <c r="B358" i="5"/>
  <c r="C358" i="5"/>
  <c r="D358" i="5"/>
  <c r="E358" i="5"/>
  <c r="F358" i="5"/>
  <c r="G358" i="5"/>
  <c r="H358" i="5"/>
  <c r="A359" i="5"/>
  <c r="B359" i="5"/>
  <c r="C359" i="5"/>
  <c r="D359" i="5"/>
  <c r="E359" i="5"/>
  <c r="F359" i="5"/>
  <c r="G359" i="5"/>
  <c r="H359" i="5"/>
  <c r="A360" i="5"/>
  <c r="B360" i="5"/>
  <c r="C360" i="5"/>
  <c r="D360" i="5"/>
  <c r="E360" i="5"/>
  <c r="F360" i="5"/>
  <c r="G360" i="5"/>
  <c r="H360" i="5"/>
  <c r="A361" i="5"/>
  <c r="B361" i="5"/>
  <c r="C361" i="5"/>
  <c r="D361" i="5"/>
  <c r="E361" i="5"/>
  <c r="F361" i="5"/>
  <c r="G361" i="5"/>
  <c r="H361" i="5"/>
  <c r="A362" i="5"/>
  <c r="B362" i="5"/>
  <c r="C362" i="5"/>
  <c r="D362" i="5"/>
  <c r="E362" i="5"/>
  <c r="F362" i="5"/>
  <c r="G362" i="5"/>
  <c r="H362" i="5"/>
  <c r="A363" i="5"/>
  <c r="B363" i="5"/>
  <c r="C363" i="5"/>
  <c r="D363" i="5"/>
  <c r="E363" i="5"/>
  <c r="F363" i="5"/>
  <c r="G363" i="5"/>
  <c r="H363" i="5"/>
  <c r="A364" i="5"/>
  <c r="B364" i="5"/>
  <c r="C364" i="5"/>
  <c r="D364" i="5"/>
  <c r="E364" i="5"/>
  <c r="F364" i="5"/>
  <c r="G364" i="5"/>
  <c r="H364" i="5"/>
  <c r="A365" i="5"/>
  <c r="B365" i="5"/>
  <c r="C365" i="5"/>
  <c r="D365" i="5"/>
  <c r="E365" i="5"/>
  <c r="F365" i="5"/>
  <c r="G365" i="5"/>
  <c r="H365" i="5"/>
  <c r="A366" i="5"/>
  <c r="B366" i="5"/>
  <c r="C366" i="5"/>
  <c r="D366" i="5"/>
  <c r="E366" i="5"/>
  <c r="F366" i="5"/>
  <c r="G366" i="5"/>
  <c r="H366" i="5"/>
  <c r="A367" i="5"/>
  <c r="B367" i="5"/>
  <c r="C367" i="5"/>
  <c r="D367" i="5"/>
  <c r="E367" i="5"/>
  <c r="F367" i="5"/>
  <c r="G367" i="5"/>
  <c r="H367" i="5"/>
  <c r="A368" i="5"/>
  <c r="B368" i="5"/>
  <c r="C368" i="5"/>
  <c r="D368" i="5"/>
  <c r="E368" i="5"/>
  <c r="F368" i="5"/>
  <c r="G368" i="5"/>
  <c r="H368" i="5"/>
  <c r="A369" i="5"/>
  <c r="B369" i="5"/>
  <c r="C369" i="5"/>
  <c r="D369" i="5"/>
  <c r="E369" i="5"/>
  <c r="F369" i="5"/>
  <c r="G369" i="5"/>
  <c r="H369" i="5"/>
  <c r="A370" i="5"/>
  <c r="B370" i="5"/>
  <c r="C370" i="5"/>
  <c r="D370" i="5"/>
  <c r="E370" i="5"/>
  <c r="F370" i="5"/>
  <c r="G370" i="5"/>
  <c r="H370" i="5"/>
  <c r="A371" i="5"/>
  <c r="B371" i="5"/>
  <c r="C371" i="5"/>
  <c r="D371" i="5"/>
  <c r="E371" i="5"/>
  <c r="F371" i="5"/>
  <c r="G371" i="5"/>
  <c r="H371" i="5"/>
  <c r="A372" i="5"/>
  <c r="B372" i="5"/>
  <c r="C372" i="5"/>
  <c r="D372" i="5"/>
  <c r="E372" i="5"/>
  <c r="F372" i="5"/>
  <c r="G372" i="5"/>
  <c r="H372" i="5"/>
  <c r="A373" i="5"/>
  <c r="B373" i="5"/>
  <c r="C373" i="5"/>
  <c r="D373" i="5"/>
  <c r="E373" i="5"/>
  <c r="F373" i="5"/>
  <c r="G373" i="5"/>
  <c r="H373" i="5"/>
  <c r="A374" i="5"/>
  <c r="B374" i="5"/>
  <c r="C374" i="5"/>
  <c r="D374" i="5"/>
  <c r="E374" i="5"/>
  <c r="F374" i="5"/>
  <c r="G374" i="5"/>
  <c r="H374" i="5"/>
  <c r="A375" i="5"/>
  <c r="B375" i="5"/>
  <c r="C375" i="5"/>
  <c r="D375" i="5"/>
  <c r="E375" i="5"/>
  <c r="F375" i="5"/>
  <c r="G375" i="5"/>
  <c r="H375" i="5"/>
  <c r="A376" i="5"/>
  <c r="B376" i="5"/>
  <c r="C376" i="5"/>
  <c r="D376" i="5"/>
  <c r="E376" i="5"/>
  <c r="F376" i="5"/>
  <c r="G376" i="5"/>
  <c r="H376" i="5"/>
  <c r="A377" i="5"/>
  <c r="B377" i="5"/>
  <c r="C377" i="5"/>
  <c r="D377" i="5"/>
  <c r="E377" i="5"/>
  <c r="F377" i="5"/>
  <c r="G377" i="5"/>
  <c r="H377" i="5"/>
  <c r="A378" i="5"/>
  <c r="B378" i="5"/>
  <c r="C378" i="5"/>
  <c r="D378" i="5"/>
  <c r="E378" i="5"/>
  <c r="F378" i="5"/>
  <c r="G378" i="5"/>
  <c r="H378" i="5"/>
  <c r="A379" i="5"/>
  <c r="B379" i="5"/>
  <c r="C379" i="5"/>
  <c r="D379" i="5"/>
  <c r="E379" i="5"/>
  <c r="F379" i="5"/>
  <c r="G379" i="5"/>
  <c r="H379" i="5"/>
  <c r="A380" i="5"/>
  <c r="B380" i="5"/>
  <c r="C380" i="5"/>
  <c r="D380" i="5"/>
  <c r="E380" i="5"/>
  <c r="F380" i="5"/>
  <c r="G380" i="5"/>
  <c r="H380" i="5"/>
  <c r="A381" i="5"/>
  <c r="B381" i="5"/>
  <c r="C381" i="5"/>
  <c r="D381" i="5"/>
  <c r="E381" i="5"/>
  <c r="F381" i="5"/>
  <c r="G381" i="5"/>
  <c r="H381" i="5"/>
  <c r="A382" i="5"/>
  <c r="B382" i="5"/>
  <c r="C382" i="5"/>
  <c r="D382" i="5"/>
  <c r="E382" i="5"/>
  <c r="F382" i="5"/>
  <c r="G382" i="5"/>
  <c r="H382" i="5"/>
  <c r="A383" i="5"/>
  <c r="B383" i="5"/>
  <c r="C383" i="5"/>
  <c r="D383" i="5"/>
  <c r="E383" i="5"/>
  <c r="F383" i="5"/>
  <c r="G383" i="5"/>
  <c r="H383" i="5"/>
  <c r="A384" i="5"/>
  <c r="B384" i="5"/>
  <c r="C384" i="5"/>
  <c r="D384" i="5"/>
  <c r="E384" i="5"/>
  <c r="F384" i="5"/>
  <c r="G384" i="5"/>
  <c r="H384" i="5"/>
  <c r="A385" i="5"/>
  <c r="B385" i="5"/>
  <c r="C385" i="5"/>
  <c r="D385" i="5"/>
  <c r="E385" i="5"/>
  <c r="F385" i="5"/>
  <c r="G385" i="5"/>
  <c r="H385" i="5"/>
  <c r="A386" i="5"/>
  <c r="B386" i="5"/>
  <c r="C386" i="5"/>
  <c r="D386" i="5"/>
  <c r="E386" i="5"/>
  <c r="F386" i="5"/>
  <c r="G386" i="5"/>
  <c r="H386" i="5"/>
  <c r="A387" i="5"/>
  <c r="B387" i="5"/>
  <c r="C387" i="5"/>
  <c r="D387" i="5"/>
  <c r="E387" i="5"/>
  <c r="F387" i="5"/>
  <c r="G387" i="5"/>
  <c r="H387" i="5"/>
  <c r="A388" i="5"/>
  <c r="B388" i="5"/>
  <c r="C388" i="5"/>
  <c r="D388" i="5"/>
  <c r="E388" i="5"/>
  <c r="F388" i="5"/>
  <c r="G388" i="5"/>
  <c r="H388" i="5"/>
  <c r="A389" i="5"/>
  <c r="B389" i="5"/>
  <c r="C389" i="5"/>
  <c r="D389" i="5"/>
  <c r="E389" i="5"/>
  <c r="F389" i="5"/>
  <c r="G389" i="5"/>
  <c r="H389" i="5"/>
  <c r="A390" i="5"/>
  <c r="B390" i="5"/>
  <c r="C390" i="5"/>
  <c r="D390" i="5"/>
  <c r="E390" i="5"/>
  <c r="F390" i="5"/>
  <c r="G390" i="5"/>
  <c r="H390" i="5"/>
  <c r="A391" i="5"/>
  <c r="B391" i="5"/>
  <c r="C391" i="5"/>
  <c r="D391" i="5"/>
  <c r="E391" i="5"/>
  <c r="F391" i="5"/>
  <c r="G391" i="5"/>
  <c r="H391" i="5"/>
  <c r="A392" i="5"/>
  <c r="B392" i="5"/>
  <c r="C392" i="5"/>
  <c r="D392" i="5"/>
  <c r="E392" i="5"/>
  <c r="F392" i="5"/>
  <c r="G392" i="5"/>
  <c r="H392" i="5"/>
  <c r="A393" i="5"/>
  <c r="B393" i="5"/>
  <c r="C393" i="5"/>
  <c r="D393" i="5"/>
  <c r="E393" i="5"/>
  <c r="F393" i="5"/>
  <c r="G393" i="5"/>
  <c r="H393" i="5"/>
  <c r="A394" i="5"/>
  <c r="B394" i="5"/>
  <c r="C394" i="5"/>
  <c r="D394" i="5"/>
  <c r="E394" i="5"/>
  <c r="F394" i="5"/>
  <c r="G394" i="5"/>
  <c r="H394" i="5"/>
  <c r="A395" i="5"/>
  <c r="B395" i="5"/>
  <c r="C395" i="5"/>
  <c r="D395" i="5"/>
  <c r="E395" i="5"/>
  <c r="F395" i="5"/>
  <c r="G395" i="5"/>
  <c r="H395" i="5"/>
  <c r="A396" i="5"/>
  <c r="B396" i="5"/>
  <c r="C396" i="5"/>
  <c r="D396" i="5"/>
  <c r="E396" i="5"/>
  <c r="F396" i="5"/>
  <c r="G396" i="5"/>
  <c r="H396" i="5"/>
  <c r="A397" i="5"/>
  <c r="B397" i="5"/>
  <c r="C397" i="5"/>
  <c r="D397" i="5"/>
  <c r="E397" i="5"/>
  <c r="F397" i="5"/>
  <c r="G397" i="5"/>
  <c r="H397" i="5"/>
  <c r="A398" i="5"/>
  <c r="B398" i="5"/>
  <c r="C398" i="5"/>
  <c r="D398" i="5"/>
  <c r="E398" i="5"/>
  <c r="F398" i="5"/>
  <c r="G398" i="5"/>
  <c r="H398" i="5"/>
  <c r="A399" i="5"/>
  <c r="B399" i="5"/>
  <c r="C399" i="5"/>
  <c r="D399" i="5"/>
  <c r="E399" i="5"/>
  <c r="F399" i="5"/>
  <c r="G399" i="5"/>
  <c r="H399" i="5"/>
  <c r="A400" i="5"/>
  <c r="B400" i="5"/>
  <c r="C400" i="5"/>
  <c r="D400" i="5"/>
  <c r="E400" i="5"/>
  <c r="F400" i="5"/>
  <c r="G400" i="5"/>
  <c r="H400" i="5"/>
  <c r="A401" i="5"/>
  <c r="B401" i="5"/>
  <c r="C401" i="5"/>
  <c r="D401" i="5"/>
  <c r="E401" i="5"/>
  <c r="F401" i="5"/>
  <c r="G401" i="5"/>
  <c r="H401" i="5"/>
  <c r="A402" i="5"/>
  <c r="B402" i="5"/>
  <c r="C402" i="5"/>
  <c r="D402" i="5"/>
  <c r="E402" i="5"/>
  <c r="F402" i="5"/>
  <c r="G402" i="5"/>
  <c r="H402" i="5"/>
  <c r="A403" i="5"/>
  <c r="B403" i="5"/>
  <c r="C403" i="5"/>
  <c r="D403" i="5"/>
  <c r="E403" i="5"/>
  <c r="F403" i="5"/>
  <c r="G403" i="5"/>
  <c r="H403" i="5"/>
  <c r="A404" i="5"/>
  <c r="B404" i="5"/>
  <c r="C404" i="5"/>
  <c r="D404" i="5"/>
  <c r="E404" i="5"/>
  <c r="F404" i="5"/>
  <c r="G404" i="5"/>
  <c r="H404" i="5"/>
  <c r="A405" i="5"/>
  <c r="B405" i="5"/>
  <c r="C405" i="5"/>
  <c r="D405" i="5"/>
  <c r="E405" i="5"/>
  <c r="F405" i="5"/>
  <c r="G405" i="5"/>
  <c r="H405" i="5"/>
  <c r="A406" i="5"/>
  <c r="B406" i="5"/>
  <c r="C406" i="5"/>
  <c r="D406" i="5"/>
  <c r="E406" i="5"/>
  <c r="F406" i="5"/>
  <c r="G406" i="5"/>
  <c r="H406" i="5"/>
  <c r="A407" i="5"/>
  <c r="B407" i="5"/>
  <c r="C407" i="5"/>
  <c r="D407" i="5"/>
  <c r="E407" i="5"/>
  <c r="F407" i="5"/>
  <c r="G407" i="5"/>
  <c r="H407" i="5"/>
  <c r="A408" i="5"/>
  <c r="B408" i="5"/>
  <c r="C408" i="5"/>
  <c r="D408" i="5"/>
  <c r="E408" i="5"/>
  <c r="F408" i="5"/>
  <c r="G408" i="5"/>
  <c r="H408" i="5"/>
  <c r="A409" i="5"/>
  <c r="B409" i="5"/>
  <c r="C409" i="5"/>
  <c r="D409" i="5"/>
  <c r="E409" i="5"/>
  <c r="F409" i="5"/>
  <c r="G409" i="5"/>
  <c r="H409" i="5"/>
  <c r="A410" i="5"/>
  <c r="B410" i="5"/>
  <c r="C410" i="5"/>
  <c r="D410" i="5"/>
  <c r="E410" i="5"/>
  <c r="F410" i="5"/>
  <c r="G410" i="5"/>
  <c r="H410" i="5"/>
  <c r="A411" i="5"/>
  <c r="B411" i="5"/>
  <c r="C411" i="5"/>
  <c r="D411" i="5"/>
  <c r="E411" i="5"/>
  <c r="F411" i="5"/>
  <c r="G411" i="5"/>
  <c r="H411" i="5"/>
  <c r="A412" i="5"/>
  <c r="B412" i="5"/>
  <c r="C412" i="5"/>
  <c r="D412" i="5"/>
  <c r="E412" i="5"/>
  <c r="F412" i="5"/>
  <c r="G412" i="5"/>
  <c r="H412" i="5"/>
  <c r="A413" i="5"/>
  <c r="B413" i="5"/>
  <c r="C413" i="5"/>
  <c r="D413" i="5"/>
  <c r="E413" i="5"/>
  <c r="F413" i="5"/>
  <c r="G413" i="5"/>
  <c r="H413" i="5"/>
  <c r="A414" i="5"/>
  <c r="B414" i="5"/>
  <c r="C414" i="5"/>
  <c r="D414" i="5"/>
  <c r="E414" i="5"/>
  <c r="F414" i="5"/>
  <c r="G414" i="5"/>
  <c r="H414" i="5"/>
  <c r="A415" i="5"/>
  <c r="B415" i="5"/>
  <c r="C415" i="5"/>
  <c r="D415" i="5"/>
  <c r="E415" i="5"/>
  <c r="F415" i="5"/>
  <c r="G415" i="5"/>
  <c r="H415" i="5"/>
  <c r="A416" i="5"/>
  <c r="B416" i="5"/>
  <c r="C416" i="5"/>
  <c r="D416" i="5"/>
  <c r="E416" i="5"/>
  <c r="F416" i="5"/>
  <c r="G416" i="5"/>
  <c r="H416" i="5"/>
  <c r="A417" i="5"/>
  <c r="B417" i="5"/>
  <c r="C417" i="5"/>
  <c r="D417" i="5"/>
  <c r="E417" i="5"/>
  <c r="F417" i="5"/>
  <c r="G417" i="5"/>
  <c r="H417" i="5"/>
  <c r="A418" i="5"/>
  <c r="B418" i="5"/>
  <c r="C418" i="5"/>
  <c r="D418" i="5"/>
  <c r="E418" i="5"/>
  <c r="F418" i="5"/>
  <c r="G418" i="5"/>
  <c r="H418" i="5"/>
  <c r="A419" i="5"/>
  <c r="B419" i="5"/>
  <c r="C419" i="5"/>
  <c r="D419" i="5"/>
  <c r="E419" i="5"/>
  <c r="F419" i="5"/>
  <c r="G419" i="5"/>
  <c r="H419" i="5"/>
  <c r="A420" i="5"/>
  <c r="B420" i="5"/>
  <c r="C420" i="5"/>
  <c r="D420" i="5"/>
  <c r="E420" i="5"/>
  <c r="F420" i="5"/>
  <c r="G420" i="5"/>
  <c r="H420" i="5"/>
  <c r="A421" i="5"/>
  <c r="B421" i="5"/>
  <c r="C421" i="5"/>
  <c r="D421" i="5"/>
  <c r="E421" i="5"/>
  <c r="F421" i="5"/>
  <c r="G421" i="5"/>
  <c r="H421" i="5"/>
  <c r="A422" i="5"/>
  <c r="B422" i="5"/>
  <c r="C422" i="5"/>
  <c r="D422" i="5"/>
  <c r="E422" i="5"/>
  <c r="F422" i="5"/>
  <c r="G422" i="5"/>
  <c r="H422" i="5"/>
  <c r="A423" i="5"/>
  <c r="B423" i="5"/>
  <c r="C423" i="5"/>
  <c r="D423" i="5"/>
  <c r="E423" i="5"/>
  <c r="F423" i="5"/>
  <c r="G423" i="5"/>
  <c r="H423" i="5"/>
  <c r="A424" i="5"/>
  <c r="B424" i="5"/>
  <c r="C424" i="5"/>
  <c r="D424" i="5"/>
  <c r="E424" i="5"/>
  <c r="F424" i="5"/>
  <c r="G424" i="5"/>
  <c r="H424" i="5"/>
  <c r="A425" i="5"/>
  <c r="B425" i="5"/>
  <c r="C425" i="5"/>
  <c r="D425" i="5"/>
  <c r="E425" i="5"/>
  <c r="F425" i="5"/>
  <c r="G425" i="5"/>
  <c r="H425" i="5"/>
  <c r="A426" i="5"/>
  <c r="B426" i="5"/>
  <c r="C426" i="5"/>
  <c r="D426" i="5"/>
  <c r="E426" i="5"/>
  <c r="F426" i="5"/>
  <c r="G426" i="5"/>
  <c r="H426" i="5"/>
  <c r="A427" i="5"/>
  <c r="B427" i="5"/>
  <c r="C427" i="5"/>
  <c r="D427" i="5"/>
  <c r="E427" i="5"/>
  <c r="F427" i="5"/>
  <c r="G427" i="5"/>
  <c r="H427" i="5"/>
  <c r="A428" i="5"/>
  <c r="B428" i="5"/>
  <c r="C428" i="5"/>
  <c r="D428" i="5"/>
  <c r="E428" i="5"/>
  <c r="F428" i="5"/>
  <c r="G428" i="5"/>
  <c r="H428" i="5"/>
  <c r="A429" i="5"/>
  <c r="B429" i="5"/>
  <c r="C429" i="5"/>
  <c r="D429" i="5"/>
  <c r="E429" i="5"/>
  <c r="F429" i="5"/>
  <c r="G429" i="5"/>
  <c r="H429" i="5"/>
  <c r="A430" i="5"/>
  <c r="B430" i="5"/>
  <c r="C430" i="5"/>
  <c r="D430" i="5"/>
  <c r="E430" i="5"/>
  <c r="F430" i="5"/>
  <c r="G430" i="5"/>
  <c r="H430" i="5"/>
  <c r="A431" i="5"/>
  <c r="B431" i="5"/>
  <c r="C431" i="5"/>
  <c r="D431" i="5"/>
  <c r="E431" i="5"/>
  <c r="F431" i="5"/>
  <c r="G431" i="5"/>
  <c r="H431" i="5"/>
  <c r="A432" i="5"/>
  <c r="B432" i="5"/>
  <c r="C432" i="5"/>
  <c r="D432" i="5"/>
  <c r="E432" i="5"/>
  <c r="F432" i="5"/>
  <c r="G432" i="5"/>
  <c r="H432" i="5"/>
  <c r="A433" i="5"/>
  <c r="B433" i="5"/>
  <c r="C433" i="5"/>
  <c r="D433" i="5"/>
  <c r="E433" i="5"/>
  <c r="F433" i="5"/>
  <c r="G433" i="5"/>
  <c r="H433" i="5"/>
  <c r="A434" i="5"/>
  <c r="B434" i="5"/>
  <c r="C434" i="5"/>
  <c r="D434" i="5"/>
  <c r="E434" i="5"/>
  <c r="F434" i="5"/>
  <c r="G434" i="5"/>
  <c r="H434" i="5"/>
  <c r="A435" i="5"/>
  <c r="B435" i="5"/>
  <c r="C435" i="5"/>
  <c r="D435" i="5"/>
  <c r="E435" i="5"/>
  <c r="F435" i="5"/>
  <c r="G435" i="5"/>
  <c r="H435" i="5"/>
  <c r="A436" i="5"/>
  <c r="B436" i="5"/>
  <c r="C436" i="5"/>
  <c r="D436" i="5"/>
  <c r="E436" i="5"/>
  <c r="F436" i="5"/>
  <c r="G436" i="5"/>
  <c r="H436" i="5"/>
  <c r="A437" i="5"/>
  <c r="B437" i="5"/>
  <c r="C437" i="5"/>
  <c r="D437" i="5"/>
  <c r="E437" i="5"/>
  <c r="F437" i="5"/>
  <c r="G437" i="5"/>
  <c r="H437" i="5"/>
  <c r="A438" i="5"/>
  <c r="B438" i="5"/>
  <c r="C438" i="5"/>
  <c r="D438" i="5"/>
  <c r="E438" i="5"/>
  <c r="F438" i="5"/>
  <c r="G438" i="5"/>
  <c r="H438" i="5"/>
  <c r="A439" i="5"/>
  <c r="B439" i="5"/>
  <c r="C439" i="5"/>
  <c r="D439" i="5"/>
  <c r="E439" i="5"/>
  <c r="F439" i="5"/>
  <c r="G439" i="5"/>
  <c r="H439" i="5"/>
  <c r="A440" i="5"/>
  <c r="B440" i="5"/>
  <c r="C440" i="5"/>
  <c r="D440" i="5"/>
  <c r="E440" i="5"/>
  <c r="F440" i="5"/>
  <c r="G440" i="5"/>
  <c r="H440" i="5"/>
  <c r="A441" i="5"/>
  <c r="B441" i="5"/>
  <c r="C441" i="5"/>
  <c r="D441" i="5"/>
  <c r="E441" i="5"/>
  <c r="F441" i="5"/>
  <c r="G441" i="5"/>
  <c r="H441" i="5"/>
  <c r="A442" i="5"/>
  <c r="B442" i="5"/>
  <c r="C442" i="5"/>
  <c r="D442" i="5"/>
  <c r="E442" i="5"/>
  <c r="F442" i="5"/>
  <c r="G442" i="5"/>
  <c r="H442" i="5"/>
  <c r="A443" i="5"/>
  <c r="B443" i="5"/>
  <c r="C443" i="5"/>
  <c r="D443" i="5"/>
  <c r="E443" i="5"/>
  <c r="F443" i="5"/>
  <c r="G443" i="5"/>
  <c r="H443" i="5"/>
  <c r="A444" i="5"/>
  <c r="B444" i="5"/>
  <c r="C444" i="5"/>
  <c r="D444" i="5"/>
  <c r="E444" i="5"/>
  <c r="F444" i="5"/>
  <c r="G444" i="5"/>
  <c r="H444" i="5"/>
  <c r="A445" i="5"/>
  <c r="B445" i="5"/>
  <c r="C445" i="5"/>
  <c r="D445" i="5"/>
  <c r="E445" i="5"/>
  <c r="F445" i="5"/>
  <c r="G445" i="5"/>
  <c r="H445" i="5"/>
  <c r="A446" i="5"/>
  <c r="B446" i="5"/>
  <c r="C446" i="5"/>
  <c r="D446" i="5"/>
  <c r="E446" i="5"/>
  <c r="F446" i="5"/>
  <c r="G446" i="5"/>
  <c r="H446" i="5"/>
  <c r="A447" i="5"/>
  <c r="B447" i="5"/>
  <c r="C447" i="5"/>
  <c r="D447" i="5"/>
  <c r="E447" i="5"/>
  <c r="F447" i="5"/>
  <c r="G447" i="5"/>
  <c r="H447" i="5"/>
  <c r="A448" i="5"/>
  <c r="B448" i="5"/>
  <c r="C448" i="5"/>
  <c r="D448" i="5"/>
  <c r="E448" i="5"/>
  <c r="F448" i="5"/>
  <c r="G448" i="5"/>
  <c r="H448" i="5"/>
  <c r="A449" i="5"/>
  <c r="B449" i="5"/>
  <c r="C449" i="5"/>
  <c r="D449" i="5"/>
  <c r="E449" i="5"/>
  <c r="F449" i="5"/>
  <c r="G449" i="5"/>
  <c r="H449" i="5"/>
  <c r="A450" i="5"/>
  <c r="B450" i="5"/>
  <c r="C450" i="5"/>
  <c r="D450" i="5"/>
  <c r="E450" i="5"/>
  <c r="F450" i="5"/>
  <c r="G450" i="5"/>
  <c r="H450" i="5"/>
  <c r="A451" i="5"/>
  <c r="B451" i="5"/>
  <c r="C451" i="5"/>
  <c r="D451" i="5"/>
  <c r="E451" i="5"/>
  <c r="F451" i="5"/>
  <c r="G451" i="5"/>
  <c r="H451" i="5"/>
  <c r="A452" i="5"/>
  <c r="B452" i="5"/>
  <c r="C452" i="5"/>
  <c r="D452" i="5"/>
  <c r="E452" i="5"/>
  <c r="F452" i="5"/>
  <c r="G452" i="5"/>
  <c r="H452" i="5"/>
  <c r="A453" i="5"/>
  <c r="B453" i="5"/>
  <c r="C453" i="5"/>
  <c r="D453" i="5"/>
  <c r="E453" i="5"/>
  <c r="F453" i="5"/>
  <c r="G453" i="5"/>
  <c r="H453" i="5"/>
  <c r="A454" i="5"/>
  <c r="B454" i="5"/>
  <c r="C454" i="5"/>
  <c r="D454" i="5"/>
  <c r="E454" i="5"/>
  <c r="F454" i="5"/>
  <c r="G454" i="5"/>
  <c r="H454" i="5"/>
  <c r="A455" i="5"/>
  <c r="B455" i="5"/>
  <c r="C455" i="5"/>
  <c r="D455" i="5"/>
  <c r="E455" i="5"/>
  <c r="F455" i="5"/>
  <c r="G455" i="5"/>
  <c r="H455" i="5"/>
  <c r="A456" i="5"/>
  <c r="B456" i="5"/>
  <c r="C456" i="5"/>
  <c r="D456" i="5"/>
  <c r="E456" i="5"/>
  <c r="F456" i="5"/>
  <c r="G456" i="5"/>
  <c r="H456" i="5"/>
  <c r="A457" i="5"/>
  <c r="B457" i="5"/>
  <c r="C457" i="5"/>
  <c r="D457" i="5"/>
  <c r="E457" i="5"/>
  <c r="F457" i="5"/>
  <c r="G457" i="5"/>
  <c r="H457" i="5"/>
  <c r="A458" i="5"/>
  <c r="B458" i="5"/>
  <c r="C458" i="5"/>
  <c r="D458" i="5"/>
  <c r="E458" i="5"/>
  <c r="F458" i="5"/>
  <c r="G458" i="5"/>
  <c r="H458" i="5"/>
  <c r="A459" i="5"/>
  <c r="B459" i="5"/>
  <c r="C459" i="5"/>
  <c r="D459" i="5"/>
  <c r="E459" i="5"/>
  <c r="F459" i="5"/>
  <c r="G459" i="5"/>
  <c r="H459" i="5"/>
  <c r="A460" i="5"/>
  <c r="B460" i="5"/>
  <c r="C460" i="5"/>
  <c r="D460" i="5"/>
  <c r="E460" i="5"/>
  <c r="F460" i="5"/>
  <c r="G460" i="5"/>
  <c r="H460" i="5"/>
  <c r="A461" i="5"/>
  <c r="B461" i="5"/>
  <c r="C461" i="5"/>
  <c r="D461" i="5"/>
  <c r="E461" i="5"/>
  <c r="F461" i="5"/>
  <c r="G461" i="5"/>
  <c r="H461" i="5"/>
  <c r="A462" i="5"/>
  <c r="B462" i="5"/>
  <c r="C462" i="5"/>
  <c r="D462" i="5"/>
  <c r="E462" i="5"/>
  <c r="F462" i="5"/>
  <c r="G462" i="5"/>
  <c r="H462" i="5"/>
  <c r="A463" i="5"/>
  <c r="B463" i="5"/>
  <c r="C463" i="5"/>
  <c r="D463" i="5"/>
  <c r="E463" i="5"/>
  <c r="F463" i="5"/>
  <c r="G463" i="5"/>
  <c r="H463" i="5"/>
  <c r="A464" i="5"/>
  <c r="B464" i="5"/>
  <c r="C464" i="5"/>
  <c r="D464" i="5"/>
  <c r="E464" i="5"/>
  <c r="F464" i="5"/>
  <c r="G464" i="5"/>
  <c r="H464" i="5"/>
  <c r="A465" i="5"/>
  <c r="B465" i="5"/>
  <c r="C465" i="5"/>
  <c r="D465" i="5"/>
  <c r="E465" i="5"/>
  <c r="F465" i="5"/>
  <c r="G465" i="5"/>
  <c r="H465" i="5"/>
  <c r="A466" i="5"/>
  <c r="B466" i="5"/>
  <c r="C466" i="5"/>
  <c r="D466" i="5"/>
  <c r="E466" i="5"/>
  <c r="F466" i="5"/>
  <c r="G466" i="5"/>
  <c r="H466" i="5"/>
  <c r="A467" i="5"/>
  <c r="B467" i="5"/>
  <c r="C467" i="5"/>
  <c r="D467" i="5"/>
  <c r="E467" i="5"/>
  <c r="F467" i="5"/>
  <c r="G467" i="5"/>
  <c r="H467" i="5"/>
  <c r="A468" i="5"/>
  <c r="B468" i="5"/>
  <c r="C468" i="5"/>
  <c r="D468" i="5"/>
  <c r="E468" i="5"/>
  <c r="F468" i="5"/>
  <c r="G468" i="5"/>
  <c r="H468" i="5"/>
  <c r="A469" i="5"/>
  <c r="B469" i="5"/>
  <c r="C469" i="5"/>
  <c r="D469" i="5"/>
  <c r="E469" i="5"/>
  <c r="F469" i="5"/>
  <c r="G469" i="5"/>
  <c r="H469" i="5"/>
  <c r="A470" i="5"/>
  <c r="B470" i="5"/>
  <c r="C470" i="5"/>
  <c r="D470" i="5"/>
  <c r="E470" i="5"/>
  <c r="F470" i="5"/>
  <c r="G470" i="5"/>
  <c r="H470" i="5"/>
  <c r="A471" i="5"/>
  <c r="B471" i="5"/>
  <c r="C471" i="5"/>
  <c r="D471" i="5"/>
  <c r="E471" i="5"/>
  <c r="F471" i="5"/>
  <c r="G471" i="5"/>
  <c r="H471" i="5"/>
  <c r="A472" i="5"/>
  <c r="B472" i="5"/>
  <c r="C472" i="5"/>
  <c r="D472" i="5"/>
  <c r="E472" i="5"/>
  <c r="F472" i="5"/>
  <c r="G472" i="5"/>
  <c r="H472" i="5"/>
  <c r="A473" i="5"/>
  <c r="B473" i="5"/>
  <c r="C473" i="5"/>
  <c r="D473" i="5"/>
  <c r="E473" i="5"/>
  <c r="F473" i="5"/>
  <c r="G473" i="5"/>
  <c r="H473" i="5"/>
  <c r="A474" i="5"/>
  <c r="B474" i="5"/>
  <c r="C474" i="5"/>
  <c r="D474" i="5"/>
  <c r="E474" i="5"/>
  <c r="F474" i="5"/>
  <c r="G474" i="5"/>
  <c r="H474" i="5"/>
  <c r="A475" i="5"/>
  <c r="B475" i="5"/>
  <c r="C475" i="5"/>
  <c r="D475" i="5"/>
  <c r="E475" i="5"/>
  <c r="F475" i="5"/>
  <c r="G475" i="5"/>
  <c r="H475" i="5"/>
  <c r="A476" i="5"/>
  <c r="B476" i="5"/>
  <c r="C476" i="5"/>
  <c r="D476" i="5"/>
  <c r="E476" i="5"/>
  <c r="F476" i="5"/>
  <c r="G476" i="5"/>
  <c r="H476" i="5"/>
  <c r="A477" i="5"/>
  <c r="B477" i="5"/>
  <c r="C477" i="5"/>
  <c r="D477" i="5"/>
  <c r="E477" i="5"/>
  <c r="F477" i="5"/>
  <c r="G477" i="5"/>
  <c r="H477" i="5"/>
  <c r="A478" i="5"/>
  <c r="B478" i="5"/>
  <c r="C478" i="5"/>
  <c r="D478" i="5"/>
  <c r="E478" i="5"/>
  <c r="F478" i="5"/>
  <c r="G478" i="5"/>
  <c r="H478" i="5"/>
  <c r="A479" i="5"/>
  <c r="B479" i="5"/>
  <c r="C479" i="5"/>
  <c r="D479" i="5"/>
  <c r="E479" i="5"/>
  <c r="F479" i="5"/>
  <c r="G479" i="5"/>
  <c r="H479" i="5"/>
  <c r="A480" i="5"/>
  <c r="B480" i="5"/>
  <c r="C480" i="5"/>
  <c r="D480" i="5"/>
  <c r="E480" i="5"/>
  <c r="F480" i="5"/>
  <c r="G480" i="5"/>
  <c r="H480" i="5"/>
  <c r="A481" i="5"/>
  <c r="B481" i="5"/>
  <c r="C481" i="5"/>
  <c r="D481" i="5"/>
  <c r="E481" i="5"/>
  <c r="F481" i="5"/>
  <c r="G481" i="5"/>
  <c r="H481" i="5"/>
  <c r="A482" i="5"/>
  <c r="B482" i="5"/>
  <c r="C482" i="5"/>
  <c r="D482" i="5"/>
  <c r="E482" i="5"/>
  <c r="F482" i="5"/>
  <c r="G482" i="5"/>
  <c r="H482" i="5"/>
  <c r="A483" i="5"/>
  <c r="B483" i="5"/>
  <c r="C483" i="5"/>
  <c r="D483" i="5"/>
  <c r="E483" i="5"/>
  <c r="F483" i="5"/>
  <c r="G483" i="5"/>
  <c r="H483" i="5"/>
  <c r="A484" i="5"/>
  <c r="B484" i="5"/>
  <c r="C484" i="5"/>
  <c r="D484" i="5"/>
  <c r="E484" i="5"/>
  <c r="F484" i="5"/>
  <c r="G484" i="5"/>
  <c r="H484" i="5"/>
  <c r="A485" i="5"/>
  <c r="B485" i="5"/>
  <c r="C485" i="5"/>
  <c r="D485" i="5"/>
  <c r="E485" i="5"/>
  <c r="F485" i="5"/>
  <c r="G485" i="5"/>
  <c r="H485" i="5"/>
  <c r="A486" i="5"/>
  <c r="B486" i="5"/>
  <c r="C486" i="5"/>
  <c r="D486" i="5"/>
  <c r="E486" i="5"/>
  <c r="F486" i="5"/>
  <c r="G486" i="5"/>
  <c r="H486" i="5"/>
  <c r="A487" i="5"/>
  <c r="B487" i="5"/>
  <c r="C487" i="5"/>
  <c r="D487" i="5"/>
  <c r="E487" i="5"/>
  <c r="F487" i="5"/>
  <c r="G487" i="5"/>
  <c r="H487" i="5"/>
  <c r="A488" i="5"/>
  <c r="B488" i="5"/>
  <c r="C488" i="5"/>
  <c r="D488" i="5"/>
  <c r="E488" i="5"/>
  <c r="F488" i="5"/>
  <c r="G488" i="5"/>
  <c r="H488" i="5"/>
  <c r="A489" i="5"/>
  <c r="B489" i="5"/>
  <c r="C489" i="5"/>
  <c r="D489" i="5"/>
  <c r="E489" i="5"/>
  <c r="F489" i="5"/>
  <c r="G489" i="5"/>
  <c r="H489" i="5"/>
  <c r="A490" i="5"/>
  <c r="B490" i="5"/>
  <c r="C490" i="5"/>
  <c r="D490" i="5"/>
  <c r="E490" i="5"/>
  <c r="F490" i="5"/>
  <c r="G490" i="5"/>
  <c r="H490" i="5"/>
  <c r="A491" i="5"/>
  <c r="B491" i="5"/>
  <c r="C491" i="5"/>
  <c r="D491" i="5"/>
  <c r="E491" i="5"/>
  <c r="F491" i="5"/>
  <c r="G491" i="5"/>
  <c r="H491" i="5"/>
  <c r="A492" i="5"/>
  <c r="B492" i="5"/>
  <c r="C492" i="5"/>
  <c r="D492" i="5"/>
  <c r="E492" i="5"/>
  <c r="F492" i="5"/>
  <c r="G492" i="5"/>
  <c r="H492" i="5"/>
  <c r="A493" i="5"/>
  <c r="B493" i="5"/>
  <c r="C493" i="5"/>
  <c r="D493" i="5"/>
  <c r="E493" i="5"/>
  <c r="F493" i="5"/>
  <c r="G493" i="5"/>
  <c r="H493" i="5"/>
  <c r="A494" i="5"/>
  <c r="B494" i="5"/>
  <c r="C494" i="5"/>
  <c r="D494" i="5"/>
  <c r="E494" i="5"/>
  <c r="F494" i="5"/>
  <c r="G494" i="5"/>
  <c r="H494" i="5"/>
  <c r="A495" i="5"/>
  <c r="B495" i="5"/>
  <c r="C495" i="5"/>
  <c r="D495" i="5"/>
  <c r="E495" i="5"/>
  <c r="F495" i="5"/>
  <c r="G495" i="5"/>
  <c r="H495" i="5"/>
  <c r="A496" i="5"/>
  <c r="B496" i="5"/>
  <c r="C496" i="5"/>
  <c r="D496" i="5"/>
  <c r="E496" i="5"/>
  <c r="F496" i="5"/>
  <c r="G496" i="5"/>
  <c r="H496" i="5"/>
  <c r="A497" i="5"/>
  <c r="B497" i="5"/>
  <c r="C497" i="5"/>
  <c r="D497" i="5"/>
  <c r="E497" i="5"/>
  <c r="F497" i="5"/>
  <c r="G497" i="5"/>
  <c r="H497" i="5"/>
  <c r="A498" i="5"/>
  <c r="B498" i="5"/>
  <c r="C498" i="5"/>
  <c r="D498" i="5"/>
  <c r="E498" i="5"/>
  <c r="F498" i="5"/>
  <c r="G498" i="5"/>
  <c r="H498" i="5"/>
  <c r="A499" i="5"/>
  <c r="B499" i="5"/>
  <c r="C499" i="5"/>
  <c r="D499" i="5"/>
  <c r="E499" i="5"/>
  <c r="F499" i="5"/>
  <c r="G499" i="5"/>
  <c r="H499" i="5"/>
  <c r="A500" i="5"/>
  <c r="B500" i="5"/>
  <c r="C500" i="5"/>
  <c r="D500" i="5"/>
  <c r="E500" i="5"/>
  <c r="F500" i="5"/>
  <c r="G500" i="5"/>
  <c r="H500" i="5"/>
  <c r="A501" i="5"/>
  <c r="B501" i="5"/>
  <c r="C501" i="5"/>
  <c r="D501" i="5"/>
  <c r="E501" i="5"/>
  <c r="F501" i="5"/>
  <c r="G501" i="5"/>
  <c r="H501" i="5"/>
  <c r="A502" i="5"/>
  <c r="B502" i="5"/>
  <c r="C502" i="5"/>
  <c r="D502" i="5"/>
  <c r="E502" i="5"/>
  <c r="F502" i="5"/>
  <c r="G502" i="5"/>
  <c r="H502" i="5"/>
  <c r="A503" i="5"/>
  <c r="B503" i="5"/>
  <c r="C503" i="5"/>
  <c r="D503" i="5"/>
  <c r="E503" i="5"/>
  <c r="F503" i="5"/>
  <c r="G503" i="5"/>
  <c r="H503" i="5"/>
  <c r="A504" i="5"/>
  <c r="B504" i="5"/>
  <c r="C504" i="5"/>
  <c r="D504" i="5"/>
  <c r="E504" i="5"/>
  <c r="F504" i="5"/>
  <c r="G504" i="5"/>
  <c r="H504" i="5"/>
  <c r="A505" i="5"/>
  <c r="B505" i="5"/>
  <c r="C505" i="5"/>
  <c r="D505" i="5"/>
  <c r="E505" i="5"/>
  <c r="F505" i="5"/>
  <c r="G505" i="5"/>
  <c r="H505" i="5"/>
  <c r="A506" i="5"/>
  <c r="B506" i="5"/>
  <c r="C506" i="5"/>
  <c r="D506" i="5"/>
  <c r="E506" i="5"/>
  <c r="F506" i="5"/>
  <c r="G506" i="5"/>
  <c r="H506" i="5"/>
  <c r="A507" i="5"/>
  <c r="B507" i="5"/>
  <c r="C507" i="5"/>
  <c r="D507" i="5"/>
  <c r="E507" i="5"/>
  <c r="F507" i="5"/>
  <c r="G507" i="5"/>
  <c r="H507" i="5"/>
  <c r="A508" i="5"/>
  <c r="B508" i="5"/>
  <c r="C508" i="5"/>
  <c r="D508" i="5"/>
  <c r="E508" i="5"/>
  <c r="F508" i="5"/>
  <c r="G508" i="5"/>
  <c r="H508" i="5"/>
  <c r="A509" i="5"/>
  <c r="B509" i="5"/>
  <c r="C509" i="5"/>
  <c r="D509" i="5"/>
  <c r="E509" i="5"/>
  <c r="F509" i="5"/>
  <c r="G509" i="5"/>
  <c r="H509" i="5"/>
  <c r="A510" i="5"/>
  <c r="B510" i="5"/>
  <c r="C510" i="5"/>
  <c r="D510" i="5"/>
  <c r="E510" i="5"/>
  <c r="F510" i="5"/>
  <c r="G510" i="5"/>
  <c r="H510" i="5"/>
  <c r="A511" i="5"/>
  <c r="B511" i="5"/>
  <c r="C511" i="5"/>
  <c r="D511" i="5"/>
  <c r="E511" i="5"/>
  <c r="F511" i="5"/>
  <c r="G511" i="5"/>
  <c r="H511" i="5"/>
  <c r="A512" i="5"/>
  <c r="B512" i="5"/>
  <c r="C512" i="5"/>
  <c r="D512" i="5"/>
  <c r="E512" i="5"/>
  <c r="F512" i="5"/>
  <c r="G512" i="5"/>
  <c r="H512" i="5"/>
  <c r="A513" i="5"/>
  <c r="B513" i="5"/>
  <c r="C513" i="5"/>
  <c r="D513" i="5"/>
  <c r="E513" i="5"/>
  <c r="F513" i="5"/>
  <c r="G513" i="5"/>
  <c r="H513" i="5"/>
  <c r="A514" i="5"/>
  <c r="B514" i="5"/>
  <c r="C514" i="5"/>
  <c r="D514" i="5"/>
  <c r="E514" i="5"/>
  <c r="F514" i="5"/>
  <c r="G514" i="5"/>
  <c r="H514" i="5"/>
  <c r="A515" i="5"/>
  <c r="B515" i="5"/>
  <c r="C515" i="5"/>
  <c r="D515" i="5"/>
  <c r="E515" i="5"/>
  <c r="F515" i="5"/>
  <c r="G515" i="5"/>
  <c r="H515" i="5"/>
  <c r="A516" i="5"/>
  <c r="B516" i="5"/>
  <c r="C516" i="5"/>
  <c r="D516" i="5"/>
  <c r="E516" i="5"/>
  <c r="F516" i="5"/>
  <c r="G516" i="5"/>
  <c r="H516" i="5"/>
  <c r="A517" i="5"/>
  <c r="B517" i="5"/>
  <c r="C517" i="5"/>
  <c r="D517" i="5"/>
  <c r="E517" i="5"/>
  <c r="F517" i="5"/>
  <c r="G517" i="5"/>
  <c r="H517" i="5"/>
  <c r="A518" i="5"/>
  <c r="B518" i="5"/>
  <c r="C518" i="5"/>
  <c r="D518" i="5"/>
  <c r="E518" i="5"/>
  <c r="F518" i="5"/>
  <c r="G518" i="5"/>
  <c r="H518" i="5"/>
  <c r="A519" i="5"/>
  <c r="B519" i="5"/>
  <c r="C519" i="5"/>
  <c r="D519" i="5"/>
  <c r="E519" i="5"/>
  <c r="F519" i="5"/>
  <c r="G519" i="5"/>
  <c r="H519" i="5"/>
  <c r="A520" i="5"/>
  <c r="B520" i="5"/>
  <c r="C520" i="5"/>
  <c r="D520" i="5"/>
  <c r="E520" i="5"/>
  <c r="F520" i="5"/>
  <c r="G520" i="5"/>
  <c r="H520" i="5"/>
  <c r="A521" i="5"/>
  <c r="B521" i="5"/>
  <c r="C521" i="5"/>
  <c r="D521" i="5"/>
  <c r="E521" i="5"/>
  <c r="F521" i="5"/>
  <c r="G521" i="5"/>
  <c r="H521" i="5"/>
  <c r="A522" i="5"/>
  <c r="B522" i="5"/>
  <c r="C522" i="5"/>
  <c r="D522" i="5"/>
  <c r="E522" i="5"/>
  <c r="F522" i="5"/>
  <c r="G522" i="5"/>
  <c r="H522" i="5"/>
  <c r="I1" i="5"/>
  <c r="H1" i="5"/>
  <c r="G1" i="5"/>
  <c r="F1" i="5"/>
  <c r="E1" i="5"/>
  <c r="D1" i="5"/>
  <c r="C1" i="5"/>
  <c r="B1" i="5"/>
  <c r="A1" i="5"/>
  <c r="L81" i="6" l="1"/>
  <c r="L58" i="6"/>
  <c r="M58" i="6"/>
  <c r="I503" i="5" l="1"/>
  <c r="I130" i="5" l="1"/>
  <c r="I115" i="5"/>
  <c r="I422" i="5"/>
  <c r="I99" i="5"/>
  <c r="I312" i="5"/>
  <c r="I83" i="5"/>
  <c r="I366" i="5"/>
  <c r="I67" i="5"/>
  <c r="I51" i="5"/>
  <c r="I191" i="5"/>
  <c r="I35" i="5"/>
  <c r="I446" i="5"/>
  <c r="I414" i="5"/>
  <c r="I350" i="5"/>
  <c r="I406" i="5"/>
  <c r="I342" i="5"/>
  <c r="I398" i="5"/>
  <c r="I334" i="5"/>
  <c r="I222" i="5"/>
  <c r="I390" i="5"/>
  <c r="I326" i="5"/>
  <c r="I174" i="5"/>
  <c r="I430" i="5"/>
  <c r="I382" i="5"/>
  <c r="I374" i="5"/>
  <c r="I18" i="5"/>
  <c r="I480" i="5"/>
  <c r="I49" i="5"/>
  <c r="I327" i="5"/>
  <c r="I231" i="5"/>
  <c r="I434" i="5"/>
  <c r="I426" i="5"/>
  <c r="I107" i="5"/>
  <c r="I91" i="5"/>
  <c r="I75" i="5"/>
  <c r="I59" i="5"/>
  <c r="I43" i="5"/>
  <c r="I27" i="5"/>
  <c r="I11" i="5"/>
  <c r="I385" i="5"/>
  <c r="I344" i="5"/>
  <c r="I159" i="5"/>
  <c r="I31" i="5"/>
  <c r="I441" i="5"/>
  <c r="I313" i="5"/>
  <c r="I26" i="5"/>
  <c r="I384" i="5"/>
  <c r="I424" i="5"/>
  <c r="I336" i="5"/>
  <c r="I57" i="5"/>
  <c r="I319" i="5"/>
  <c r="I15" i="5"/>
  <c r="I359" i="5"/>
  <c r="I137" i="5" l="1"/>
  <c r="I358" i="5"/>
  <c r="I504" i="5"/>
  <c r="I431" i="5"/>
  <c r="I263" i="5"/>
  <c r="I345" i="5"/>
  <c r="I502" i="5"/>
  <c r="I454" i="5"/>
  <c r="I71" i="5"/>
  <c r="I147" i="5"/>
  <c r="I271" i="5"/>
  <c r="I79" i="5"/>
  <c r="I425" i="5"/>
  <c r="I25" i="5"/>
  <c r="I200" i="5"/>
  <c r="I343" i="5"/>
  <c r="I58" i="5"/>
  <c r="I122" i="5"/>
  <c r="I194" i="5"/>
  <c r="I226" i="5"/>
  <c r="I66" i="5"/>
  <c r="I367" i="5"/>
  <c r="I233" i="5"/>
  <c r="I386" i="5"/>
  <c r="I208" i="5"/>
  <c r="I272" i="5"/>
  <c r="I394" i="5"/>
  <c r="I127" i="5"/>
  <c r="I423" i="5"/>
  <c r="I95" i="5"/>
  <c r="I432" i="5"/>
  <c r="I65" i="5"/>
  <c r="I180" i="5"/>
  <c r="I212" i="5"/>
  <c r="I276" i="5"/>
  <c r="I308" i="5"/>
  <c r="I340" i="5"/>
  <c r="I372" i="5"/>
  <c r="I404" i="5"/>
  <c r="I436" i="5"/>
  <c r="I468" i="5"/>
  <c r="I500" i="5"/>
  <c r="I34" i="5"/>
  <c r="I318" i="5"/>
  <c r="I481" i="5"/>
  <c r="I87" i="5"/>
  <c r="I7" i="5"/>
  <c r="I23" i="5"/>
  <c r="I346" i="5"/>
  <c r="I474" i="5"/>
  <c r="I119" i="5"/>
  <c r="I487" i="5"/>
  <c r="I417" i="5"/>
  <c r="I209" i="5"/>
  <c r="I273" i="5"/>
  <c r="I456" i="5"/>
  <c r="I204" i="5"/>
  <c r="I332" i="5"/>
  <c r="I396" i="5"/>
  <c r="I460" i="5"/>
  <c r="I183" i="5"/>
  <c r="I478" i="5"/>
  <c r="I377" i="5"/>
  <c r="I290" i="5"/>
  <c r="I354" i="5"/>
  <c r="I482" i="5"/>
  <c r="I328" i="5"/>
  <c r="I33" i="5"/>
  <c r="I129" i="5"/>
  <c r="I155" i="5"/>
  <c r="I234" i="5"/>
  <c r="I243" i="5"/>
  <c r="I307" i="5"/>
  <c r="I371" i="5"/>
  <c r="I435" i="5"/>
  <c r="I351" i="5"/>
  <c r="I415" i="5"/>
  <c r="I400" i="5"/>
  <c r="I217" i="5"/>
  <c r="I251" i="5"/>
  <c r="I315" i="5"/>
  <c r="I379" i="5"/>
  <c r="I443" i="5"/>
  <c r="I310" i="5"/>
  <c r="I495" i="5"/>
  <c r="I335" i="5"/>
  <c r="I207" i="5"/>
  <c r="I464" i="5"/>
  <c r="I281" i="5"/>
  <c r="I516" i="5"/>
  <c r="I392" i="5"/>
  <c r="I81" i="5"/>
  <c r="I186" i="5"/>
  <c r="I121" i="5"/>
  <c r="I210" i="5"/>
  <c r="I139" i="5"/>
  <c r="I337" i="5"/>
  <c r="I175" i="5"/>
  <c r="I196" i="5"/>
  <c r="I260" i="5"/>
  <c r="I324" i="5"/>
  <c r="I388" i="5"/>
  <c r="I452" i="5"/>
  <c r="I479" i="5"/>
  <c r="I274" i="5"/>
  <c r="I448" i="5"/>
  <c r="I218" i="5"/>
  <c r="I227" i="5"/>
  <c r="I17" i="5"/>
  <c r="I114" i="5"/>
  <c r="I338" i="5"/>
  <c r="I171" i="5"/>
  <c r="I299" i="5"/>
  <c r="I363" i="5"/>
  <c r="I427" i="5"/>
  <c r="I470" i="5"/>
  <c r="I201" i="5"/>
  <c r="I265" i="5"/>
  <c r="I409" i="5"/>
  <c r="I329" i="5"/>
  <c r="I47" i="5"/>
  <c r="I407" i="5"/>
  <c r="I466" i="5"/>
  <c r="I178" i="5"/>
  <c r="I192" i="5"/>
  <c r="I256" i="5"/>
  <c r="I320" i="5"/>
  <c r="I473" i="5"/>
  <c r="I111" i="5"/>
  <c r="I50" i="5"/>
  <c r="I330" i="5"/>
  <c r="I219" i="5"/>
  <c r="I247" i="5"/>
  <c r="I199" i="5"/>
  <c r="I458" i="5"/>
  <c r="I193" i="5"/>
  <c r="I257" i="5"/>
  <c r="I401" i="5"/>
  <c r="I321" i="5"/>
  <c r="I39" i="5"/>
  <c r="I163" i="5"/>
  <c r="I291" i="5"/>
  <c r="I355" i="5"/>
  <c r="I419" i="5"/>
  <c r="I153" i="5"/>
  <c r="I9" i="5"/>
  <c r="I106" i="5"/>
  <c r="I103" i="5"/>
  <c r="I491" i="5"/>
  <c r="I311" i="5"/>
  <c r="I266" i="5"/>
  <c r="I383" i="5"/>
  <c r="I170" i="5"/>
  <c r="I167" i="5"/>
  <c r="I184" i="5"/>
  <c r="I248" i="5"/>
  <c r="I465" i="5"/>
  <c r="I440" i="5"/>
  <c r="I131" i="5"/>
  <c r="I73" i="5"/>
  <c r="I42" i="5"/>
  <c r="I188" i="5"/>
  <c r="I252" i="5"/>
  <c r="I316" i="5"/>
  <c r="I380" i="5"/>
  <c r="I444" i="5"/>
  <c r="I509" i="5"/>
  <c r="I286" i="5"/>
  <c r="I255" i="5"/>
  <c r="I306" i="5"/>
  <c r="I370" i="5"/>
  <c r="I498" i="5"/>
  <c r="I187" i="5"/>
  <c r="I369" i="5"/>
  <c r="I352" i="5"/>
  <c r="I143" i="5"/>
  <c r="I161" i="5"/>
  <c r="I55" i="5"/>
  <c r="I439" i="5"/>
  <c r="I169" i="5"/>
  <c r="I223" i="5"/>
  <c r="I496" i="5"/>
  <c r="I331" i="5"/>
  <c r="I395" i="5"/>
  <c r="I459" i="5"/>
  <c r="I97" i="5"/>
  <c r="I416" i="5"/>
  <c r="I82" i="5"/>
  <c r="I287" i="5"/>
  <c r="I497" i="5"/>
  <c r="I278" i="5"/>
  <c r="I512" i="5"/>
  <c r="I146" i="5"/>
  <c r="I224" i="5"/>
  <c r="I418" i="5"/>
  <c r="I164" i="5"/>
  <c r="I228" i="5"/>
  <c r="I356" i="5"/>
  <c r="I420" i="5"/>
  <c r="I484" i="5"/>
  <c r="I41" i="5"/>
  <c r="I215" i="5"/>
  <c r="I10" i="5"/>
  <c r="I135" i="5"/>
  <c r="I298" i="5"/>
  <c r="I362" i="5"/>
  <c r="I490" i="5"/>
  <c r="I179" i="5"/>
  <c r="I447" i="5"/>
  <c r="I279" i="5"/>
  <c r="I225" i="5"/>
  <c r="I489" i="5"/>
  <c r="I408" i="5"/>
  <c r="I259" i="5"/>
  <c r="I323" i="5"/>
  <c r="I387" i="5"/>
  <c r="I451" i="5"/>
  <c r="I433" i="5"/>
  <c r="I89" i="5"/>
  <c r="I488" i="5"/>
  <c r="I74" i="5"/>
  <c r="I361" i="5"/>
  <c r="I280" i="5"/>
  <c r="I472" i="5"/>
  <c r="I202" i="5"/>
  <c r="I138" i="5"/>
  <c r="I462" i="5"/>
  <c r="I294" i="5"/>
  <c r="I145" i="5"/>
  <c r="I216" i="5"/>
  <c r="I402" i="5"/>
  <c r="I494" i="5"/>
  <c r="I410" i="5"/>
  <c r="I220" i="5"/>
  <c r="I284" i="5"/>
  <c r="I348" i="5"/>
  <c r="I412" i="5"/>
  <c r="I476" i="5"/>
  <c r="I289" i="5"/>
  <c r="I442" i="5"/>
  <c r="I195" i="5"/>
  <c r="I203" i="5"/>
  <c r="I314" i="5"/>
  <c r="I449" i="5"/>
  <c r="I105" i="5"/>
  <c r="I177" i="5"/>
  <c r="I241" i="5"/>
  <c r="I275" i="5"/>
  <c r="I339" i="5"/>
  <c r="I403" i="5"/>
  <c r="I455" i="5"/>
  <c r="I296" i="5"/>
  <c r="I90" i="5"/>
  <c r="I475" i="5"/>
  <c r="I399" i="5"/>
  <c r="I378" i="5"/>
  <c r="I63" i="5"/>
  <c r="I295" i="5"/>
  <c r="I168" i="5"/>
  <c r="I232" i="5"/>
  <c r="I360" i="5"/>
  <c r="I521" i="5"/>
  <c r="I376" i="5"/>
  <c r="I471" i="5"/>
  <c r="I250" i="5"/>
  <c r="I305" i="5"/>
  <c r="I172" i="5"/>
  <c r="I300" i="5"/>
  <c r="I364" i="5"/>
  <c r="I428" i="5"/>
  <c r="I492" i="5"/>
  <c r="I154" i="5"/>
  <c r="I322" i="5"/>
  <c r="I450" i="5"/>
  <c r="I304" i="5"/>
  <c r="I393" i="5"/>
  <c r="I211" i="5"/>
  <c r="I467" i="5"/>
  <c r="I113" i="5"/>
  <c r="I185" i="5"/>
  <c r="I514" i="5"/>
  <c r="I123" i="5"/>
  <c r="I347" i="5"/>
  <c r="I411" i="5"/>
  <c r="I457" i="5"/>
  <c r="I98" i="5"/>
  <c r="I368" i="5"/>
  <c r="I483" i="5"/>
  <c r="I438" i="5"/>
  <c r="I162" i="5"/>
  <c r="I391" i="5"/>
  <c r="I176" i="5"/>
  <c r="I19" i="5"/>
  <c r="I463" i="5"/>
  <c r="I506" i="5"/>
  <c r="I515" i="5"/>
  <c r="I511" i="5"/>
  <c r="I507" i="5"/>
  <c r="I505" i="5"/>
  <c r="I513" i="5"/>
  <c r="I268" i="5"/>
  <c r="I282" i="5"/>
  <c r="I288" i="5"/>
  <c r="I235" i="5"/>
  <c r="I292" i="5"/>
  <c r="I297" i="5"/>
  <c r="I242" i="5"/>
  <c r="I264" i="5"/>
  <c r="I267" i="5"/>
  <c r="I499" i="5"/>
  <c r="I508" i="5"/>
  <c r="I519" i="5"/>
  <c r="I517" i="5"/>
  <c r="I258" i="5"/>
  <c r="I239" i="5"/>
  <c r="I249" i="5"/>
  <c r="I303" i="5"/>
  <c r="I283" i="5"/>
  <c r="I240" i="5"/>
  <c r="I244" i="5"/>
  <c r="I151" i="5"/>
  <c r="I236" i="5"/>
  <c r="I302" i="5"/>
  <c r="I375" i="5"/>
  <c r="I520" i="5"/>
  <c r="I2" i="5"/>
  <c r="I253" i="5"/>
  <c r="I445" i="5"/>
  <c r="I301" i="5"/>
  <c r="I518" i="5"/>
  <c r="I214" i="5"/>
  <c r="I86" i="5"/>
  <c r="I45" i="5"/>
  <c r="I8" i="5"/>
  <c r="I40" i="5"/>
  <c r="I72" i="5"/>
  <c r="I104" i="5"/>
  <c r="I181" i="5"/>
  <c r="I389" i="5"/>
  <c r="I62" i="5"/>
  <c r="I270" i="5"/>
  <c r="I333" i="5"/>
  <c r="I94" i="5"/>
  <c r="I173" i="5"/>
  <c r="I421" i="5"/>
  <c r="I102" i="5"/>
  <c r="I206" i="5"/>
  <c r="I293" i="5"/>
  <c r="I477" i="5"/>
  <c r="I182" i="5"/>
  <c r="I486" i="5"/>
  <c r="I61" i="5"/>
  <c r="I53" i="5"/>
  <c r="I189" i="5"/>
  <c r="I116" i="5"/>
  <c r="I84" i="5"/>
  <c r="I100" i="5"/>
  <c r="I125" i="5"/>
  <c r="I24" i="5"/>
  <c r="I56" i="5"/>
  <c r="I88" i="5"/>
  <c r="I120" i="5"/>
  <c r="I152" i="5"/>
  <c r="I156" i="5"/>
  <c r="I157" i="5"/>
  <c r="I149" i="5"/>
  <c r="I133" i="5"/>
  <c r="I353" i="5"/>
  <c r="I136" i="5"/>
  <c r="I76" i="5"/>
  <c r="I341" i="5"/>
  <c r="I30" i="5"/>
  <c r="I197" i="5"/>
  <c r="I373" i="5"/>
  <c r="I14" i="5"/>
  <c r="I246" i="5"/>
  <c r="I165" i="5"/>
  <c r="I357" i="5"/>
  <c r="I38" i="5"/>
  <c r="I190" i="5"/>
  <c r="I85" i="5"/>
  <c r="I117" i="5"/>
  <c r="I269" i="5"/>
  <c r="I437" i="5"/>
  <c r="I134" i="5"/>
  <c r="I277" i="5"/>
  <c r="I461" i="5"/>
  <c r="I126" i="5"/>
  <c r="I261" i="5"/>
  <c r="I453" i="5"/>
  <c r="I110" i="5"/>
  <c r="I44" i="5"/>
  <c r="I28" i="5"/>
  <c r="I132" i="5"/>
  <c r="I36" i="5"/>
  <c r="I60" i="5"/>
  <c r="I29" i="5"/>
  <c r="I21" i="5"/>
  <c r="I20" i="5"/>
  <c r="I148" i="5"/>
  <c r="I12" i="5"/>
  <c r="I108" i="5"/>
  <c r="I4" i="5"/>
  <c r="I124" i="5"/>
  <c r="I3" i="5"/>
  <c r="I141" i="5"/>
  <c r="I16" i="5"/>
  <c r="I48" i="5"/>
  <c r="I80" i="5"/>
  <c r="I112" i="5"/>
  <c r="I144" i="5"/>
  <c r="I109" i="5"/>
  <c r="I237" i="5"/>
  <c r="I429" i="5"/>
  <c r="I118" i="5"/>
  <c r="I101" i="5"/>
  <c r="I93" i="5"/>
  <c r="I205" i="5"/>
  <c r="I381" i="5"/>
  <c r="I166" i="5"/>
  <c r="I245" i="5"/>
  <c r="I469" i="5"/>
  <c r="I158" i="5"/>
  <c r="I22" i="5"/>
  <c r="I309" i="5"/>
  <c r="I493" i="5"/>
  <c r="I254" i="5"/>
  <c r="I325" i="5"/>
  <c r="I510" i="5"/>
  <c r="I198" i="5"/>
  <c r="I317" i="5"/>
  <c r="I501" i="5"/>
  <c r="I150" i="5"/>
  <c r="I92" i="5"/>
  <c r="I52" i="5"/>
  <c r="I68" i="5"/>
  <c r="I140" i="5"/>
  <c r="I77" i="5"/>
  <c r="I37" i="5"/>
  <c r="I69" i="5"/>
  <c r="I522" i="5"/>
  <c r="I32" i="5"/>
  <c r="I64" i="5"/>
  <c r="I96" i="5"/>
  <c r="I128" i="5"/>
  <c r="I160" i="5"/>
  <c r="I349" i="5"/>
  <c r="I6" i="5"/>
  <c r="I230" i="5"/>
  <c r="I5" i="5"/>
  <c r="I13" i="5"/>
  <c r="I285" i="5"/>
  <c r="I485" i="5"/>
  <c r="I365" i="5"/>
  <c r="I46" i="5"/>
  <c r="I262" i="5"/>
  <c r="I142" i="5"/>
  <c r="I221" i="5"/>
  <c r="I397" i="5"/>
  <c r="I78" i="5"/>
  <c r="I229" i="5"/>
  <c r="I413" i="5"/>
  <c r="I54" i="5"/>
  <c r="I213" i="5"/>
  <c r="I405" i="5"/>
  <c r="I70" i="5"/>
  <c r="I238" i="5"/>
</calcChain>
</file>

<file path=xl/sharedStrings.xml><?xml version="1.0" encoding="utf-8"?>
<sst xmlns="http://schemas.openxmlformats.org/spreadsheetml/2006/main" count="9755" uniqueCount="3221">
  <si>
    <t>Základné informácie o investícií</t>
  </si>
  <si>
    <t>Bežné výdavky súvisiace s investičným zámerom/projektom (OPEX, eur)</t>
  </si>
  <si>
    <t>Poznámka investora:</t>
  </si>
  <si>
    <t>ORG</t>
  </si>
  <si>
    <t>Organizácia</t>
  </si>
  <si>
    <t>ID</t>
  </si>
  <si>
    <t>Priorita ORG</t>
  </si>
  <si>
    <t>Názov zámeru / projektu</t>
  </si>
  <si>
    <t>Stručné zhrnutie zámeru / projektu</t>
  </si>
  <si>
    <t>Cieľ zámeru / projektu</t>
  </si>
  <si>
    <t>Predbežné alternatívy naplnenia cieľa pre projekty, ktorých celková hodnota kapitálových výdavkov presahuje 1 mil. eur</t>
  </si>
  <si>
    <t>Nadväznosť na strategický cieľ (definovaný zákonom, štatútom, strategickým dokumentom...)</t>
  </si>
  <si>
    <t>Hlavný merateľný ukazovateľ a jeho cieľová hodnota</t>
  </si>
  <si>
    <t xml:space="preserve">Druh investície (preddefinové) </t>
  </si>
  <si>
    <t>Štádium prípravy (preddefinované)</t>
  </si>
  <si>
    <t>Zdroj financovania (preddefinované)</t>
  </si>
  <si>
    <t>Finančné krytie (preddefinované)</t>
  </si>
  <si>
    <t>Podiel štátneho rozpočtu na celkových KV pri kombinovanom zdroji financovania</t>
  </si>
  <si>
    <t>Celkové KV</t>
  </si>
  <si>
    <t>Z toho projektová dokumentácia KV</t>
  </si>
  <si>
    <t>2022 KV</t>
  </si>
  <si>
    <t>2023 KV</t>
  </si>
  <si>
    <t>2024 KV</t>
  </si>
  <si>
    <t>2025 KV</t>
  </si>
  <si>
    <t>2026 KV</t>
  </si>
  <si>
    <t>Vysvetlenie súvisu bežných výdavkov s investičnou aktivitou</t>
  </si>
  <si>
    <t>Celkové BV</t>
  </si>
  <si>
    <t>2021 BV</t>
  </si>
  <si>
    <t>2022 BV</t>
  </si>
  <si>
    <t>2023 BV</t>
  </si>
  <si>
    <t>2024 BV</t>
  </si>
  <si>
    <t>2025 BV</t>
  </si>
  <si>
    <t>2026 BV</t>
  </si>
  <si>
    <t>Nad 1 mil. eur_IKP</t>
  </si>
  <si>
    <t>Pod 100 tisíc_IKP</t>
  </si>
  <si>
    <t>BIB</t>
  </si>
  <si>
    <t>BIBIANA medzinárodný dom umenia pre deti</t>
  </si>
  <si>
    <t>BIB202102</t>
  </si>
  <si>
    <t>Rekonštrukcia podkrovia - interiér</t>
  </si>
  <si>
    <t>Výmena zvislých a vodorovných konštrukcií, elektroinštalácia, sanita, vykurovanie a zefektívnenie zateplenia. Interiérová časť.</t>
  </si>
  <si>
    <t>Obnoviť bezpečnú prevádzku oddelenia realizácie, dramaturgie a sekretarítu BAB. Oprava havarijného stavu. Využite aktuálneho stavu v čase pandémie.</t>
  </si>
  <si>
    <t>-</t>
  </si>
  <si>
    <t>V prípade štandardnej prevádzky (bez obmedzení pandémie) je našim základným cieľom zlepšiť a rozšíriť  činnosť našej inštitúcie - čo je cieľ merateľný v zmysle podpísaného kontraktu. Hodnota diela - rekonštrukcie - 150 000 EUR</t>
  </si>
  <si>
    <t>05 Projektová dokumentácia k dispozícii - pre realizáciu stavby</t>
  </si>
  <si>
    <t>štátny rozpočet</t>
  </si>
  <si>
    <t>nie</t>
  </si>
  <si>
    <t>BIB202101</t>
  </si>
  <si>
    <t>Rekonštrukcia podkrovia - exteriér</t>
  </si>
  <si>
    <t>Strešná krytina, zateplenie, sanita, klampiarske prvky.</t>
  </si>
  <si>
    <t>Oprava strechy, zabránenie havarijnému stavu</t>
  </si>
  <si>
    <t>Životnosť nehnuteľnosti. Odhad nákladov nad 100 000 EUR</t>
  </si>
  <si>
    <t>01 Investičný zámer</t>
  </si>
  <si>
    <t>DNS</t>
  </si>
  <si>
    <t>Divadlo Nová scéna Bratislava</t>
  </si>
  <si>
    <t>DNS202101</t>
  </si>
  <si>
    <t>Naštudovanie hudobno - dramatických inscenácií</t>
  </si>
  <si>
    <t xml:space="preserve">Finančné prostriedky budú použité na nákup externe vyrobených scénických  dekrácií a nákup rekvizít presahujúcich čiastku 1700 € za kus. </t>
  </si>
  <si>
    <t>Príprava a naštudovanie nových divadelných inscenácií</t>
  </si>
  <si>
    <t xml:space="preserve">Zriaďovacia listina DNS </t>
  </si>
  <si>
    <t>nárast tržieb min. o 300 tis. ročne</t>
  </si>
  <si>
    <t>DNS202106</t>
  </si>
  <si>
    <t>Úprava starej kotolne na sklad rekvizít</t>
  </si>
  <si>
    <t>získanie nových kvalitnejších priestorov na uskladnenie rekvizít, kostýmov a hudobných nástrojov ktoré budú zabezpečené a dostupnejšie k javisku</t>
  </si>
  <si>
    <t>riešenie havarijného stavu ukladnenia dekorácií</t>
  </si>
  <si>
    <t xml:space="preserve">úspora pracovníkov a manuálnej práce </t>
  </si>
  <si>
    <t>DNS202103</t>
  </si>
  <si>
    <t>Výmena osvetlenia hľadiska</t>
  </si>
  <si>
    <t>dosiahneme odstránenie blikajúceho efektu a zavedením nových žiaroviek znížime energetickú náročnosť o viac ako 50 %</t>
  </si>
  <si>
    <t>Zákon č. 321/2014 Z.z. o energetickej efektívnosti; Normy STN 12464-1 o kvalite osvetlenia divadelného priestoru</t>
  </si>
  <si>
    <t>úspora nákladov na údržbu a zníženie nákladov na energiu o 3 000 € ročne</t>
  </si>
  <si>
    <t>DNS202110</t>
  </si>
  <si>
    <t>Inštalácia zabezpečovacieho systému v skladovacích priestorov Rača</t>
  </si>
  <si>
    <t>Inštalovaním zariadenia dosiahneme lepšiu ochranu majetku v zmysle platnej legislatívy</t>
  </si>
  <si>
    <t>ochrana majetku</t>
  </si>
  <si>
    <t>úspora jeden pracovník cca 12 000 €</t>
  </si>
  <si>
    <t>DNS202109</t>
  </si>
  <si>
    <t>Oprava scénických zariadení javisko</t>
  </si>
  <si>
    <t>opravou zariadení dosiahneme zvýšenie bezpečnosti účinkujúcich a obslužného personálu na javisku, zvýšenie variability zariadení podľa požiadaviek súčasnej scénografie</t>
  </si>
  <si>
    <t>zvýšenie bezpečnosti</t>
  </si>
  <si>
    <t>Vyhláška č.508/2009 Z.z. o vyhradených technických zariadeniach</t>
  </si>
  <si>
    <t>úspora  2 pracovníkov pri reprízových inscenáciách, cca 25 000 €</t>
  </si>
  <si>
    <t>DNS202111</t>
  </si>
  <si>
    <t>Digitalizácia stmievačov</t>
  </si>
  <si>
    <t>zlepšenie kvality prevádzky scénického osvetlenia, zníženie energetickej náročnosti</t>
  </si>
  <si>
    <t>zvýšenie technologickej úrovne</t>
  </si>
  <si>
    <t>zníženie nákladcov na EE vo výške 6 000 € ročne</t>
  </si>
  <si>
    <t>DNS202104</t>
  </si>
  <si>
    <t>Modernizácia technológie štúdio OLYMPIA</t>
  </si>
  <si>
    <t xml:space="preserve">sklavitnenie zvukovej a svetelnej techniky,dobudovanie na požadovanú úroveň </t>
  </si>
  <si>
    <t>zvýšením počtu predstavení zvýšime tržby o cca 15 000 €</t>
  </si>
  <si>
    <t>DNS202112</t>
  </si>
  <si>
    <t>Výmena zvukovej réžie</t>
  </si>
  <si>
    <t xml:space="preserve">súčasná zvuková réžia je nedostačujúca v rozsahu potrebnej pre inscenácie, nové zariadenie harmonizuje celé zvukové pracovisko do programovateľného celku a tým zvýši kvalitu a komfort predstavení </t>
  </si>
  <si>
    <t>Zriaďovacia listina DNS</t>
  </si>
  <si>
    <t>DNS202113</t>
  </si>
  <si>
    <t>Nákup inteligentných reflektorov</t>
  </si>
  <si>
    <t>Nákupom sa zvýši variabilita scénického osvetlenia , znži sa energetická náročnosť a znížia sa nároky na manuálnu obsluhu pri príprave inscenácií</t>
  </si>
  <si>
    <t>DNS202102</t>
  </si>
  <si>
    <t xml:space="preserve">Odkúpenie ďivadelných priestorov od MČ  </t>
  </si>
  <si>
    <t xml:space="preserve">Bytový dom v ktorom sídli divadlo, v zmysle zákona 182/1993 o vlastníctve bytov a nebytových priestorov prenajímame od MČ Staré mesto, ktoré nevie zabezpečiť potreby divadla. Problémy sú s údržbou budovy, MČ nemá dosah na využívanie FO bytového domu a nemá záujem na konkrétne riešenia problémov divadla </t>
  </si>
  <si>
    <t>priestorové osamostatnenie divadla</t>
  </si>
  <si>
    <t>vlastníckym právom dosiahneme zvýšený prenájom priestorov a zvýšené tržby o 60 000 € a úsporu nájmu vo výške cca 30 000 € ročne</t>
  </si>
  <si>
    <t>nutná rekonštrukcia kotolne - kotolňa už nevyhovuje, kotle sú zastaralé a stále poruchové, dokumentácia o neriešení situácie je založená v divadle Nová scéna. Doterajšie nájomné MČ chce zvýšiť min. o 100 %.</t>
  </si>
  <si>
    <t>DNS202108</t>
  </si>
  <si>
    <t>Vybudovanie skladu dekorácií - nová hala</t>
  </si>
  <si>
    <t>Uvoľnenie komunikačných priestorov v DNS , kvalitnejšie uskladnenie kostýmov a kulís mimo divadla</t>
  </si>
  <si>
    <t>DNS202107</t>
  </si>
  <si>
    <t>Oprava skladu dekorácií - zateplenie</t>
  </si>
  <si>
    <t>Odstránenie zatekania do skladu, zvýšenie tepelného konfortu a vyššiu ochranu majetku divadla</t>
  </si>
  <si>
    <t xml:space="preserve">úspora tepelnej energie vo výške 2500 € ročne </t>
  </si>
  <si>
    <t>07 V realizácii</t>
  </si>
  <si>
    <t>áno</t>
  </si>
  <si>
    <t>DÚ</t>
  </si>
  <si>
    <t>Divadelný ústav</t>
  </si>
  <si>
    <t>DÚ202101</t>
  </si>
  <si>
    <t>Technické zhodnotenie IS THEATRE.SK</t>
  </si>
  <si>
    <t>Zámerom investície  je zvýšenie počtu záznamov, počtu zobrazení v databáze, skvalitnenie služieb pre širokú odbornú verejnosť.</t>
  </si>
  <si>
    <t>Cieľom je  vytvorenie užívateľsky komfortného systému a vytvorenie jednotnej zobrazovacej platformy pre všetky odborné databázy inštitúcie, ktoré budú spájať všetky  evidencie (archívne, múzejné a galerijné, knižničné ). Určená pre široku verejnosť  najmä divadlá, divadelníkov, školy, odborníkov na divadlo a kultúrnu politiku.</t>
  </si>
  <si>
    <t>Zákon č. 275/2006 Z.z. o informačných systémoch verejnej správy, §3 ods. 4 d)</t>
  </si>
  <si>
    <t>Online prezentácia divadelnej činností spracovaných v  IS Theatre.sk pre širokú verejnosť ale najmä pre študentov, odborníkov, vedcov, stredné školy, vysoké školy.  Predpokladaný medziročný nárast  databázy je stanovený v kontrakte organizácie o 8% ročne.</t>
  </si>
  <si>
    <t xml:space="preserve">náklady na digitalizáciu dokumentov a zbierkových predmetov, práce brigádnikov na prípravné práce na digitalizáciu a skenovanie niektorých dokumentov vo vlastnej réžii </t>
  </si>
  <si>
    <t>DÚ202102</t>
  </si>
  <si>
    <t>Rozšírenie a výmena zastaralých serverov</t>
  </si>
  <si>
    <t xml:space="preserve">Cieľom je  výmena už nepodporovaných programov a náhradných komponentov, ochrana dát všetkých databáz a webových stránok, bezpečné zálohovanie dát. </t>
  </si>
  <si>
    <t xml:space="preserve">Zákon č. 95/2019 Z.z. o informačných technológiách vo verejnej správe, §24 </t>
  </si>
  <si>
    <t xml:space="preserve">Zníženie nákladov na opravy, nákupy externých diskov   8 ks/ á 106 €  - cca 800 €/rok </t>
  </si>
  <si>
    <t>DÚ202103</t>
  </si>
  <si>
    <t>Akvizičné nákupy do Múzea DÚ</t>
  </si>
  <si>
    <t xml:space="preserve"> Nákupy akvizícií predstavujú jeden zo základných spôsobov budovania fondov a zbierok Divadelného ústavu. Ide o systematické dopĺňanie zbierkového fondu scénografie, kostýmov, makiet od významných osobností divadla. </t>
  </si>
  <si>
    <t>Nárast fondov a zbierok inštitúcie, zapĺňanie prázdnych miest v oblasti histórie divadleného umenia, spracovávanie, digitalizácia získaných materiálov a následné zverejňovanie cez on line priestor.</t>
  </si>
  <si>
    <t>Počet zbierkových predmetov - ročne 10 - 50 ks a ich zhromažďovanie, ochraňovanie a vedecké a odborné spracovanie, ako aj následná prezentácia verejnosti rôznymi formami: prostredníctvom výstav v divadlách na Slovensku ako aj v zahraničí. V online priestore z databázy etheatre.sk a aj  na sociálnych mediách, ako aj formou  odbornýc článkov cez edičné výstupy - časopis kod (min. 3 články ročne) a publikácie.</t>
  </si>
  <si>
    <t xml:space="preserve">nákupy obalov a PH špeciálnych obalov na správne uloženie v zmysle zákona </t>
  </si>
  <si>
    <t>DÚ202104</t>
  </si>
  <si>
    <t>Nákup nového auta</t>
  </si>
  <si>
    <t>Nákup auta na prevoz výstavných prvkov, distribúciu kníh, návšev divadiel, divadelných predstavení a festivalov v rámci monitorovania divadlenej činnosti na Slovensku a v zahraničí .</t>
  </si>
  <si>
    <t>Zabezpečiť prevoz a inštaláciu výstav v priestoroch divadiel a verejných galérií. Zvýšiť návštevnosť divadelných predstavení v rámci celého Slovenska. Vykonávať vedecko- výskumnú činnosť.</t>
  </si>
  <si>
    <t>Zriaďovacia listina DÚ, čl.1 bod 3 písm. g) i) j)</t>
  </si>
  <si>
    <t xml:space="preserve">Počet výstav realizovaných v rámci Slovenska (ich transport), počet návštev divadelných predstavení (odborní pracovníci), počet získaných vedecko-výskumných dokumentov, počet distribuovaných publikácií z vydavateľskej činnosti inštitúcie. Nakoľko automobilom zabezpečujeme veľkú časť našich aktivít vyplývajúcich zo zriaďovacej listiny, ročne v priemere najazdí 30 000 km. Prepočet vyplýva z GPS, ktorú má zabudovanú súčasný automobil. </t>
  </si>
  <si>
    <t>DÚ202105</t>
  </si>
  <si>
    <t>Vytvorenie platobnej brány pre portál Virtuálna databáza slovenského divadla - etheatre.sk</t>
  </si>
  <si>
    <t xml:space="preserve">V roku 2021 bola spustená Virtuálna databáza slovenského divadla, ktorá na rozdiel od predchádzajúcej platformy, doplnila zobrazenie digitalizovaných dokumentov a múzejných zbierok od sezóny 1920/1921 do sezóny 1956/1957 (fotografie, recenzie, bulletíny, múzejné diela). Všetky zobrazené diela sú opatrené licenčnými právami a chránené pred zneužitím. Uvedená platforma je do danej sezóny poskytovaná užívateľom bezodplatne. Od sezóny 1956/1957 vzhľadom na nárast dát a digitalizátov a nárast financií na ich zabezpečenie, sa plánuje vytvoriť platobná brána, vďaka ktorej sa inštitúcii aspoň čiastočne vrátia vynaložené investície.  </t>
  </si>
  <si>
    <t>efektívne hospodárenie inštitúcie</t>
  </si>
  <si>
    <t>Zákon č. 275/2006 Z.z. o informačných systémoch verejnej správy</t>
  </si>
  <si>
    <t>Nárast vlastných finančných prostriedkov 1 200 €/mesiac. Išlo by o spoplatnenie služieb  v rámci databázy IS Theatre.sk, čím by organizácii pri predpokladanej návštevnosti 300 osôb mesačne vzrátli uvedené výnosy.Vstupný poplatok predpokladáme že bude 4 €.</t>
  </si>
  <si>
    <t>náklady na pripojenia cez Štátnu pokladnicu, servis a opravy</t>
  </si>
  <si>
    <t>DÚ202106</t>
  </si>
  <si>
    <t>Nákup nového knižničného systému</t>
  </si>
  <si>
    <t>Zámerom je zabezpečiť moderné technické vybavenie a podmienky na zavádzanie nových technológií a knižnično-informačných služieb.</t>
  </si>
  <si>
    <t xml:space="preserve">Zabezpečiť systematický nárast, odbornú evidenciu, spracovanie, uchovávanie, ochranu a sprístupňovanie knižničného fondu inštitúcie. </t>
  </si>
  <si>
    <t xml:space="preserve">Počet používateľov - nárast o 20% oproti súčasnému stavu. Počet používateľov novom IS - nárast o 20% oproti súčasnému stavu. Rozšírenie modulov prírastkovania o bulletiny a časopisy.
</t>
  </si>
  <si>
    <t xml:space="preserve">náklady na upgrade softweru, servis, </t>
  </si>
  <si>
    <t>DÚ202107</t>
  </si>
  <si>
    <t>Vytvorenie stálej expozície Múzea DÚ</t>
  </si>
  <si>
    <t xml:space="preserve">Výstavná činnosť a jej prezentácia na Slovensku a v zahraničí je jednou z významných prezentačných činností Divadelného ústavu. Inštitúcia je po stránke odbornej a technickej (digitalizácia) prichystaná na vytvorenie moderného prezentačného múzejného priestoru, ktorý by splnil všetky nároky súčasného návštevníka.  </t>
  </si>
  <si>
    <t xml:space="preserve">Založenie, prevádzka, vytvorenie stálej expozície a  moderného prezentačného priestoru zo zbierok a fondov inštitúcie. </t>
  </si>
  <si>
    <t>Počet návštevníkov ročne: 1000, počet výstav: 10, počet vzdelávacích a iných podujatí ročne: 20</t>
  </si>
  <si>
    <t xml:space="preserve">nákupy vybavenia priestorov, špeciálnych vytrín, zabezpečovacie systémy, požiarne hlásiče, hlásiče na vodu. </t>
  </si>
  <si>
    <t>DÚ202108</t>
  </si>
  <si>
    <t>Vytvorenie audiovizuálneho pracoviska</t>
  </si>
  <si>
    <t xml:space="preserve">Vybudovanie audiovizuálneho pracoviska. Hlavnou činnosťou bude aplikácia nových technológií v propagácii aktivít inštitúcie  a zaznamenávanie činnosti slovenských divadiel a divadelných inštitúcií (virtuálna realita, responzívne videozáznamy, aplikácia videí do online prezentácií a pod.).
</t>
  </si>
  <si>
    <t>Dopĺňanie audiovizuálnej zbierky,  zaznamenávanie podujatí a podpora prezentačnej činnosti inštitúcie a divadiel doma a v zahraničí.</t>
  </si>
  <si>
    <t>Zákon č. 40/2015 Z.z. o audiovízii, §33 a 34 a 21</t>
  </si>
  <si>
    <t xml:space="preserve">Počet audiovizuálnych záznamov ročne cca 10 ks - išlo by o premiéry divadelných inscenácií, ktoré budú vybrané dramaturgickou radou festivalu Nová Dráma / New Drama. </t>
  </si>
  <si>
    <t>nákupy techniky na natáčanie, služby kameramanov, technikov a licenčné práva</t>
  </si>
  <si>
    <t>DÚ202109</t>
  </si>
  <si>
    <t>Vybudovanie reštaurátorsko-technického pracoviska</t>
  </si>
  <si>
    <t xml:space="preserve"> Reštaurátorsko-technické pracovisko sa bude venovať nasledujúcimi činnostiam: a. základné ošetrenie poškodených papierových dokumentov, b. základné ošetrenie filmov, negatívov, diapozitívov, magnetofónových pásov.
 </t>
  </si>
  <si>
    <t>Odborná ochrana kultúrneho dedičstva na poli divadelníctva.</t>
  </si>
  <si>
    <t xml:space="preserve">Počet zreštaurovaných objektov ročne: minimálne 40 scénografických návrhov; počet makiet 2 ks: minimálne 4 ks bábok, samozrejme všetko závisí od rozsahu poškodenia. Zreštaurovanie obrazov v počte 16 ks. </t>
  </si>
  <si>
    <t>náklady na nákup materiálového vybavenia, špeciálnych materiálov na odborné ošetrenie, nákup špeciálneho vybavenia pre pracovníkov</t>
  </si>
  <si>
    <t>DÚ202110</t>
  </si>
  <si>
    <t>Výroba inštalácia samonosnej svetelnej rampy do Štúdia 12</t>
  </si>
  <si>
    <t>Výroba na mieru a následná inštalácia samonosnej (mobilnej) svetelnej rampy do divadelného priestoru Štúdia 12, ktorý je technickou kultúrnou pamiatkou bez nutnosti stavebných zásahov. Projekt zvýši bezpečnosť pohybu v priestore, jeho technickú variabilitu a manipuláciu s technológiami.</t>
  </si>
  <si>
    <t>Zvýšenie bezpečnosti pri manipulácii s divadelnými reflektormi a technológiami bez nutnosti zásahu do technickej kultúrnej pamiatky akou je priestor Štúdia 12, vrátane zabezpečenia väčšej variability technických možností v divadelnom priestore. Zníženie rizika úrazu performerov a divákov.</t>
  </si>
  <si>
    <t xml:space="preserve">Zriaďovacia listina </t>
  </si>
  <si>
    <t>počet predstavení mesačne - 6, počet vzdelávacích aktivít - 4, počet návštevníkov - 400 mesačne</t>
  </si>
  <si>
    <t>HC</t>
  </si>
  <si>
    <t>Hudobné centrum</t>
  </si>
  <si>
    <t>HC202101</t>
  </si>
  <si>
    <t xml:space="preserve">Nákup nehmotných aktív </t>
  </si>
  <si>
    <t xml:space="preserve">získanie oceniteľných práv </t>
  </si>
  <si>
    <t xml:space="preserve">sprístupnenie a šírenie kľúčových diel slovenskej hudobnej kultúry </t>
  </si>
  <si>
    <t>Zriaďovateľská listina  HC, Čl.I bod. 2 a bod 3.písm.h až k.</t>
  </si>
  <si>
    <t>počet a rozsah licenčných a autor. práv*, vydanie nových tituol v rozsahu cca 1-3 publikácie/rok</t>
  </si>
  <si>
    <t>rozsah práv a licencií je v štádiu rokovania</t>
  </si>
  <si>
    <t>HC202102</t>
  </si>
  <si>
    <t>Výmena vozového parku - ostaranie motorového vozidla</t>
  </si>
  <si>
    <t>výmena vozového parku z dôvodu technického opotrebovania, zabezpečenia  zábrany proti vzniku  na ľudských a materiilných škodách, úspora výdavkov na opravy a udržiavanie.Využitie: zabezpečenie aktivít HC t.j. personálne zabezpečenie- preprava učinkujúcich,organizátorov hud. podujatí, SC,prevádzkové a materiálne materiálne zabezpečenie HC:preprava hud. nástrojov, iných potrieb pre organizovanie festivalov, konc. vystúpení, prezentácia publikácií apod.</t>
  </si>
  <si>
    <t>zabezpečenie efektívnosti vynakladania fin. prostriedkov, kvalitatívne zlepšenie poskytovaných kultúrnych služieb, úspora nákladov na prepravu dodávateľkým spôsobom</t>
  </si>
  <si>
    <t>Zriaďovateľská listina  HC, Čl.I a Čl.III</t>
  </si>
  <si>
    <t>úspora nákladov na opravy a udržiavania a poistenie, úspora nákladov na prepravu dodávateľským spôsobom, úspora na PHC                           cca 2000 Eur/rok/1 dprav. prostr.Predpokladaný počet najazdených KM je cca 10 000km/7 miestne vozidlo a 15000km/5 miestne vozidlo.</t>
  </si>
  <si>
    <t>2 samostatné motorové vozídlá :/TYP Multivan počet miest na sedenie 7 pre prevoz vačšej skupiny na zabezpečenie podujatí/, osobné motorové vozidlo pre účely služobných ciesť/</t>
  </si>
  <si>
    <t>HC202103</t>
  </si>
  <si>
    <t>výmena servera</t>
  </si>
  <si>
    <t>Server HC slúži pre odborné  infprmačné systémy:               A/ SNORKA (informačný systém s modulmi komplexnej dokumentácie hudobných osobností, súborov a telies, festivalov a koncertov poriadaných HC, Kalendáriom hudobných podujatí na Slovensku, Publikácií HC spojených s e-schopom, časopisom Hudobný život.) B/ IS ORGANY a organári na Slovensku (IS komplexnej dokumentácie histórie a súčasnosti fenoménu píšťalových organov na Slovensku ) C/ Knižničné katalógy a mediatéka HC (IS pre potreby knižnice a študovne HC s db kníh, notového materiálu, zvukových záznamov, forografií a ďaľších hudobných dokumentov dostupných v HC)                          D/ redakčný systém Nette E/ Intranetový systém HC, F/Autor -ekonomický systém pre tvorbu honorárov G/ Archív ekon. systému pre výpočet a registrovanie honorárov</t>
  </si>
  <si>
    <t>výmena komponentu IS z dôvodu technologických požiadaviek</t>
  </si>
  <si>
    <t>vyššie parametre technologického zabezpečenia</t>
  </si>
  <si>
    <t>KHB</t>
  </si>
  <si>
    <t>Kunsthalle Bratislava</t>
  </si>
  <si>
    <t>KHB202110</t>
  </si>
  <si>
    <t>Úžitkové vozidlo na transport umeleckých diel</t>
  </si>
  <si>
    <t>Úžitkové vozidlo do 3,5 tony (spĺňajúceho normy pre transport umeleckých diel) za účelom prepravy výtvarných diel. Priemerné náklady za transportné služby ročne predstavujú čiastku 30 000 € ročne.  Akvizíciou úžitkového vozidla a zabezpečením art transportu vo vlastnej réžii by KHB výrazne ušetrila financie zo štátneho rozpočtu na dodávateľsky vykonávaný tranport umeleckých diel.</t>
  </si>
  <si>
    <t>Zabezpečenie výstavnej činnosti. Minimalizácia budúcich nákladov na prepravu umeleckých diel.</t>
  </si>
  <si>
    <t>Zriaďovacia listina Kunsthalle Bratislava, Čl. I odsek 3 písm. a)</t>
  </si>
  <si>
    <t>Zníženie nákladov na transport umeleckých diel, 30 000 €/rok</t>
  </si>
  <si>
    <t>Prikladáme objednávky za rok 2019 za transportné služby, nakoľko v roku 2020 bol výstavný program KHB poznačený pandémiou čo sa odrazilo i n apočte transportov. Suma transportov vychádzala približne 22 000 eur, sumu mierne znižovala možnosť využitia vozidla SNG</t>
  </si>
  <si>
    <t>KHB202101</t>
  </si>
  <si>
    <t xml:space="preserve">Zabezpečenie výstavnej činnosti. </t>
  </si>
  <si>
    <t>el.zariadenia, ktoré nie sú súčasťou priestoru; svetlá s iné el.zariadenia ktoré nie sú pevnou súčasťou nehnuteľnosti</t>
  </si>
  <si>
    <t>KHB202102</t>
  </si>
  <si>
    <t>Modernizácia a redizajn ateliéru tvorivých dielní pre deti</t>
  </si>
  <si>
    <t>Poskytovanie kultúrnych služieb - výchovno-vzdelávacích aktivít pre školy, deti a rdiny</t>
  </si>
  <si>
    <t>Zriaďovacia listina Kunsthalle Bratislava, Čl. I odsek 3 písm. i)</t>
  </si>
  <si>
    <t>KHB202105</t>
  </si>
  <si>
    <t>Laserové projektory</t>
  </si>
  <si>
    <t>Laserové projektory (3 ks) s ultra krátkou premietacou vzdialenosťou umožňujúce vysoko kvalitný obraz a zvuk z police priamo pod videom, čo umožní okrem vizuálneho zlepšenia aj jednoduchšiu montáž a manipuláciu. Skvalitnenie obrazu a zvuku videoinštalácii a uľahčenie manipulácie pri montáži a inštalácii diel.</t>
  </si>
  <si>
    <t>Zabezpečenie výstavnej činnosti</t>
  </si>
  <si>
    <t>KHB202103</t>
  </si>
  <si>
    <t>Webstránka Kunsthalle Bratislava</t>
  </si>
  <si>
    <t>Nový dizajn a rozšírená funkcionalita webovej stránky Kunsthalle Bratislava. V súvislosti s redizajnom vizuálnej identity Kunsthalle Bratislava je potrebné prispôsobiť aj vzhľad a funkcionalitu aktuálnej webovej stránky. Plánované rozšírenie: sekcia Vzdelávanie, e-shop. Požadované parametre: atraktívny home-page, lepšia orientácia pre užívateľa, prispôsobenie zvýšeným nárokom na program a aktivity v online priestore.</t>
  </si>
  <si>
    <t>Modernizácia a redizajn webstránky Kunsthalle Bratislava</t>
  </si>
  <si>
    <t>Zriaďovacia listina Kunsthalle Bratislava, Čl. I odsek 2</t>
  </si>
  <si>
    <t>Realizácia odborných elektronických výstupov, 900/rok</t>
  </si>
  <si>
    <t>KHB202104</t>
  </si>
  <si>
    <t>Set na dokumentáciu a zaznamenávanie sprievodných podujatí a vzdelávacích programov</t>
  </si>
  <si>
    <t>Set na dokumentáciu a zaznamenávanie sprievodných podujatí a vzdelávacích programov. Na dokumentovanie a archiváciu aktivít KHB je nevyhnutná plnohodnotná dokumentačná technológia. Skvalitnenie archivovania aktivít a prezentácii dokumentačného charakteru.</t>
  </si>
  <si>
    <t>Poskytovanie kultúrnych služieb - výchovno-vzdelávacích aktivít pre školy, deti a rdiny, vzdelávacích a odborných programov.</t>
  </si>
  <si>
    <t xml:space="preserve">KHB okrem štandardných výstavných, vzdelávacích či publikačných aktivít musí zákonite robiť aj archívnu činnosť. Archív je budovaný záznamom širokého spektra aktivít (prednášky, kurátorské sprievody výstavami, diskusie, atď.). V praxi to znamená, že ak je vytvorený vzdelávací program k výstave, tento program je potrebné zaznamenať na fotografické či iné zariadenie. Zmyslom archivovania záznamov  činností KHB je potreba vykazovania a prezentácie týchto aktivít rovnako pred jeho zriaďovateľom (MK SR), tak aj pred publikom samotným. Archivovanie tak vychádza z jeho zriaďovacej listiny a je štandardným postupom. Cieľovou skupinou je tak divák samotný, ako aj samotné Ministerstvo kultúry Slovenskej republiky. </t>
  </si>
  <si>
    <t>LIC</t>
  </si>
  <si>
    <t>Literárne informačné centrum</t>
  </si>
  <si>
    <t>LIC202102</t>
  </si>
  <si>
    <t>Obstaranie veľtržného stánku na medzinárodné knižné veľtrhy (MKV)</t>
  </si>
  <si>
    <t>LIC ročne participuje na 5-6 MKV. V súčasnosti LIC využíva na daných MKV stánok z roku 2013, v súvislosti s jeho opotrebením je nutná obnova, životnosť stánku je cca 8 rokov. Benefity účasti na MKV: súčasť štátnej propagácie slovenskej knižnej tvorby v zahraničí, zázemie na rokovaniach pre slovenských vydavateľov...</t>
  </si>
  <si>
    <t>Propagácia pôvodnej slovenskej literatúry v zahraničí</t>
  </si>
  <si>
    <t>Zriaďovacia listina LIC, Čl. 1 ods. 2 a 3</t>
  </si>
  <si>
    <t>očakávaný počet spolupráce so zahraničnými autormi/vydavateľmi, cca 70 spoluprác/rok</t>
  </si>
  <si>
    <t>LIC202103</t>
  </si>
  <si>
    <t>Obstaranie osobného automobilu (9-miestny mikrobus)</t>
  </si>
  <si>
    <t xml:space="preserve">Obstaranie nového mikrobusu treba zrealizovať z dôvodu, že mikrobus z roku 2007, ktorý máme momentálne k dispozícii, už je fyzicky aj morálne zastaralý a opotrebovaný, čo zásadne ovplyvňuje jeho technický stav a bezpečnosť prevádzky. Predmetný automobil sa bude využívať najmä na medzinárodné knižné veľtrhy, ale aj na rôzne literárne podujatia po Slovensku. </t>
  </si>
  <si>
    <t>Bezpečnosť prevádzky</t>
  </si>
  <si>
    <t>LIC202101</t>
  </si>
  <si>
    <t>Obstaranie výpočtovej techniky (VT)</t>
  </si>
  <si>
    <t>Ide predovšetkým o nákup počítačov a notebookov za účelom modernizácie  a obmeny VT na pracovisku a zabezpečenia plynulého chodu prevádzky. Vzhľadom na skutočnosť, že máme v správe VT s rôznym rokom nadobudnutia, z daného dôvodu sme finančný limit rozdelili na 5 rokov pre neustálu obnovu VT, resp. pre obnovenie VT kvôli covidovej situácii.</t>
  </si>
  <si>
    <t>Plynulý chod prevádzky</t>
  </si>
  <si>
    <t>úspora nákladov na opravy IT zariadení vrátane úspory nákladov spotrebného materiálu o 10 %</t>
  </si>
  <si>
    <t>nutnosť obnovy výpočtovej techniky</t>
  </si>
  <si>
    <t>Lúčnica</t>
  </si>
  <si>
    <t>Umelecký súbor Lúčnica</t>
  </si>
  <si>
    <t>Lúčnica202102</t>
  </si>
  <si>
    <t>Dom umenia Piešťany - riešenie energetickej hospodárnosti budovy</t>
  </si>
  <si>
    <t xml:space="preserve">Výmena kompletných sklenených plôch v  budove  </t>
  </si>
  <si>
    <t>Zníženie energetickej náročnosti a zvýšenie estetickej hodnoty interiéru pre návštevníka.</t>
  </si>
  <si>
    <t>Zriaďovacia listina US Lúčnica, Čl.3 bod 1)</t>
  </si>
  <si>
    <t>Na zníženie energtickej náročnosti budovy bola vypracovaná energetická štúdia, ktorú máme k dispozícii k nahliadnutiu, kde pri zrealizovaní všetkých navrhnutých zámerov by bola úspora až 70 %.</t>
  </si>
  <si>
    <t>Lúčnica202103</t>
  </si>
  <si>
    <t>Rekonštrukcia priestorov Hurbanove kasárne - II. etapa rekonštrukcia bude slúžiť ako priestor pre krojáreň a sklad techniky, ktoré momentálne sídlia v prenajatých priestoroch</t>
  </si>
  <si>
    <t>Cieľom projektu je presťahovanie krojov z prenajatých priestorov, na túto časť priestorov nie je zatiaľ projektová dokumentácia, priestory nie sú momentálne vo výpožičke aby sa zamedzilo dvojitému plateniu nájomného a služieb spojených s výpožičkou.</t>
  </si>
  <si>
    <t>Zníženie nákladov na prenájom; 15600 eur/rok</t>
  </si>
  <si>
    <t>Nájomná zmluva Judr. Ivan Klimáček https://crz.gov.sk/4991384/</t>
  </si>
  <si>
    <t>Lúčnica202101</t>
  </si>
  <si>
    <t>Rekonštrukcia priestorov Hurbanove kasárne - I. etapa     rekonštrukcia priestorov nácvičnej sály pre tanečný súbor Lúčnice a šatní</t>
  </si>
  <si>
    <t>Rekonštrukcia priestorov Hurbanových kasárni, časť, kde bude nácvičná sála pre tanečný súbor Lúčnice a šatní.     Momentálne sú nácvičné priestory vo výpožičke v hist.budove SND, ktorá ukončuje výpožičku a má sa rekonštruovať</t>
  </si>
  <si>
    <t>Cieľom zámeru je začať nácviky tanečného súboru Lúčnice v rekonštruovaných priestoroch od októbra 2021</t>
  </si>
  <si>
    <t>Zriaďovacia listina US Lúčnica, Čl.1 pís. d)</t>
  </si>
  <si>
    <t>Zníženie nákladov na prenájmy; 7200 eur/rok</t>
  </si>
  <si>
    <t>06 Pred vyhlásením verejného obstarávania</t>
  </si>
  <si>
    <t>vlastné zdroje</t>
  </si>
  <si>
    <t>Celková suma rekonštrukcie 200 000 €, z toho sú odhadované kapitálové výdavky vo výške 100000€, a bežné výdavky vo výške 100000€</t>
  </si>
  <si>
    <t>MK SR</t>
  </si>
  <si>
    <t>Manažment údajov Ministerstva kultúry Slovenskej republiky</t>
  </si>
  <si>
    <t>Základným zámerom projektu je zaviesť systematický Manažment údajov v rámci inštitúcie ministerstva a podporiť tam princípy otvorenosti, zdieľania dát a ochrany osobných údajov.</t>
  </si>
  <si>
    <t>Cieľom projektu je podporiť a usmerniť aktivity, ktoré zabezpečia nastavenie systematického manažmentu údajov ministerstva, ich zdieľanie a publikovanie vo forme referenčných a otvorených údajov, využívanie dát v rámci procesov, ako aj aktivity čistenia údajov pre dosiahnutie požadovanej kvality dát.</t>
  </si>
  <si>
    <t xml:space="preserve">Merateľné ukazovateľe sú definované v zmluve o NFP a jej prílohách. </t>
  </si>
  <si>
    <t>Projekt prechádza zmenovým konaním t.j. na MIRRI SR je žiadost o posun termínu realizácie hlavných aktivít z dôvodu pandémie COVID 19. Projekt je plne hradený z fondov EÚ.</t>
  </si>
  <si>
    <t>Obnova HW pre potreby digitalizácie kultúrneho dedičstva</t>
  </si>
  <si>
    <t>Obnova špecializovaného HW pre potreby digitalizácie kultúrneho dedičstva pre nadchádzajúce obdobie po fáze udržateľnosti digitalizačných projektov.</t>
  </si>
  <si>
    <t>Nevyhnutná výmena/upgrade zastaralých zariadení so zámerom pokračovať v digitalizácii kultúrneho dedičstva po ukončení fázy udržateľnosti.</t>
  </si>
  <si>
    <t>Stratégia digitalizácie kultúrneho dedičstva (IMPLEMENTAČNÝ PLÁN 2021 – 2025 REVÍZIA VÝDAVKOV NA KULTÚRU)</t>
  </si>
  <si>
    <t xml:space="preserve">Bude stanovený
Predpoklad: ročná definícia stanovených digitalizačných plánov a ich odpočet
</t>
  </si>
  <si>
    <t>02 Analýza / podkladová štúdia k investičnému zámeru</t>
  </si>
  <si>
    <t>Kultúrne poukazy on-line</t>
  </si>
  <si>
    <t>Revitalizácia systému kultúrnych poukazov, možnosť ich plnej elektronizácie</t>
  </si>
  <si>
    <t>Implementácia elektronickej verzie kultúrnych poukazov</t>
  </si>
  <si>
    <t>Implementačný plán 2021 – 2025 Revízia výdavkov na kultúru</t>
  </si>
  <si>
    <t>nový dotačný program / uplatniteľnosť KP resp. percentuálny počet využitia kultúrnych poukazov žiakmi a učiteľmi v kultúrnych organizáciách</t>
  </si>
  <si>
    <t>MKSR202101</t>
  </si>
  <si>
    <t>Zriadenie nezávislého fondu na podporu kultúrneho dedičstva</t>
  </si>
  <si>
    <t>Ministerstvo kultúru poskytuje dotácie na podporu kultúrneho dedičstva cez dotačný mechanizmus Obnovme si svoj dom, ktorý spravuje samotné MK SR. V ostatných oblastiach podpory kultúry už existujú nezávislé fondy na podporu kultúry (FPU, AVF, Kult Minor). Politickým zámerom MK SR je zriadiť nezávislý fond delimitáciou a navýšením finančných prostriedkov na v súčastnosti fungujúci OSSD.</t>
  </si>
  <si>
    <t>Zniženie počtu pamiatok v dezolátnom stave</t>
  </si>
  <si>
    <t>Stratégia ochrany pamiatkového fondu</t>
  </si>
  <si>
    <t>Zvýšenie medziročnej poznateľnosti pamiatok v regiónoch, 10 %</t>
  </si>
  <si>
    <t>Vhodné priestory pre nový fond na podporu kultúrneho dedičstva by mohli byť priestory MK SR na jakubovom námestí po ich rekonštrukcií. Náklady počítajú s počiatočnými nákladmi na zriadenie fondu a s navýšením alokácie na podpornú činnosť tak, aby sa dosiahla celková úroveň 20 mil. eur - podobne ako pro fonde na podporu umenia.</t>
  </si>
  <si>
    <t>MKSR202102</t>
  </si>
  <si>
    <t>Zriadenie komory umelcov</t>
  </si>
  <si>
    <t>Reformou umeleckých fondov ako opatrenie revízie výdavkov na kultúru vznikne strešná asociácia, ktorej poslaním bude finančná a nefinančná podpora umelcov, hájenie ich spoločných záujmov, networking, poskytovanie informácií a vzdelávania a vedenie registra umelcov a kreatívnych pracovníkov. Bude mať mechanizmy pre poskytovanie pomoci jednotlivcom v KKP v čase krízy a bude mať vzhľadom na svoju povahu a činnosti najlepšie dáta o týchto subjektoch, čo umožní rýchlu administráciu pomoci relevantným subjektom v čase krízy.</t>
  </si>
  <si>
    <t>Podpora umelcov a ich záujmov, adresná pomoc v čase krízy.</t>
  </si>
  <si>
    <t>Počet členov komory umelcov v roku 2024, 2000</t>
  </si>
  <si>
    <t>Bežné výdavky majú hradiť mzdy zamestnancov do doby, do kedy sa nerozbehne príjem z členských poplatkov.</t>
  </si>
  <si>
    <t>MKSR202103</t>
  </si>
  <si>
    <t>Zriadenie nezávislého fondu podporu znevýhodnených skupín</t>
  </si>
  <si>
    <t>Ministerstvo kultúru poskytuje dotácie na podporu znevýhodnených skupín cez dotačný mechanizmus MK SR. V ostatných oblastiach podpory kultúry už existujú nezávislé fondy na podporu kultúry (FPU, AVF, Kult Minor). Politickým zámerom MK SR je zriadiť nezávislý fond delimitáciou a navýšením finančných prostriedkov na v súčastnosti fungujúci podporný systém. Alternatívne zvažované riešenie je pridelenie tejto agendy pod nejaký z existujúcich fondov (FPU, Kult Minor).</t>
  </si>
  <si>
    <t>Cieľom je zvýšiť inkluzívnosť pre znevýhodnené skupiny.</t>
  </si>
  <si>
    <t>Politická priorita</t>
  </si>
  <si>
    <t>Zvýšenie subjektívneho pocitu inklúzie pre znevýhodnené skupiny, 5 %</t>
  </si>
  <si>
    <t>Navýšenie podpornej činnosti na 2 mil. eur.</t>
  </si>
  <si>
    <t>MKSR202104</t>
  </si>
  <si>
    <t>Pilotný projekt výstavby zdieľaných depozitárov</t>
  </si>
  <si>
    <t xml:space="preserve">Informácie o stave zbierkových predmetov nie sú úplné, ale  v súčasnosti vieme povedať, že ohrozených je 43 % zbierkových predmetov v štátnych múzeách. Z celkového počtu 43 depozitárov štátnych múzeí je 28 v stave nevyhovujúcom pre ochranu zbierkových predmetov. Týmto je ohrozených okolo 4,5 milióna zbierkových predmetov. Výstavba zdieľaných depozitárov je ekonomicky výhodnejším riešením, ako modernizácia nevyhnovujúcich depozitárov vo všetkých rezortných inštitúciách. </t>
  </si>
  <si>
    <t>Cieľom je znížiť podiel zbierkových predmetov, ktoré sa nachádzajú v nevyhovujúcich podmienkach z hľadiska medzinárodných štandardov.</t>
  </si>
  <si>
    <t>Zníženie podielu ohrozených zbierkových predmetov, 33 %</t>
  </si>
  <si>
    <t>Prevádzkové náklady spojené s depozitami v momente spustenia ostrej prevádzky.</t>
  </si>
  <si>
    <t>MKSR202105</t>
  </si>
  <si>
    <t>Zavedenie koregulačného mechanizmu mediálnej politiky</t>
  </si>
  <si>
    <t>Pre zefektívnenie kontroly niektorých štandardov je možné využiť informačné technológie. Dobrým príkladom je holandský systém Kijkwijzer, ktorý automaticky priraďuje hodnotenia vhodnosti mediálneho obsahu pre maloletých systémom, ktorý na základe vkladaných meta-dát o filmoch, seriáloch a hrách automaticky priraďuje vekové odporúčania. Tento systém využíva aj klasifikačná organizácia Paneurópske informácie o hrách (PEGI) a od roku 2020 sa využíva aj v Belgicku . Reforma počíta s realizovaním reformy tak, že štát by zakúpil podobný IT systém a poskytol by ho pre poskytovateľov mediálnych služieb. Implementácia klasifikácie mediálneho obsahu by tak mohla byť efektívna a jednotná naprieč rôznymi distribútormi a predajcami audiovizuálneho obsahu.</t>
  </si>
  <si>
    <t>Vyrovnať trhové podmienky pre všetkých poskytovateľov mediálnych služieb zavedením koregulačného mechanizmu, čím by sa podporila súťaž a kvalita poskytovaných mediálnych služieb.</t>
  </si>
  <si>
    <t>Zníženie počtu podania podnetov na RVR</t>
  </si>
  <si>
    <t xml:space="preserve">Rekonštrukcia budov, ktoré používa MK SR a niektoré jej zriadené organizácie na činnosti, ktoré sú nerealizovateľné v sídlach organizácií z priestorových dôvodov. </t>
  </si>
  <si>
    <t>Zníženie nákladov na prenájom a prevádzku, 15 000 eur/rok</t>
  </si>
  <si>
    <t>NOC</t>
  </si>
  <si>
    <t>Národné osvetové centrum</t>
  </si>
  <si>
    <t>NOC202102</t>
  </si>
  <si>
    <t>služobné motorové vozidlá</t>
  </si>
  <si>
    <t>Dve služobné motorové vozidlá</t>
  </si>
  <si>
    <t>organizácia disponuje iba jedným motorovým vozidlom, ktoré nepostačuje pri výkone činnosti organizácie</t>
  </si>
  <si>
    <t>rozšírenie vozového parku z dôvodu ušetrenia nákladov na požičiavanie vozidiel zo súkromného sektora pri celoslovenských súťažiach  a festivaloch</t>
  </si>
  <si>
    <t>NOC202103</t>
  </si>
  <si>
    <t>Projekt obnovy technického celku v súvislosti so spoľahlivosťou prevádzky výstavných a kultúrnych priestorov NOC</t>
  </si>
  <si>
    <t xml:space="preserve">Renovácia elektrických vývodov a rozvodov + výmena osvetlenia v celom objekte, Výmena zastaralého nákladného výťahu. Oprava strechy, výmena zastaralej vzduchotechniky a klimatizačných jednotiek </t>
  </si>
  <si>
    <t>Z dôvodu organizovaných kultúrnych podujatí vo výstavných priestoroch, sálach a vo V – klube je potreba zabezpečenia bezpečnej prevádzky, ktorá súvisí s rekonštrukciou el. rozvodov a výmeny osvetlenia v celom objekte, aby sa predišlo opakujúcim sa havarijným stavom. Cieľom renovácie elektrických vývodov a rozvodov je spoľahlivo zabezpečiť prevádzku kultúrnych podujatí bez výpadkov, ktoré sú podmienené zastaralými el. rozvodmi. K realizácií pracovných stretnutí, rokovania, školení a pod. je potreba zrekonštruovať zasadaciu miestnosť s moderným technologickým vybavením.</t>
  </si>
  <si>
    <t xml:space="preserve">Zákon č. 124/2006 Z.z. o bezpečnosti a ochrane zdravia pri práci </t>
  </si>
  <si>
    <t>zníženie nákladov na spotrebu el.energie a zníženie servisných nákladov na opravu zariadení</t>
  </si>
  <si>
    <t>NOC202104</t>
  </si>
  <si>
    <t>Rekonštrukcia kotolne</t>
  </si>
  <si>
    <t xml:space="preserve">Kompletná rekonštrukcia zastaralej kotolne, ktorá bola realizovaná pred 27 rokmi </t>
  </si>
  <si>
    <t>zníženie spotreby plynu a zvýšenie bezpečnosti prevádzky kotolne</t>
  </si>
  <si>
    <t>NOC202105</t>
  </si>
  <si>
    <t>Rekonštrukcia vnútorných priestorov  V-klub</t>
  </si>
  <si>
    <t>elektroinstalacie, podium, bezbarierovy pristup, hodobne nastroje, kulisy, prezentacny pult, technicke zabezopecenie, svetelny park, šatne pre účinkujúcich, socialne zariadenia, murarske a maliarske prace, klimatizacia</t>
  </si>
  <si>
    <t>Obnovou základného technického a materiálneho zabezpečenia budú priestory V-klub spľňať podmienky organizátorov, ktoré sú na trhu voľno-časových a vzdelávacích eventov samozrejmosťou</t>
  </si>
  <si>
    <t>zvýšenie počtu návštevníkov</t>
  </si>
  <si>
    <t>NOC202101</t>
  </si>
  <si>
    <t>oprava strechy</t>
  </si>
  <si>
    <t xml:space="preserve">Oprava zatekajúcej strechy </t>
  </si>
  <si>
    <t>z dôvodu netesnosti strechy na budove je potrebná jej kompletná rekonštrukcia a zateplenie</t>
  </si>
  <si>
    <t>odstránenie zatekania strechy a tým predísť zbytočným škodám na majetku štátu</t>
  </si>
  <si>
    <t>NOC202106</t>
  </si>
  <si>
    <t>renovácia sociálnych zariadení</t>
  </si>
  <si>
    <t>Renovácia toaliet a oprava rozvodu vody</t>
  </si>
  <si>
    <t>výmena rozvodov vody a kanalizácie a renovácia toaliet je nutná z dôvodu častých havárií na rozvodoch vody a tým spôsobené škody na majetku. Predmetné rozvody sú z doby výstavby budovy a to zo 60 rokov minulého tisícročia</t>
  </si>
  <si>
    <t>zvýšenie návštevnosti a zvýšenie bezpečnostného hladiska (vznikajú nám poistné udalosti z dôvodu prasknutého rozvodu vody)</t>
  </si>
  <si>
    <t>NOC202107</t>
  </si>
  <si>
    <t>výmena kritín</t>
  </si>
  <si>
    <t>Výmena zastaralých podlahových krytín v celom objekte</t>
  </si>
  <si>
    <t>v celom objekte NOC sú staré podlahy ktoré sa realizovali pri výstavbe budovy v 60 rokoch minulého tisícročia</t>
  </si>
  <si>
    <t>hygienická a bezpečnostná výmena podlahových kritín</t>
  </si>
  <si>
    <t>NOC202108</t>
  </si>
  <si>
    <t>hygienické maľovanie</t>
  </si>
  <si>
    <t>Maľovanie – chodieb a kancelárií; rekonštrukcia zasadacej miestnosti (3. posch.)</t>
  </si>
  <si>
    <t>hygienické maľovanie celého objektu NOC, ktorý nebol maľovaný minimálne 10 rokov</t>
  </si>
  <si>
    <t>zvýšenie kvality prostredia pre zamestnancov nakoľko sa objekt viac ako 10 rokov hygienicky nemaľovaľ</t>
  </si>
  <si>
    <t>NOC202109</t>
  </si>
  <si>
    <t>nábytok</t>
  </si>
  <si>
    <t>Interiérové vybavenie objektu (Nábytok)</t>
  </si>
  <si>
    <t>výmena zastaralého nábytku v objedkte NOC, ktorý bol kupovaný od roku 1976</t>
  </si>
  <si>
    <t>zvýšenie bezpečnosti pracovníkov nakoľko nábytok v organizácií je vekovo zastaralý nakoľko sa nakupoval v 90 rokoch minulého tisícročia</t>
  </si>
  <si>
    <t>NOC202110</t>
  </si>
  <si>
    <t>nákladný výťah</t>
  </si>
  <si>
    <t>Výmena zastaralého nákladného výťahu</t>
  </si>
  <si>
    <t>výťah bol uvedený do prevádzky v 60. rokoch minulého tisícročia a je v havarijnom stave</t>
  </si>
  <si>
    <t>výmena starého výťahu z bezpečnoastného hladiska</t>
  </si>
  <si>
    <t>NOC202111</t>
  </si>
  <si>
    <t>Oprava parkovacieho státia v objekte</t>
  </si>
  <si>
    <t>oprava dvora, ktorý sa používa na nakladanie a vykladanie pre všetky organizácie, ktoré sú v budove NOC</t>
  </si>
  <si>
    <t>z bezpečnostného hľadiska je nutná oprava parkoviska vo dvore organizácie aby nedochádzalo k poškodeniu služobných vozidiel</t>
  </si>
  <si>
    <t>NOC202112</t>
  </si>
  <si>
    <t>Obnova zastaraného základného technického a materiálneho zabezpečenia V-klubu</t>
  </si>
  <si>
    <t>Cieľom je obnova zastaraného základného technického a materiálneho zabezpečenia V-klubu, aby spĺňal podmienky organizátorov, ktoré sú na trhu súčasných voľno-časových a vzdelávacích eventov samozrejmosťou. V-klub je udržiavaný v rámci možností z vlastných zdrojov vo forme realizovaných podujatí a prenájmu priestorov, avšak vzhľadom na pandemickú situáciu a uzavretie V-klubu na jar 2020, nie je možné revitalizáciu priestorov financovať z vlastných zdrojov. Plánovaná je úprava veľkej a malej sály, šatne pre návštevníkov, šatne pre účinkujúcich, sociálnych zariadení a vestibulu. Má dopad aj na ostatných aktérov nezriaďovanej kultúry - prenájmy priestorov, investícia predpokladá aj neskoršie zdroje príjmov, zároveň ide o kultúrny priestor v centre BA, ktorých je minimum!</t>
  </si>
  <si>
    <t>Cieľom je obnova zastaraného základného technického a materiálneho zabezpečenia V-klubu, aby spĺňal podmienky organizátorov.</t>
  </si>
  <si>
    <t>PÚ SR</t>
  </si>
  <si>
    <t>Pamiatkový úrad SR</t>
  </si>
  <si>
    <t>PÚSR202110</t>
  </si>
  <si>
    <t>Obstaranie osobných motorových vozidiel pre krajské pamiatkové úrady na výkon ich odbornej činnosti</t>
  </si>
  <si>
    <t xml:space="preserve">Pravidelná obmena autoporky. Výmena vozidiel u ktorých  počet km a morálne zastaranie  už je neefektívne opravovať. Ide o 10 - 12 ročné vozidlá. S viac ako 600 000 km </t>
  </si>
  <si>
    <t xml:space="preserve">Bezpečnosť cestnej premávky a našich terénných zamestnancov . </t>
  </si>
  <si>
    <t>Ušetrenie režijných nákladov oprava zastaraných vozidiel je finančne náročná</t>
  </si>
  <si>
    <t>PÚSR202111</t>
  </si>
  <si>
    <t>Obstaranie licencií</t>
  </si>
  <si>
    <t xml:space="preserve">Elektornizácia verejnej správy nám ukladá riešiť elektornickjou formou komunikáciu, riešiť bežné licencie, mapové SW,  archívne SW ci SW pre digitalizáciu objektov. </t>
  </si>
  <si>
    <t xml:space="preserve">Funkčnosť IT infraštruktúry na úrade. </t>
  </si>
  <si>
    <t xml:space="preserve">Výkonnosť štatnej správy sa elektronizáciou zvyšuje. </t>
  </si>
  <si>
    <t>PÚSR202101</t>
  </si>
  <si>
    <t xml:space="preserve">Podkrovie KPU Žilina </t>
  </si>
  <si>
    <t xml:space="preserve">Rekonštrukcia podkrovia, nové kancelácie, zasadačka, knižnica, bádateľňa </t>
  </si>
  <si>
    <t xml:space="preserve">Realizácia  nových kancelárií s cieľom zrušiť pracovisko za ktoré platíme nájom, získanie nových priestorov pre zasadačku, bádateľňu knižnicu </t>
  </si>
  <si>
    <t xml:space="preserve">Zákon č. 49/2002 Z.z o ochrane pamiatkového fondu; Zákon č. 278/1993 Z.z. o správe majetku štátu, §3 ods. 2 </t>
  </si>
  <si>
    <t xml:space="preserve">Ušetrenie rozpočtových prostriedkov, bežné výdavky za úhradu nájmu za 1 rok 7 552 eur ušetrenie dopravných nákladov  2 500 eur/rok </t>
  </si>
  <si>
    <t>PÚSR202105</t>
  </si>
  <si>
    <t xml:space="preserve">Budova centrum Pamiatkový úrad  Bratislava </t>
  </si>
  <si>
    <t>Zhodnotenie budovy, obnova NKP</t>
  </si>
  <si>
    <t>Ochrana pamiatkového fondu</t>
  </si>
  <si>
    <t>PÚSR202104</t>
  </si>
  <si>
    <t xml:space="preserve">Rekonštrukcia garáží KPÚ Trnava ako súčasť Depozitára archeologických nálezov </t>
  </si>
  <si>
    <t xml:space="preserve">Adaptácia garáží  na uskladnenie archeologických nálezov </t>
  </si>
  <si>
    <t xml:space="preserve">Vytvorenie dalších skladových priestorov pri Depozitári archeologických nálezov </t>
  </si>
  <si>
    <t>Zachovanie kultúrneho dedičstva SR uskladnenie archeologických nálezov v počte 600 krabíc</t>
  </si>
  <si>
    <t>PÚSR202109</t>
  </si>
  <si>
    <t xml:space="preserve">Nové sídlo KPU KE  pracoviská a archív na jednom mieste  modernizácia infraštruktúry,  vhodné podmienky pre výkon špecializovanej štatnej správy a skvalitnenie služieb odbornej verejnosti a občanom. </t>
  </si>
  <si>
    <t xml:space="preserve">Ušetrenie rozpočtových prostriedkov Bežných výdavkov  za úhradu nájmu  18 213 eur/rok </t>
  </si>
  <si>
    <t>PÚSR202108</t>
  </si>
  <si>
    <t>Nové sídlo KPU Trenčín</t>
  </si>
  <si>
    <t xml:space="preserve">Kúpa alebo prevod  budovy nového sídla KPU Trenčín. KPU Trenčín sídli v budove VUC TN v prenajatých  priestoroch. VUC má zámer v najbližšom období vypovedať nájomnú zmluvu. </t>
  </si>
  <si>
    <t xml:space="preserve">Nové sídlo KPU TN pracoviská a archív na jednom mieste,  modernizácia infraštruktúry,  vhodné podmienky pre výkon špecializovanej štatnej správy a skvalitnenie služieb odbornej verejnosti a občanom. </t>
  </si>
  <si>
    <t xml:space="preserve">Ušetrenie rozpočtových prostriedkov Bežných výdavkov  za úhradu nájmu  16 500 eur/rok </t>
  </si>
  <si>
    <t>PÚSR202103</t>
  </si>
  <si>
    <t xml:space="preserve">Požiarne zabezpečenie archívu PÚ SR </t>
  </si>
  <si>
    <t xml:space="preserve">Výmena zastarallého systému hasenia s CO₂ na nové hasiace médium bezpečnejšie pre zdravie. </t>
  </si>
  <si>
    <t xml:space="preserve">Zvyšenie bezpečnosti prevádzkovania archívu v  rozsahu požiadaviek zákona </t>
  </si>
  <si>
    <t>PÚSR202107</t>
  </si>
  <si>
    <t>Kúpa budovy v Levoči, dom meštiansky, Nám. Majstra Pavla 41</t>
  </si>
  <si>
    <t xml:space="preserve">PÚSR je 2/3 spoluvlastníkom  budovy – polyfunkčný objekt sa nachádza v historickom centre mesta, v mestskej pamiatkovej rezervácii, je tam pre KPU Prešov  a KPU Košice pracovisko v Levoči. 1/3 objektu vlastní p. Tokárová a ponúka budovu na predaj. Ponuku smerovala na MK SR. </t>
  </si>
  <si>
    <t>PÚ SR  má záujem o ponúkanú časť objektu, pre vytvorenie adekvátnych podmienok  na  výkon štátnej správy, pre skvalitnenie a rozšírenie podmienok vo vzťahu k svetovému dedičstvu  a edukačným aktivitám.</t>
  </si>
  <si>
    <t xml:space="preserve"> </t>
  </si>
  <si>
    <t xml:space="preserve">Zefektívnenie starostlivosti o štátny majetok, racionálne vynakladanie prostriedkov na správu majetku štátu. </t>
  </si>
  <si>
    <t>PÚSR202106</t>
  </si>
  <si>
    <t>Obnova fasády, strechy a inžinierských sietí Červený kláštor, Starý mlyn</t>
  </si>
  <si>
    <t>Rekonštrukcia NKP, zlepšenie energetickej náročnosti, oprava strechy</t>
  </si>
  <si>
    <t>Zákon č. 49/2002 Z.z. o ochrane pamiatkového fondu; Zákon č. 278/1993 Z.z. o správe majetku štátu</t>
  </si>
  <si>
    <t>PÚSR202112</t>
  </si>
  <si>
    <t>Spracovanie projektovej dokumentácie , inžiniering, autorský dozor pri vybudovaní nového podkrovia pre NKP sídlo KPU v Žiline</t>
  </si>
  <si>
    <t>PÚSR202113</t>
  </si>
  <si>
    <t>Obstaranie RTG mobilného zariadenia pre potreby Chemicko-technologického laboratória</t>
  </si>
  <si>
    <t>PÚSR202114</t>
  </si>
  <si>
    <t>PÚSR202115</t>
  </si>
  <si>
    <t>PÚSR202116</t>
  </si>
  <si>
    <t>Obstaranie IS PAMIS</t>
  </si>
  <si>
    <t>Realizáciou projektu PAMIS, nového integrovaného informačného systému bude PÚ SR poskytovať elektronické služby pre občanova podnikateľov, automatizovane publikovať komplexné data-sety a informácie na svojom portáli a zároveň aj prostredníctvom Úradu vlády SR (data.gov.sk).</t>
  </si>
  <si>
    <t>skrátiť dĺžku trvania procesu výkonu štátnej správy zo strany Pamiatkového úradu SR a krajských pamiatkových úradov, implementovať optimalizáciu poskytovaných služieb Pamiatkového úradu SR a krajských pamiatkových úradov voči občanom a podnikateľom v zmysle Národného projektu Optimalizácia procesov vo verejnej správe, časť Dizajn TO-BE procesov, realizované Ministerstvom vnútra SR, efektívnejšie využiť ľudský potenciál na Pamiatkovom úrade SR zavedením automatizácie postupov a elektronizácie procesov prostredníctvom PAMIS, vybudovanie centralizovanej správy pamiatkového fondu, zlepšenie dostupnosti informácií o pamiatkovom fonde a jeho ochrane a správe prostredníctvom verejného portálu, integrácia za účelom poskytovania informácií o pamiatkovom fonde a konzumácie dát poskytovaných štátom</t>
  </si>
  <si>
    <t xml:space="preserve">Stratégia rozvoja kultúry na roky 2014 – 2020; Stratégia ochrany pamiatkového fondu na roky 2017 – 2022; Programové vyhlásenie vlády Slovenskej republiky na roky 2016 – 2020 rozpracovaného na podmienky rezortu kultúry, bod. 24.  </t>
  </si>
  <si>
    <t>Počet nových optimalizovaných úsekov verejnej správy: 1,0000</t>
  </si>
  <si>
    <t>kombinované</t>
  </si>
  <si>
    <t>RTVS</t>
  </si>
  <si>
    <t>Rozhlas a televízia Slovenska</t>
  </si>
  <si>
    <t>RTVS202101</t>
  </si>
  <si>
    <t>Systém virtualného štúdia v štúdiu MD1 v Mlynskej doline</t>
  </si>
  <si>
    <t>Virtuálny systém je neodeliteľnou súčasťou vysielania RTVS, najmä v spravodajských a publicistických reláciách. Súčasný systém je 8 ročný systém a je technologicky zastaralý.
Ukončená produkcia na tejto platforme, nedostupnosť náhradných dielov, technológia vykazuje poruchy.</t>
  </si>
  <si>
    <t>Cieľom je prevádzkovanie virtuálneho štúdia pre TV výrobu.</t>
  </si>
  <si>
    <t>Zákon č. 532/2010 Z.z. o Rozhlase a televízii, §3 a §5</t>
  </si>
  <si>
    <t>RTVS202102</t>
  </si>
  <si>
    <t>Kamery pre spravodajské redakcie v regionálnych štúdiách Banská Bystrica a Košice</t>
  </si>
  <si>
    <t>Výmena existujúcich ENG kamier v televíznych regionálnych śtúdiach v Banskej Bystrici a v Košiciach, ktoré sú za dobou životnosti, bez dostupnosti náhradných dielov.
Nové kamery aj s kompletným príslušenstvom - batérie, mikroporty, svetlá, stativy, pršiplášť, prepravná taška, filtre, atď.</t>
  </si>
  <si>
    <t xml:space="preserve">Cieľom je zabezpečenie kamerovej techniky pre účely snímania materiálu do vysielania RTVS realizovaných regionálnymi štúdiami RTVS v Banskej Bystrici a v Košiciach. </t>
  </si>
  <si>
    <t>RTVS202103</t>
  </si>
  <si>
    <t>Digitalizácia/Grading - Filmový skener, retuš pracovisko, úložné pole</t>
  </si>
  <si>
    <t xml:space="preserve">Cieľom je digitalizácia a ďalšia úprava televízneho vysielacieho materiálu. </t>
  </si>
  <si>
    <t>RTVS202104</t>
  </si>
  <si>
    <t>Výmeny virtualizačnej platformy vrátane diskových polí</t>
  </si>
  <si>
    <t>RTVS202105</t>
  </si>
  <si>
    <t>výroba/úspora</t>
  </si>
  <si>
    <t>RTVS202106</t>
  </si>
  <si>
    <t>Rekonštrukcia Vysielacieho Pracoviska č. 6 v Slovenskom rozhlase - technolog. časť</t>
  </si>
  <si>
    <t xml:space="preserve">výmena technológií a súvisiacej kabeláže </t>
  </si>
  <si>
    <t>Cieľom je modernizovať Vysielacie pracovisko v Slovenskom rozhlase na Mýtnej ulici</t>
  </si>
  <si>
    <t>RTVS202107</t>
  </si>
  <si>
    <t>Rekonštrukcia Vysielacieho Pracoviska č. 7 v Slovenskom rozhlase - technolog. časť</t>
  </si>
  <si>
    <t>RTVS202108</t>
  </si>
  <si>
    <t>Rekonštrukcia Réžie č. 5 v Slovenskom rozhlase - technolog. časť</t>
  </si>
  <si>
    <t>RTVS202109</t>
  </si>
  <si>
    <t>Rekonštrukcia Réžie č. 12 v Slovenskom rozhlase - technolog. časť</t>
  </si>
  <si>
    <t>RTVS202110</t>
  </si>
  <si>
    <t>morálne opotrebované- nevyhovujúce</t>
  </si>
  <si>
    <t>RTVS202111</t>
  </si>
  <si>
    <t>Výmena hlavného záložného zdroja UPS pre rgionálne štúdio KE</t>
  </si>
  <si>
    <t>výmena technológie po jej životnosti</t>
  </si>
  <si>
    <t>Cieľom je zabezpečiť záložný zdroj pre regionálne štúdio KE</t>
  </si>
  <si>
    <t>RTVS202112</t>
  </si>
  <si>
    <t>Cieľom je modernizovať Vysielacie pracovisko v regionálnom štúdiu BB</t>
  </si>
  <si>
    <t>RTVS202113</t>
  </si>
  <si>
    <t>RTVS202114</t>
  </si>
  <si>
    <t xml:space="preserve">Výmena PC systémov pre vysielacie štúdiu MD1 v Mlynskej doline </t>
  </si>
  <si>
    <t>výmea PC systémov pre televízne vysielacie štúdio MD1, HDVG+ MD1 v počte 4 ks v Mlynskej doline</t>
  </si>
  <si>
    <t>Cieľom je modernizovať Vysielacie pracovisko v Mlynskej doline</t>
  </si>
  <si>
    <t>RTVS202115</t>
  </si>
  <si>
    <t xml:space="preserve">Výmena riadiacieho systému Mosys v štúdiu MD1 v Mlynskej doline </t>
  </si>
  <si>
    <t>výmena technologicky zastarélého riadiaceho systému vo vysielacom štúdiu MD1 v počte 4 ks v Mlynskej doline</t>
  </si>
  <si>
    <t>RTVS202116</t>
  </si>
  <si>
    <t>Výmena kamerových statívov pre vysielací voz BA1</t>
  </si>
  <si>
    <t xml:space="preserve">výmena zastaralých (cca 20 rokov) statívov pre vysielací voz BA1 </t>
  </si>
  <si>
    <t>Cieľom je modernizovať Vysielací voz BA1 pre potreby výroby a vysielania RTVS</t>
  </si>
  <si>
    <t>RTVS202117</t>
  </si>
  <si>
    <t>Výmena kamerových statívov pre vysielací voz BA2</t>
  </si>
  <si>
    <t xml:space="preserve">výmena zastaralých (cca 20 rokov) statívov pre vysielací voz BA2 </t>
  </si>
  <si>
    <t>Cieľom je modernizovať Vysielací voz BA2 pre potreby výroby a vysielania RTVS</t>
  </si>
  <si>
    <t>RTVS202118</t>
  </si>
  <si>
    <t>Vozidlo ako Jednokamerový prenosový voz (JKPV CINEMA)</t>
  </si>
  <si>
    <t>RTVS202119</t>
  </si>
  <si>
    <t>zastaralé zariadenie, nedostupná podpora ani náhradné diely, bez monitoringu.</t>
  </si>
  <si>
    <t>RTVS202120</t>
  </si>
  <si>
    <t>Sync distribúcia</t>
  </si>
  <si>
    <t>RTVS202121</t>
  </si>
  <si>
    <t>HTK Sync generátor</t>
  </si>
  <si>
    <t>výmena zastaraleho zariadenia, ktoré vykazuje nepravidelné poruchy.</t>
  </si>
  <si>
    <t>RTVS202122</t>
  </si>
  <si>
    <t>DVB-S Headend - kompresná časť distribučnej technológie pre satelitné šírenie TV programových služieb</t>
  </si>
  <si>
    <t>kompresná časť distribučnej technológie pre satelitné šírenie TV programových služieb</t>
  </si>
  <si>
    <t>RTVS202123</t>
  </si>
  <si>
    <t>Záložný generátor pre Teletext a DVB titulky v televíznom vysielaní</t>
  </si>
  <si>
    <t>Doplnenie technológie pre potreby generovania TXT a spustenie generovania DVB titulkov</t>
  </si>
  <si>
    <t>RTVS202124</t>
  </si>
  <si>
    <t>Výmena Mikroportových systémových setov</t>
  </si>
  <si>
    <t>Výmena zastaralých mikroportov (systémových setov - 8x)  aj v súvislosti so zmenou frekvencií v EU. Prijímač Wisycom, vreckový vysielač Wisycom, vysielač ručný Wisycom, anténa, anténny splitter, vysielač násuvný Wisycom</t>
  </si>
  <si>
    <t>Cieľom je zabezpečiť komunikáciu pre výrobe TV programov v Mlynskej doline, pri prenosoch a výrobe v exteriéri</t>
  </si>
  <si>
    <t>RTVS202125</t>
  </si>
  <si>
    <t>Výmena zastaralých mikroportov  aj v súvislosti so zmenou frekvencií v EU v počte 70ks</t>
  </si>
  <si>
    <t>RTVS202127</t>
  </si>
  <si>
    <t>Výmena zariadenia Jimmy Jib v štúdiu MDD v Mlynskej doline</t>
  </si>
  <si>
    <t>vymena technicky zastaraleho zariadenia na snímanie dojazdovou kamerou v televíznom štúdiu MDD v Mlynskej doline</t>
  </si>
  <si>
    <t>Cieľom je modernizovať štúdiovú výrobu v Mlynskej doline</t>
  </si>
  <si>
    <t>výroba</t>
  </si>
  <si>
    <t>RTVS202128</t>
  </si>
  <si>
    <t>Nákup CI Video router/OH Video router</t>
  </si>
  <si>
    <t>Nákup zariadenia Video router 96 x 96 kvôli zvýšeným požiadavkam na Ingest a zároveň rozšírenie možností záznamu</t>
  </si>
  <si>
    <t>RTVS202129</t>
  </si>
  <si>
    <t>Obmena technológie v Dabingovom štúdiu č. 1 v televíznom regionálnom štúdiu v Banskej Bystrici</t>
  </si>
  <si>
    <t>Obnova technológie v dabingovom štúdiu v BB plánujeme prechod na Adobe Audition, čo znamená úsporu nákladov na HW aj SW.</t>
  </si>
  <si>
    <t>Cieľom je modernizovať dabingové štúdiou v regionálnom štúdiu BB</t>
  </si>
  <si>
    <t>RTVS202130</t>
  </si>
  <si>
    <t>Doplnenie kamery o nový hľadáčik s veľkosťou 7". V súčastnosti je osadený 3,5" hľadáčik pre použitie kamery "z pleca". Nový hľadáčik rozšíri možnosti použitia kamery aj na statíve.</t>
  </si>
  <si>
    <t>Cieľom je rozšírenie použiteľnosti kamery o snímanie zo statívu</t>
  </si>
  <si>
    <t>RTVS202131</t>
  </si>
  <si>
    <t>Svetelný park je nevyhnutný pre výrobu v exteriéri.</t>
  </si>
  <si>
    <t>Cieľom je modernizácia svetelného parku pre výrobu v exteriéri</t>
  </si>
  <si>
    <t>RTVS202133</t>
  </si>
  <si>
    <t xml:space="preserve">Výmena UPS HP v rozhlasovom regionálnom štúdiu v Košiciach </t>
  </si>
  <si>
    <t>Výmena zastaralých 17 ročných UPS</t>
  </si>
  <si>
    <t>úspora</t>
  </si>
  <si>
    <t>RTVS202134</t>
  </si>
  <si>
    <t>Nákup tovaru Automatic Transfer Switch do rozhlasového regionálneho štúdia v Košiciach</t>
  </si>
  <si>
    <t xml:space="preserve"> Automatic Transfer Switch je zariadenie zabezpečujúce nepretržité napájanie pre jednozdrojové zariadenia v serverovni v regionálnom štúdiu v KE</t>
  </si>
  <si>
    <t>Cieľom je zabezpečenie nepretržitého napájania pre jednozdrojové zariadenia v serverovni</t>
  </si>
  <si>
    <t>RTVS202135</t>
  </si>
  <si>
    <t>Nákup bezpečnostného kamerového systému pre televízne regionálne štúdio v Košiciach</t>
  </si>
  <si>
    <t xml:space="preserve">Zabezpečiť kamerovú ochranu objektu regionálneho štúdia v Banskej Bystrici na Rastislavovej ulici  bezpečnostným systémom umiestnením 8 kamier vo vonkajších priestoroch </t>
  </si>
  <si>
    <t>Cieľom je ochrana objektu regionálneho štúdia BB</t>
  </si>
  <si>
    <t>RTVS202136</t>
  </si>
  <si>
    <t>Úprava telefónnych rozvodov a IP telefónnych aparátov v televíznom regionálnom štúdiu v Košiciach</t>
  </si>
  <si>
    <t>V súvislosti so sťahovaním sa redakcií spravodajstva a publicistiky v regionálnom štúdiu KE, sa vykonajú úpravy telefónnych rozvodov a výmena 20 ks telefónnych aparátov</t>
  </si>
  <si>
    <t>Cieľom je zabezpečenie komunikačnej siete v regionálnom štúdiu v KE</t>
  </si>
  <si>
    <t>RTVS202137</t>
  </si>
  <si>
    <t>Výmena UPS v televíznom regionálnom štúdiu v Košiciach</t>
  </si>
  <si>
    <t>Výmena zariadenia pre zálohovanie napájania v serverovni v regionálnom štúdiu v KE</t>
  </si>
  <si>
    <t>Cieľom je zabezpečenie nepretržitého napájania v serverovni</t>
  </si>
  <si>
    <t>RTVS202138</t>
  </si>
  <si>
    <t>Systém na čistenie nosičov typy Betacam pre archív STV</t>
  </si>
  <si>
    <t>Systém na čistenie nosičov typy Betacam "TapeChek 8100DSL" pre potreby archivácie televízneho materiálu v RTVS</t>
  </si>
  <si>
    <t>Cieľom je archivácia televízneho materiálu v RTVS</t>
  </si>
  <si>
    <t>RTVS202139</t>
  </si>
  <si>
    <t>Rekonštrukcia roštu a teleskopov vo televíznom vysielacom štúdiu MD IV v Mlynskej doline</t>
  </si>
  <si>
    <t>Jedná sa o rekonštruciu AL kolajníc a výmena teleskopov a časti elektroinštalácie</t>
  </si>
  <si>
    <t>Cieľom je funkčné a bezpečné konštrukcie pre uchytenie a manipuláciu s osvetlením v televíznom štúdiu za účelom výroby TV programov v Mlynskej doline</t>
  </si>
  <si>
    <t>Cieľom je ochrana zamestnancov na pracovisku</t>
  </si>
  <si>
    <t xml:space="preserve">Zákon č. 124/2006 Z.z. o bezpečnosti a ochrane zdravia pri práci, §6 </t>
  </si>
  <si>
    <t>Bezpečnosť na pracovisku RTVS.</t>
  </si>
  <si>
    <t>RTVS202141</t>
  </si>
  <si>
    <t>Nákup satelitného prenosového vozu_DSNG 1</t>
  </si>
  <si>
    <t>Cieľom je modernizácia vozového parku</t>
  </si>
  <si>
    <t>RTVS202142</t>
  </si>
  <si>
    <t>Nákup osobných motorových vozidiel</t>
  </si>
  <si>
    <t>Nákup 20 ks nových osobných motorových vozidiel pre výrobu a vysielanie;</t>
  </si>
  <si>
    <t>RTVS202143</t>
  </si>
  <si>
    <t>Nákup mikrobusov</t>
  </si>
  <si>
    <t>RTVS202144</t>
  </si>
  <si>
    <t>Zníženie energetickej náročnosti budov SIEA Biela budova Košice</t>
  </si>
  <si>
    <t xml:space="preserve">Cieľom je energetická hospodárnosť </t>
  </si>
  <si>
    <t>RTVS202145</t>
  </si>
  <si>
    <t>Zníženie energetickej náročnosti budov SIEA Červená budova Košice</t>
  </si>
  <si>
    <t>RTVS202146</t>
  </si>
  <si>
    <t>Zníženie energetickej náročnosti budov SIEA Archív Košice</t>
  </si>
  <si>
    <t>RTVS202147</t>
  </si>
  <si>
    <t>Kreatívny priemysel Košice</t>
  </si>
  <si>
    <t>Cieľom je vytvorenie kultúrneho HUB-u</t>
  </si>
  <si>
    <t>RTVS202148</t>
  </si>
  <si>
    <t>Kreatívny priemysel Banská Bystrica</t>
  </si>
  <si>
    <t>RTVS202149</t>
  </si>
  <si>
    <t>Kreatívny priemysel Mlynská dolina Bratislava</t>
  </si>
  <si>
    <t>RTVS202150</t>
  </si>
  <si>
    <t>Redizajn webového sídla RTVS</t>
  </si>
  <si>
    <t>Súčasný web RTVS má viac ako 8 rokov. Po technickej a užívateľskej stránke nespĺňa moderné štandardy online kanálov. Vznikol spojením starých TV a rozhlasových webov a je takmer nemožné vyvíjať nové funkcionality potrebné pre jeho ďalšie kvalitné fungovanie. 
Okrem vizuálu samotnej stránky je nutné prepracovať aj technickú infraštruktúr, logickosť a funkčnosť CMS – backendu.
Posilnenie podpory rozhlasového a televízneho obsahu.
Nedokážeme plnohodnotne reagovať na potreby marketingového oddelenia (napríklad pri príprave marketingových kampaní nedokážeme ponúknuť dostatočnú komunikačnú plochu vzhľadom na súčasnú štruktúru webovej stránky), programových služieb (stránky, ktoré komunikujú jednotlivé relácie a filmy nie je možné dopĺňať o ďalší obsah, zobrazujú len obsah, ktorý si doťahujú zo systémov ako Provys a Sépia) a ďalších sekcií. 
Neposkytujeme moderný dizajn ani funkcionality pre zvýšenie komfortu pri návšteve webovej stránky.</t>
  </si>
  <si>
    <t>Cieľom je modernizácia webového sídla</t>
  </si>
  <si>
    <t>RTVS202151</t>
  </si>
  <si>
    <t>Nákup Licenčného modelu Microsoft</t>
  </si>
  <si>
    <t>Licenčný model Microsoft Enterprise Agreement pre používanie vybraných Microsoft pruduktov.</t>
  </si>
  <si>
    <t>RTVS202153</t>
  </si>
  <si>
    <t>RTVS202154</t>
  </si>
  <si>
    <t>RTVS202155</t>
  </si>
  <si>
    <t>Cieľom je energetická efektívnosť</t>
  </si>
  <si>
    <t>RTVS202156</t>
  </si>
  <si>
    <t>Výmena kabeláže, napájania a zvukových reproduktorov pre zaistenie evakuácie budov RTVS v Mlynskej Doline.</t>
  </si>
  <si>
    <t>RTVS202157</t>
  </si>
  <si>
    <t>Rekonštrukcia kancelárskych priestorov v Mlynskej doline</t>
  </si>
  <si>
    <t>Cieľom je rozšírenie kancelárskych priestorov v objekte RTVS v Mlynskej doline</t>
  </si>
  <si>
    <t>RTVS202158</t>
  </si>
  <si>
    <t>RTVS202159</t>
  </si>
  <si>
    <t>RTVS202161</t>
  </si>
  <si>
    <t>Modernizácia VRV chladiacich okruhov v Mlynskej doline</t>
  </si>
  <si>
    <t>Klimatizačné zariadenia č.3 MD C a zariadenie č. 18 UTD/OTS sú z roku 1992 a tieto technicky zastaralé zariadenia obsahujú zakázaný freón R22, ktorý sa podľa zákona č. 286/2009 Z.z. nesmie používať a od 1.1.2015 ani v recyklovanej forme (neekologické chladivo). Náhradné diely sa nevyrábajú a sú nedostupné.</t>
  </si>
  <si>
    <t>Zákon č. 286/2009 Z.z. o fluórovaných skleníkových plynoch</t>
  </si>
  <si>
    <t>úspora/kapacita</t>
  </si>
  <si>
    <t>RTVS202162</t>
  </si>
  <si>
    <t>Hydraulické vyregulovanie a termostatizácia vykurovacích sústav v Mlynskej doline RTVS</t>
  </si>
  <si>
    <t>Na základe energetického auditu z roku 2020 a § 8 zákona 300/2012 Z.z. je vlastník povinný po vykonanej obnove budovy zabezpečiť hydraulické vyváženie vykurovacej sústavy budovy aby bola zabezpečená úsporná prevádzka vykurovacieho systému</t>
  </si>
  <si>
    <t>Zabezpečenie energetickej hospodárnosti budov</t>
  </si>
  <si>
    <t>Zákon č. 300/2012 Z.z. o energiteckej hospodárnosti budov, §8</t>
  </si>
  <si>
    <t>RTVS202163</t>
  </si>
  <si>
    <t>Rekonštrukcia toaliet v Mlynskej doline</t>
  </si>
  <si>
    <t>WC sú zastaralé, nefunkčné, nevyhovujúce požiadavkám moderných toaliet</t>
  </si>
  <si>
    <t>Cieľom je kultúrne a moderné prostredie v RTVS</t>
  </si>
  <si>
    <t>RTVS202164</t>
  </si>
  <si>
    <t>stavebný dozor Kreatívny priemysel BA</t>
  </si>
  <si>
    <t>RTVS202165</t>
  </si>
  <si>
    <t>Rekonštrukcia Réžie č. 5 v Slovenskom rozhlase - stavebná časť</t>
  </si>
  <si>
    <t>stavebné úpravy pre potreby nových technológií</t>
  </si>
  <si>
    <t>RTVS202166</t>
  </si>
  <si>
    <t>Rekonštrukcia - modernizácia ovládania indukčných jednotiek Vzduchodtechniky</t>
  </si>
  <si>
    <t xml:space="preserve">Rekonštrukcia - modernizácia ovládania indukčných jednotiek VZT č.14, č.34, č.8 s pneumatickým pohonom na elektronické ovládanie. </t>
  </si>
  <si>
    <t>Cieľom je zlepšenie technickej a ekonomickej prevádzky vzduchotechnických zariadení.</t>
  </si>
  <si>
    <t>RTVS202167</t>
  </si>
  <si>
    <t>Vypracovanie PD k rekonštrukcii VN aNN siete v Areáli  RTVS  - regionálne štúdio KE</t>
  </si>
  <si>
    <t>Vypracovanie PD k rekonštrukcii VN aNN siete v Areáli  RTVS  - regionálne štúdio KE - projekčné práce</t>
  </si>
  <si>
    <t>RTVS202168</t>
  </si>
  <si>
    <t>RTVS202169</t>
  </si>
  <si>
    <t>Rekonštrukcia a modernizácia osobného  výťahu v Mlynskej doline RTVS</t>
  </si>
  <si>
    <t>Výťah v objekte Štúdiový a vysielací blok ( modré schodisko ) pochádza z roku 1990 a je značne opotrebovaný, technicky zastaralý, jednorýchlostný. Modernizácia zariadenia pre zvýšenie bezpečnosti a úspory pri bezpoíruchovej prevádzke.</t>
  </si>
  <si>
    <t>Cieľom je zachovanie dlhodobej bezpečnej a bezporuchovej prevádzky na prepravu ľúdí a tovaru.</t>
  </si>
  <si>
    <t>RTVS202170</t>
  </si>
  <si>
    <t>stavebný dozor Kreatívny priemysel BB</t>
  </si>
  <si>
    <t>RTVS202171</t>
  </si>
  <si>
    <t>Rekonštrukcia Vysielacieho Pracoviska č. 6 v Slovenskom rozhlase  - stavebná časť</t>
  </si>
  <si>
    <t>RTVS202172</t>
  </si>
  <si>
    <t>Rekonštrukcia Vysielacieho Pracoviska č. 7 v Slovenskom rozhlase - stavebná časť</t>
  </si>
  <si>
    <t>RTVS202173</t>
  </si>
  <si>
    <t>RTVS202174</t>
  </si>
  <si>
    <t>RTVS202175</t>
  </si>
  <si>
    <t>Rekonštrukcia Réžie č. 12 v Slovenskom rozhlase - stavebná časť</t>
  </si>
  <si>
    <t>RTVS202176</t>
  </si>
  <si>
    <t>Rekonštrukcia VZT - nahrávacie štúdio v rozhlasovom regionálnom štúdiu KE</t>
  </si>
  <si>
    <t>Rekonštrukcia VZT - nahrávacie štúdio v rozhlasovom regionálnom štúdiu KE vrátane stavebných prác</t>
  </si>
  <si>
    <t>RTVS202177</t>
  </si>
  <si>
    <t>Rekonštrukcia batériových modulov pre UPS v Mlynskej doline</t>
  </si>
  <si>
    <t>Výmena akumulátorových blokov po životnosti pre záložné zdroje UPS</t>
  </si>
  <si>
    <t>RTVS202178</t>
  </si>
  <si>
    <t>Projektová dokumentácia požiarnej orchrany štúdio MD Dámsky klub</t>
  </si>
  <si>
    <t>Projektová dokumentácia požiarnej orchrany štúdio MD Dámsky klub - projekčné práce</t>
  </si>
  <si>
    <t>Cieľom je požarna bezpečnosť</t>
  </si>
  <si>
    <t>RTVS202179</t>
  </si>
  <si>
    <t>Dokúpenie svietidiel, modernizácia svetelného parku</t>
  </si>
  <si>
    <t>Cieľom je doplniť osvetlenie pre potreby výroby TV programov v Mlynskej doline</t>
  </si>
  <si>
    <t>RTVS202180</t>
  </si>
  <si>
    <t>Rekonštrukcia rozvodne RM-1 v Mlynskej doline</t>
  </si>
  <si>
    <t>Rekonštrukcia rozvodne RM-1 v Mlynskej doline zahŕňa obnovú starých vypínacích ovládacích a istiacích prvkov</t>
  </si>
  <si>
    <t>Cieľom je rekoštrukcia rozvodne</t>
  </si>
  <si>
    <t>RTVS202181</t>
  </si>
  <si>
    <t>Rekonštrukcia rozvodne RM-2 v Mlynskej doline</t>
  </si>
  <si>
    <t>Rekonštrukcia rozvodne RM-2 v Mlynskej doline zahŕňa obnovú starých vypínacích ovládacích a istiacích prvkov</t>
  </si>
  <si>
    <t>RTVS202182</t>
  </si>
  <si>
    <t>Rekonštrukcia bleskozvodnej sustavy v Mlynskej doline</t>
  </si>
  <si>
    <t>Rekonštrukcia bleskozvodovej sústavy stavba FV a ZV</t>
  </si>
  <si>
    <t>Cieľom je zabezppečenie ochrany budovy pred bleskami</t>
  </si>
  <si>
    <t>RTVS202183</t>
  </si>
  <si>
    <t>Rekonštrukcia - modernizácia Merania a Regulácie odovzdávacích staníc Filmová Výroba a Zvuková Výroba</t>
  </si>
  <si>
    <t>Pneumatická regulácia nezabezpečuje hospodárnu, energeticky úspornú prevádzku OST odovzdávajúcich staníc tepla FVaZV, ENB 1,2.</t>
  </si>
  <si>
    <t>Cieľom je úsporná, efektívna a ekonomická prevádzka OST</t>
  </si>
  <si>
    <t>RTVS202184</t>
  </si>
  <si>
    <t xml:space="preserve">Rekonštrukcia osvetlenia objektu trafostanica v Mlynskej doline vrátane elektrických rozvodov    </t>
  </si>
  <si>
    <t>Rekonštrukcia osvetlenia priestorov pred a za trafostanicou vrátane elktirckých rozvodov</t>
  </si>
  <si>
    <t>Cieľom je osvetlenie trafostanice</t>
  </si>
  <si>
    <t>RTVS202185</t>
  </si>
  <si>
    <t>Rekonštrukcia rozvodne RM-28 v Mlynskej doline</t>
  </si>
  <si>
    <t>RTVS202186</t>
  </si>
  <si>
    <t xml:space="preserve">Výmena stropných svietidiel a feálového podhladu </t>
  </si>
  <si>
    <t xml:space="preserve">Výmena osvetlenia v miestnostiach 1108 0313-1108 0318, ktoré je po životnosti a energeticky náročné  </t>
  </si>
  <si>
    <t xml:space="preserve">Cieľom je výmena osvetlenia </t>
  </si>
  <si>
    <t>RTVS202188</t>
  </si>
  <si>
    <t>Rekonštrukcia rozvodne strojovna "C" v Mlynskej doline</t>
  </si>
  <si>
    <t>Rekonštrukcia rozvodne strojhovňa "C" v Mlynskej doline zahŕňa redukciu, obnovu a zmena využitia rozvodne</t>
  </si>
  <si>
    <t>RTVS202189</t>
  </si>
  <si>
    <t>stavebný dozor Kreatívny priemysel KE</t>
  </si>
  <si>
    <t>RTVS202190</t>
  </si>
  <si>
    <t>RTVS202191</t>
  </si>
  <si>
    <t>Výmena osvetlenia priestorov vstupu do televíznych štúdií v Mlynskej doline</t>
  </si>
  <si>
    <t xml:space="preserve">Výmena osvetlenia pred televíznymi štúdiami MD1-3 v Mlynskej doline, ktoré je po životnosti a je energeticky náročné. </t>
  </si>
  <si>
    <t>Cieľom je výmena osvetlenia pred televíznymi štúdiami</t>
  </si>
  <si>
    <t>RTVS202193</t>
  </si>
  <si>
    <t>SCD</t>
  </si>
  <si>
    <t>Slovenské centrum dizajnu</t>
  </si>
  <si>
    <t>SCD202101</t>
  </si>
  <si>
    <t>Akvizícia zbierkových predmetov Slovenského múza dizajnu SCD</t>
  </si>
  <si>
    <t xml:space="preserve">Záchrana a prezentácia kultúrneho dedičstva  za oblasť "dizajn" formou akvizície zbierkových predmetov pre  Slovenské múzeum dizajnu SCD </t>
  </si>
  <si>
    <t xml:space="preserve"> Záchrana a prezentácia kultúrneho dedičstva za oblasť " dizajnu"  - akvizícia zbierkových predmetov a ich odborné spravovanie a prezentácia  v súlade so zákonom o Múzeách a galériách</t>
  </si>
  <si>
    <t xml:space="preserve">počet zbierkových predmetov - ročne  20-50 ks a ich zhromažďovanie, ochraňovanie a vedecké a odborné spracovanie, ako aj následná  prezentácia verejnosti rôznymi formami - prostredníctvom stálej expozície SMD, na tematicky zameraných výstavách SMD (1-2 ročne), v online priestore na webe (prepojenie a prezentácia z  databázy IS MUSEON)  a aj  na sociálnych mediách spravovaných SCD, ako aj formou  odbornýc článkoch cez edičné platformy SCD - časopis Designum a jeho elektronická verzia E-designum (min. 3 články ročne) </t>
  </si>
  <si>
    <t>SCD202102</t>
  </si>
  <si>
    <t>modernizácia IS DIZAJN SCD</t>
  </si>
  <si>
    <t>modernizácia IS DIZAJN-u, ktorý od roku 2005 je budovaný bez výrazných technologických vylepšení, nutnosť modernizácie, aby systém nadväzoval technologicky  na nové IS MUSEON a nové web sídlo SCD</t>
  </si>
  <si>
    <t>modernizácia funkconálit a technického rozhrania ako aj užívateľského prostredia IS DIZAJN (počet nových  funkcionalít 7 , nové užívateľské rozhranie 1, responzívnosť na všetky IKT zariadenia); modernizácia IS DIZAJN-u, ktorý od roku 2005 je budovaný bez výrazných technologických vylepšení, nutnosť modernizácie, aby systém nadväzoval na nové IS MUSEON a nové web sídlo SCD</t>
  </si>
  <si>
    <t>Modernizáciou  systému IS DIZAJN nastane
zvýšenie počtu návštevníkov 1000/ročne
spracovanie záznamov navyše o 5 % ročne</t>
  </si>
  <si>
    <t>SCD202103</t>
  </si>
  <si>
    <t xml:space="preserve">Zákonná katalogizácia zbierkových predmetov SMD SCD a ich zákonné vykazovanie dát pre SNM </t>
  </si>
  <si>
    <t>digitalizácia zbierok a sprievodnej dokumentácie  SMD SCD - za účelom jej zákonne stanovenej odbornej evidencie</t>
  </si>
  <si>
    <t xml:space="preserve">digitalizácia zbierok a sprievodnej dokumentácie  Slovenského múzea dizajnu SCD - za účelom jej zákonne stanovenej odbornej evidencie a digitálneho  zberu  pre SNM a  informačné systémy  (IS MUESOM, IS CEMUS, IS DIZAJN) a to zakúpením nástroja na digitalizáciu: 1 ks skenera formátu A0  s príslušným špecializovaným softvérom </t>
  </si>
  <si>
    <t>zákonné napĺňanie databá zbierok pre IS SNM - CEMUS, ako aj vlastných IS  MUSEON a DIZAJN  a tým aj ich  sprístupňovanie verejnosti medziročne nárast databáz digitálne spracovaných záznamov  v rozsahu min 500 digitálne spracovaných záznamov</t>
  </si>
  <si>
    <t>SCD202104</t>
  </si>
  <si>
    <t xml:space="preserve">Dovybavenie zabezpečovacieho zariadenia  pre zbierky Slovenského múzea dizajnu SCD  v Hurbanových kasárňach (v správe MK SR) </t>
  </si>
  <si>
    <t>Dovybavenie priestorov Slovenského múzea dizajnu (SMD SCD)  v Hurbanových kasárňach Bratislava /objekt v správe MK SR/ zabezpečovacím zariadením  - za účelom ochrany zbierok a predmetov kultúrnej hodnoty SMD SCD</t>
  </si>
  <si>
    <t>Ochrana kultúrneho dedičstva - zbierok a predmetov kultúrnej hodnoty  Slovenského múzea dizajnu SCD</t>
  </si>
  <si>
    <t>Zákon č. 206/2009 Z.z. o múzeách a o galériách a o ochrane predmetov kultúrnej hodnoty, §4 ods. 2  b) a §8  d)</t>
  </si>
  <si>
    <t>Ochrana zbierok a predmetov kultúrnej hodnoty -súčasný odhad kultúrno-spoločenskej  hodnoty zbierok  500 tis. EUR a medziročný nárasť hodnoty získaných zbierok 50 tis. EUR.</t>
  </si>
  <si>
    <t>SCD202105</t>
  </si>
  <si>
    <t>nová webstránka organizácie - IA: 41546</t>
  </si>
  <si>
    <t>nová webstránka organizácie na prezentovanie multimediálneho zložitého obsahu</t>
  </si>
  <si>
    <t xml:space="preserve">vývoj a vytvorenie web stránky v rozsahu  stanoveného počtu  obrazoviek 19 a komponentov </t>
  </si>
  <si>
    <t>20000 zo ŠR +6352 z vlastných tržieb</t>
  </si>
  <si>
    <t>SCD202106</t>
  </si>
  <si>
    <t>Akvizícia zbierkových predmetov SMD SCD  - v súlade s Dodatkom č. 1 ku Kontraktu SCD s MK SR</t>
  </si>
  <si>
    <t>Akvizícia zbierkových predmetov Slovenského múzea dizajnu SCD v súlade s akvizičným plánom SMD</t>
  </si>
  <si>
    <t>Zber a odborné spravovanie zbierok SMD v súlade s dlhodobým akvizičným plánom SMD vyplývajúcim zo stratégie budovania zbierok SMD - účel:  záchrana kultúrneho dedičstva</t>
  </si>
  <si>
    <t>počet zbierkových predmetov - ročne  20-50 ks</t>
  </si>
  <si>
    <t>SF</t>
  </si>
  <si>
    <t>Slovenská filharmónia</t>
  </si>
  <si>
    <t>SF202101</t>
  </si>
  <si>
    <t>Rekonštrukcia strechy budovy Reduty, sídlo Slovenskej filharmónie</t>
  </si>
  <si>
    <t>Rekonštrukcia strechy bude spočívať v kompletnej výmene medenej krytiny, ktorá je tvorená kombináciou tašiek, plochých plechov a šesťuholníkových šablón, výmene poškodeného dreveného záklopu, poškodených trámov a doplnením parozábrany. Súčasná strecha pozdĺž Mostovej ulice má 100 rokov a neplní  už spoľahlivo svoju funkciu. Rekonštrukciou sa odstráni zatekanie do budovy a tým zamedzí dalším škodám na budove.</t>
  </si>
  <si>
    <t>Cieľom je minimalizácia budúcich nákladov na opravu strechy a škôd na budove.</t>
  </si>
  <si>
    <t>Zníženie nákladov na opravy v priemere 2500,- € / rok</t>
  </si>
  <si>
    <t>SF202102</t>
  </si>
  <si>
    <t>Výmena svetelnej technológie v Malej sále SF a Koncertnej sieni SF - zníženie energetickej náročnosti</t>
  </si>
  <si>
    <t xml:space="preserve">Výmena zastaralých halogénových reflektorov a žiaroviek , ktoré majú veľkú spotrebu, produkujú veľa tepla a nespĺňajú požiadavky na manipuláciu so svetelnými telesami  za LED svetelné zdroje z nižšou spotrebou elektrickej energie. </t>
  </si>
  <si>
    <t xml:space="preserve">Zvýšiť kvalitu umelého osvetlenia, predĺžiť životnosť svetelných zdrojov a dosiahnuť úsporu spotreby energie </t>
  </si>
  <si>
    <t>Úspora spotreby elektrickej energie a nákladov na výmenu svetelných zdrojov 15 600 €/rok</t>
  </si>
  <si>
    <t>SF202103</t>
  </si>
  <si>
    <t>Obnova nástrojového vybavenia</t>
  </si>
  <si>
    <t>Obnova nástrojového vybavenia orchestra  a inštitúcie SF, potrebná pravidelná obnova najmä dychových nástrojov, ale aj klávesových a sláčikových, cca 100 000 eur ročne, vrátane koncertného krídla</t>
  </si>
  <si>
    <t>Cieľom projektu je zabezpečiť bežné fungovanie orchestra a znížiť náklady na opravy hudobných nástrojov.</t>
  </si>
  <si>
    <t>zvýšenie počtu používania HN na podujatiach 50/rok, zníženie nákladov na opravy 500,- eur/rok</t>
  </si>
  <si>
    <t>Potreba nástrojov, predpoklad ich nákupu: r. 2022 - flauta, hoboj, wagner.tuby, klarinet, 2023 - koncertné krídlo 192 tis, pren. Organ, 2024 - husle, violončelo, fagot, 2025 - fagot, c trubky, lesný roh, 2026 - flauta, klarinet, b trúbky, trombón</t>
  </si>
  <si>
    <t>SF202104</t>
  </si>
  <si>
    <t xml:space="preserve">Výmena robotických analógových kamier v Malej sále SF za HD typy - prechod z analógového na digitálny systém  </t>
  </si>
  <si>
    <t xml:space="preserve">Výmena analógových robotických kamier v SD rozlíšení, inštalovaných v roku 2008 za digitálne robotické kamery HD </t>
  </si>
  <si>
    <t>Zabezpečiť zvýšenie kvality obrazu na HD zatraktívnenie digitálnych prenosov koncertov z Malej sály SF a tým o 50 % vyššiu sledovanosť koncertov</t>
  </si>
  <si>
    <t>zvýšenie počtu záznamov z Malej sály SF  o 5 / rok</t>
  </si>
  <si>
    <t>SF202105</t>
  </si>
  <si>
    <t>Výmena vzduchotechniky v Koncertnej sieni a Malej sále SF</t>
  </si>
  <si>
    <t>Výmena zariadení VZT po životnosti a doplnenie zariadení na zvlhčovanie prostredia</t>
  </si>
  <si>
    <t>Zabezpečiť požadované kvalitné prostredie ( výmenu vzduchu ) počas koncertov a skúšok pre obecenstvo, účinkujúcich a hudobné nástroje</t>
  </si>
  <si>
    <t>Zabezpečiť bezporuchový chod VZT, Zabezpečiť požadovanú vlhkosť vzduchu cca 50% - zníženie potreby opráv drevených hudobných nástrojov - cca 1500 eur/ročne</t>
  </si>
  <si>
    <t>SF202106</t>
  </si>
  <si>
    <t>Výmena bezdrôtových mikrofónov v koncertných sálach SF (z titulu prechodu na 5G)</t>
  </si>
  <si>
    <t>Ozvučenie niektorých nástrojov, hovoreného slova a moderovanie koncertov - rodinné, detské, hudobná akadémia, filharmonická škôlka, príhovory. Prechodom mobilných sietí na 5G  sa stávajúce bezdrôtové zariadenia stávajú nefunkčné.</t>
  </si>
  <si>
    <t>Kvalitné ozvučenie použiteľné vo všetkých sálach SF, flexibilita účinkujúcich, komfort obsluhy, estetický dojem umeleckej produkcie, BOZP - eliminovanie zakopnutia o káble</t>
  </si>
  <si>
    <t>zvýšenie návštevnosti o 100 návštevníkov/ročne</t>
  </si>
  <si>
    <t>SF202107</t>
  </si>
  <si>
    <t>Generálna oprava výťahov a zdvíhacích plošín</t>
  </si>
  <si>
    <t>Generálna oprava mechanických opotrebovateľných častí a elektronických častí výťahov a plošín</t>
  </si>
  <si>
    <t>Predĺženie životnosti zariadení a zvýšenie bezpečnej prevádzky zdvíhacích zariadení</t>
  </si>
  <si>
    <t>Zníženie nákladov na opravy o cca 8 400 €/rok</t>
  </si>
  <si>
    <t>SF202108</t>
  </si>
  <si>
    <t>Inštalácia centrálneho riadiaceho systému pre chladiace jednotky a výmena fancoilov po životnosti - zníženie energetickej náročnosti</t>
  </si>
  <si>
    <t>Centrálne riadenie všetkých chladiacich jednotiek, výmena chladiacich jednotiek po životnosti</t>
  </si>
  <si>
    <t xml:space="preserve">Predĺženie životnosti zariadení a zníženie energetickej náročnosti </t>
  </si>
  <si>
    <t>Zníženie nákladov na opravy o cca 5 000 €/rok, zníženie nákladov na el. energiu cca 2 000€/ rok</t>
  </si>
  <si>
    <t>Výmena fancoilov 24 000€, Doplnenie centrálneho riadiaceho systému 15 600,-€</t>
  </si>
  <si>
    <t>SF202109</t>
  </si>
  <si>
    <t>Výmena elektrichých roliet v Malej sále</t>
  </si>
  <si>
    <t xml:space="preserve">Výmena nefunčného systému elektrichých roliet po životnosti </t>
  </si>
  <si>
    <t xml:space="preserve">Zabezpečiť požadované svetelné podmienky v sále </t>
  </si>
  <si>
    <t>Zabezpečiť požadované svetelné podmienky v sále</t>
  </si>
  <si>
    <t>SF202110</t>
  </si>
  <si>
    <t xml:space="preserve">Zabezpečiť dovoz a odvoz účinkujúcich umelcov, zabezpečenie mobility zamestnancov </t>
  </si>
  <si>
    <t>Zabezpečiť mobilitu a flexibilitu vlastným vozidlom,  znížiť používanie vozidiel Taxi služby,   zníženie nákladov na servis a opravy</t>
  </si>
  <si>
    <t>Zníženie nákladov za používanie prenajatých vozidiel, srvis a opravy o cca 1500,-€/ rok</t>
  </si>
  <si>
    <t>SFÚ</t>
  </si>
  <si>
    <t>Slovenský filmový ústav</t>
  </si>
  <si>
    <t>SFÚ202102</t>
  </si>
  <si>
    <t>Renovácia kina Lumiere -IV.etapa</t>
  </si>
  <si>
    <t xml:space="preserve">nevyhnutnosť dokončenia stavebných úprav ( ktoré sa z dôvodu nedostatku finančných zdrojov zastavili v roku 2016) pre funkčné a moderné kino, zabezpečenie vstupu imobilným návštevníkom  </t>
  </si>
  <si>
    <t>funkčné a moderné kino Lumiere -  nevyhnutnosť jeho prevádzky, rozvoja a technického zlepšenia, zabezpečenie vstupu imobilným návštevníkom - výťah do dvoch suterénnych kinosál</t>
  </si>
  <si>
    <t>počet návštevníkov ročne: 100 000, počet projekcií ričbe: 3500 , počet vzdelávacích a iných podujatí ročne: 20</t>
  </si>
  <si>
    <t>časť nákladov spojených s renováciou má povahu bežných výdavkov - sťahovanie,balenie, čistenie a impregnovanie travertínovej podlahy, upratovanie, nákup invetáru do kina a pod., činnosť stavebného dozoru, následné revízie a skúšky zariadení a i.</t>
  </si>
  <si>
    <t>SFÚ na dofinancovanie projektu vytvoril rezervu v rockoch 2019 a 2020 objeme 360 000 €, detailný popis projektu v prílohe č. 1- forma Prioritný projekt na rok 2021, ktorý nebol podporený z dôvodu nedostatku finančných zdrojov</t>
  </si>
  <si>
    <t>SFÚ202101</t>
  </si>
  <si>
    <t>Digitála audiovízia - výmena digitálnych technológií</t>
  </si>
  <si>
    <t>nevyhnutnosť výmeny digitálnych technológií pre zabezpečenie plynulého chodu digitalizácie audiovizuálneho dedičstva SR, nakoľko existujúce technológie (z roku 2011-2013) sú vysoko morálne a fyzicky amortizované, sú za hranicou životnosti</t>
  </si>
  <si>
    <t>funkčné a digitalizačné pracovisko, ktoré umožní pokračovanie digitalizácie filmových objektov a súčasne zabezpečí nielen uchovávanie zdgitalizovaného obsahu, ale i tvorbu mastrov a derivátov na jeho sprístupňovanie verejnosti formou televízneho vysielania, kinodistribúcie, vydávania na nosičoch DVD a Blu-ray, VoD platformy a i., ktoré v digitálnom veku inak ako digitálne nie je možné.</t>
  </si>
  <si>
    <t xml:space="preserve">Zákon č. 40/2015 Z.z. o audiovízii, §21 ods. 1 b) až d) a ods. 2  f)  </t>
  </si>
  <si>
    <t xml:space="preserve">počet zdgitalizovaných objektov ročne: minimálne 70 filmových objektov ; počet vydaných  nosičov DVD a Blu-ry ročne : minimálne 8 filmových titulov, počet zhodnotených práv výrobcu ročne: minimálne 50 filmov </t>
  </si>
  <si>
    <t>V súvislosti s projektom vznikajú bežné výdavky, ktorými sú náklady na technickú podporu a servis digitalizačných technológií od výrobcov -  support. Tieto náklady sú súčasťou rozpočtu organizácie na rok 2021 a rozpočtovom výhľade na rok 2022-2023. Ich vplyv na výmenu digitálnych technológií v princípe nie je, nakoľko je poskytovaný aj v súčasnosti. Očakáva sa, že obstaraním nových technológií dôjde k miernemu poklesu nákladov a supporty, obzvlášť ak budú technológie obstarané  s viacročnou zárukou.   Rozpis digitálnych technológií , ktorý sme predkladali MK SR aj v rámci pripravovaného materiálu Stratégia digitalizácie je v prílohe  č. 2</t>
  </si>
  <si>
    <t>SFÚ202103</t>
  </si>
  <si>
    <t>PC sieť v sídelnej budove SFÚ na Grösslingovej 32 v Bratislava - výmena</t>
  </si>
  <si>
    <t>nevyhnutnosť výmeny zastaralej PC siete z roku 2003 za PC sieť s vyššou priepustnosťou dát</t>
  </si>
  <si>
    <t>funkčná a výkonná PC sieť, ktorá umožní práce aj so zdigitalizovanými filmovými objektami pre ich odborný popis a katalogizáciu v systéme SK CINEMA, zvýšenie konfortu pre vedecko-výskumené účely a styk s verejnosťou</t>
  </si>
  <si>
    <t xml:space="preserve">počet záznamov  v databáze ročne: minimálne 20 000; počet výpožičiek zdigitalizovaného obsahu minimálne ročne: 500 </t>
  </si>
  <si>
    <t>v súvislosti s projektom vznikajú bežné výdavky, ktorými sú náklady na následné maľovanie, sťahovanie,  prípadné ďalšie práce spojené s úpravou omietok po výmene počitačovej siete, čistenie a pod., ktoré SFÚ uhradí z vlastných zdrojov - z výnosov (zdroj 46).</t>
  </si>
  <si>
    <t>V súvislosti s projektom vznikajú bežné výdavky, ktorými sú náklady na následné maľovanie, prípadné ďalšie práce spojené s úpravou omietok po výmene počitačovej siete, čistenie a pod., ktoré SFÚ uhradí z vlastných zdrojov - z výnosov (zdroj 46). Nakoľko nie doteraz spracovaná projektová dokumentácia, rozpočet projektu je stanovený kvalifikovaným odhadom a vychádza z predpokladu, že časť siete bude možné realizovať v existujúcich rozvodoch (lištách).</t>
  </si>
  <si>
    <t>SFÚ202104</t>
  </si>
  <si>
    <t xml:space="preserve"> Deponovanie (uschovávanie)  archívnych filmových materiálov – vytvorenie depozitu zabezpečovacích rozmnožovacích materiálov a medziskladu pre neošetrené akvizície.   </t>
  </si>
  <si>
    <t>nevyhnutnosť uskladnenia a uchovávania filmových materiálov v zmysle normatívov FIAF (Medzinárodná  federácia filmových archívov, ktorej je SFÚ členom od roku 2001) v súlade s projektom Systematickej obnovy audiovizuálneho dedičstva SR, ktorého aktualizáciu schválila Vláda SR uznesením č. 113 zo  dňa 13.3.2019.</t>
  </si>
  <si>
    <t>plnenie povinnosti zákonného depozitu v súlade so zákonom č. 40/2015 Z.z. o audiovízii  a medzinárodnými normatívmi FIAF</t>
  </si>
  <si>
    <t>Zákon č. 40/2015 Z.z. o audiovízii, §21 ods. 1 a)</t>
  </si>
  <si>
    <t>počet bežných metrov filmového materiálu uskladneného v novovytvorených depozitoch</t>
  </si>
  <si>
    <t>časť nákladov spojených s vybudovaním depozitu  má povahu bežných výdavkov - sťahovanie filmového materiálu,  nákup regálov a ďalšieho  invetáru a pod., činnosť stavebného dozoru, ročná spotreba el. energie na klimatizačné zariadenia, revízie a i.</t>
  </si>
  <si>
    <t>projekt vychádza z predpokladu, že bude zo strany MK SR bezodplatne poskytnutý objekt alebo objekty do správy majektu štátu SFÚ, nakoľko náklady na získanie objektu , resp. objektov nie sú súčasťou rozpočtu, len jeho úpravy pre potreby depozitu a medziskladu</t>
  </si>
  <si>
    <t>SFÚ202105</t>
  </si>
  <si>
    <t>Úžitkové elektrické motorové vozidlo</t>
  </si>
  <si>
    <t xml:space="preserve">nevyhnutnosť výmeny zastaralého vozdidla z roku 2003 a jeho nahradenie elektrickým úžitkovým motorovým vozidlom </t>
  </si>
  <si>
    <t>zabezpečenie prevádzkových potrieb organizácie - preprava osôb a materiálu, podpora "zelenej ekonomiky"</t>
  </si>
  <si>
    <t xml:space="preserve">úspora PHM: 12 500 km /rok </t>
  </si>
  <si>
    <t xml:space="preserve">Na základe aktuálneho prieskumu trhu sa ceny 5-miestneho motorového vozidla s úložným priestorom na elektrický pohon pohybujú v rozpätí od 30 300 € s DPH (napr. Renault KANGOO Z.E.) do 43 500 € s DPH (NISSAN), preto si dovoľujeme požiadať o príspevok na kapitálové výdavky sumu vo výške 35 000 €, prípadný rozdiel v nadobúdacej cene inštitúcia dofinancuje z vlastných  kapitálových zdrojov – 8 500 €.  </t>
  </si>
  <si>
    <t>SKNL</t>
  </si>
  <si>
    <t>Slovenská knižnica pre nevidiacich Levoča</t>
  </si>
  <si>
    <t>SKNL202101</t>
  </si>
  <si>
    <t>SĽUK</t>
  </si>
  <si>
    <t>Slovenský ľudový umelecký kolektív</t>
  </si>
  <si>
    <t>SĽUK202103</t>
  </si>
  <si>
    <t>Rekonštrukcia a modernizácia sídelnej budovy SĽUK-u v Rusovciach</t>
  </si>
  <si>
    <t>Pôjde o komplexnú rekonštrukciu a modernizáciu sídelnej budovy, strechy, vstupných priestorov, administratívnych priestorov, vestibulu a priestoru divadla SĽUK (javisko, hľadisko a zázemie). Zrealizuje sa komplexné zateplenie budovy, obnova strechy a výmena strešnej krytiny, výmena okenných a dverných výplní, nové povrchové úpravy podláh, stien a stropov, nové dverné konštrukcie s určenou požiarnou odolnosťou, nové zábradlia na schodištiach a balkónoch, nové rozvody tepla a radiátory, nové rozvody bleskozvodov a elektroinštalácie, doplnená bude štruktúrovaná kabeláž, kamerový systém, zabezpečovací systém, ozvučenie a elektrická požiarna signalizácia, nový systém vetrania a chladenia budovy, rekonštrukcia sociálneho zázemia budovy, nové rozvody studenej a teplej vody, komplexné technické vybavenie budovy, obnova ostatných doplnkových priestorov. Stavba bude prispôsobená užívaniu všetkých verejných priestorov osobami s obmedzenou schopnosťou pohybu.</t>
  </si>
  <si>
    <t>Zvýšenie komfortu návštevníkov podujatí organizovaných v priestoroch SĽUK-u, debarierizácia priestorov SĽUK-u a zabezpečenie lepších pracovných podmienok zamestnancom SĽUK-u.</t>
  </si>
  <si>
    <t>Zvýšenie návštevnosti podujatí, 1000 osôb/rok</t>
  </si>
  <si>
    <t>SĽUK202102</t>
  </si>
  <si>
    <t>Rekonštrukcia ubytovne SĽUK-u</t>
  </si>
  <si>
    <t xml:space="preserve">Objekt ubytovne SĽUK-u je v značne fyzicky opotrebovanom stave. Zámerom je komplexná rekonštrukcia ubytovne SĽUK, a to zateplenie budovy, výmena sanity, podláh, okien, dverí, dlažieb a obkladov, stierkovanie, penetrácia, maľovanie, omietka, rekonštrukcia strechy, pivničných priestorov, elektroinštalačné práce, výmena kotlov.  </t>
  </si>
  <si>
    <t>Zvýšenie energetickej efektívnosti a zabezpečenie lepšieho ubytovacieho štantardu.</t>
  </si>
  <si>
    <t>Zníženie spotreby energií, 10%/rok</t>
  </si>
  <si>
    <t>SĽUK202104</t>
  </si>
  <si>
    <t>Obnova HW a SW vybavenia pre fond tradičnej kultúry</t>
  </si>
  <si>
    <t>Výmena fyzicky a morálne opotrebovanej infraštruktúry - existujúceho hardvéru a softvéru - pre plynulú realizáciu činnosti Centra pre tradičkú ľudovú kultúru súvisiacich so starostlivosťou o tradičnú ľudovú kultúru Slovenska, jej zberom, uchovávaním a zverejňovaním.</t>
  </si>
  <si>
    <t>Zabezpečenie kvalitného zberu, uchovávania a prezentácie tradičnej ľudovej kultúry Slovenska.</t>
  </si>
  <si>
    <t xml:space="preserve">Zriaďovacia listina SĽUK, Čl. 1 ods. 2  písm. d)
</t>
  </si>
  <si>
    <t>Počet sprístupnených digitálnych objekov, 1500/rok</t>
  </si>
  <si>
    <t>SĽUK202106</t>
  </si>
  <si>
    <t>Obnova vozového parku SĽUK - kúpa autobusu</t>
  </si>
  <si>
    <t>Obstaranie autobusu na prepravu osôb s minimálne 51 miestami (ideálne 55 miest) za účelom zvýšenia bezpečnosti prepravy umeleckej zložky SĽUK-u na na predstavenia, podujatia, festivaly, zájazdy v rámci celého Slovenska a blízkeho zahraničia. Pri obstaraní autobusu budeme požadovať vysokú prevádzkovú pripravenosť, dlhú životnosť osvedčenú v praxi, rýchlu amortizáciu, využitie ekologických a inovatívnych technológií pohonu s ohľadom na nízku spotrebu paliva.</t>
  </si>
  <si>
    <t>Zabezpečenie efektívnej prepravy umeleckej zložky SĽUK-u na predstavenia, podujatia, festivaly, zájazdy.</t>
  </si>
  <si>
    <t>Zriaďovacia listina SĽUK, Čl. 1 ods. 2  písm. b)</t>
  </si>
  <si>
    <t>Zníženie nákladov na prevádzku a údržbu vozového parku, 10%/rok</t>
  </si>
  <si>
    <t>SĽUK202101</t>
  </si>
  <si>
    <t>Rekonštrukcia a modernizácia areálu v Rusovciach</t>
  </si>
  <si>
    <t>Vylepšenie technicko-izolačných vlastností priestoru, zvýšenie bezpečnosti prevádzky, minimalizácia rizikových faktorov z hľadiska bezpečnosti a ochrany zdravia pri práci - fyzická záťaž, záťaž teplom. Konkrétne bude realizovaná výmena zasklenej steny v tanečných sálach SĽUK-u, rekonštrukcia elektrických rozvodov, výmena radiátorov, výmena podlahy a rekonštrukcia hygienického zázemia umeleckej zložky SĽUK-u.</t>
  </si>
  <si>
    <t>Vytvorenie kvalitného priestoru na tréningovú činnosť umeleckej prevádzky SĽUK-u a atraktívneho priestoru na organizáciu akcií a podujatí inými inštitúciami v rámci krátkodobého prenájmu.</t>
  </si>
  <si>
    <t xml:space="preserve">Zvýšenie počtu krátkodobých prenájmov nebytových priestorov, 20/rok     </t>
  </si>
  <si>
    <t>SĽUK202105</t>
  </si>
  <si>
    <t>Modernizácia parkoviska SĽUK-u</t>
  </si>
  <si>
    <t>Realizácia nového povrchu parkoviska a inteligentného parkovacieho systému, obmedzenie prístupu a parkovania automobilov (iných ako návštevníkov SĽUK-u, vytvorenie parkovacích miest pre ZŤP.</t>
  </si>
  <si>
    <t>Zvýšenie komfortu návštevníkov podujatí organizovaných v priestoroch SĽUK-u a debarierizácia parkoviska.</t>
  </si>
  <si>
    <t xml:space="preserve">Zriaďovacia listina SĽUK, Čl. 1 ods. 2  písm. b) a f) </t>
  </si>
  <si>
    <t>Miera zabezpečenia bezbariérového prístupu osôb so zdravotným postihnutím, 100%</t>
  </si>
  <si>
    <t>SND</t>
  </si>
  <si>
    <t>Slovenské národné divadlo</t>
  </si>
  <si>
    <t>SNM202101</t>
  </si>
  <si>
    <t>Rekonštrukcia Historickej budovy SND</t>
  </si>
  <si>
    <t xml:space="preserve">Komplexná rekonštrukcia technológií a stavby Historickej budovy SND </t>
  </si>
  <si>
    <t>Zákon č. 278/1993 Z.z. o správe majetku štátu, §3 ods. 2; Zákon č. 385/1997 Z.z. o Slov.národnom divadle, §4 ods. 3</t>
  </si>
  <si>
    <t>momentálne nedisponujeme kvantifikovaným KPI</t>
  </si>
  <si>
    <t>SND202103</t>
  </si>
  <si>
    <t>Zákon č. 278/1993 Z.z. o správe majetku štátu, §3 ods. 2; Zákon č. 385/1997 Z.z. o Slov.národnom divadle, §4 ods. 4</t>
  </si>
  <si>
    <t>SND202102</t>
  </si>
  <si>
    <t>Centrálny riadiaci systém NB SND</t>
  </si>
  <si>
    <t xml:space="preserve">Komplexná výmena morálne zastaralého Centrálneho riadiaceho systému v NB SND.
</t>
  </si>
  <si>
    <t>Zákon č. 278/1993 Z.z. o správe majetku štátu, §3 ods. 2; Zákon č. 385/1997 Z.z. o Slov.národnom divadle, §4 ods. 5</t>
  </si>
  <si>
    <t>KPI nie je možné kvantifikovať</t>
  </si>
  <si>
    <t>Zákon č. 385/1997 Z.z. o Slov.národnom divadle, §2</t>
  </si>
  <si>
    <t>SND202105</t>
  </si>
  <si>
    <t>Obstaranie univerzálneho čistiaceho stroja na údržbu vonkajších plôch (parkoviská, chodníky, ochozy)</t>
  </si>
  <si>
    <t xml:space="preserve">Zabezpečiť riadnu údržbu vonkajších plôch SND </t>
  </si>
  <si>
    <t>SND202106</t>
  </si>
  <si>
    <t>Rekonštrukcia elektroakustického ozvučenia v sále a skúšobniach Opery a Baletu Novej budovy SND</t>
  </si>
  <si>
    <t>Zabezpečiť bezporuchovú prevádzku, technologicky umožniť umeleckú tvorbu porovnateľnú minimálne s európskym štandardom a tým umožniť medzinárodnú spoluprácu na nových projektoch</t>
  </si>
  <si>
    <t>SND202107</t>
  </si>
  <si>
    <t xml:space="preserve">Rekonštrukcia elektroakustického ozvučenia v sálach Činohry a Štúdia a v skúšobniach Činohry v Novej budove  SND
</t>
  </si>
  <si>
    <t>SND202108</t>
  </si>
  <si>
    <t>Zabezpečiť bezporuchovú prevádzku, technologicky umožniť umeleckú tvorbu porovnateľnú minimálne s európskym štandardom a tým umožniť medzinárodnú spoluprácu na nových projektoch + energetická optimalizácia (LED technológie)</t>
  </si>
  <si>
    <t>SND202109</t>
  </si>
  <si>
    <t>SND202110</t>
  </si>
  <si>
    <t>Rekonštrukcia scénických zariadení v sále Štúdia v Novej budove SND</t>
  </si>
  <si>
    <t>Nevyhnutná rekonštrukcia riadiaceho systému scénických zariadení v sale ŠTÚDIA - úprava scénických zariadení vyhovujúca bezpečnostnej norme SIL3, obstaranie mobilného praktikáblového fundusu javísk ako súčasti scénických zariadení</t>
  </si>
  <si>
    <t>SND202111</t>
  </si>
  <si>
    <t>Rekonštrukcia scénických zariadení v sále a v skúšobniach Opery a Baletu  v Novej budove SND</t>
  </si>
  <si>
    <t>SND202112</t>
  </si>
  <si>
    <t>Rekonštrukcia scénických zariadení v sále a v skúšobniach Činohry v Novej budove SND</t>
  </si>
  <si>
    <t>SND202113</t>
  </si>
  <si>
    <t>Decentralizácia vzduchotechniky v NB SND</t>
  </si>
  <si>
    <t>Prerobenie systému kúrenia a klimatizácie v NB SND - zabezpečenie splnenia noriem energetických auditov.</t>
  </si>
  <si>
    <t xml:space="preserve">Zákon č. 278/1993 Z.z. o správe majetku štátu, §3 ods. 2; Zákon č. 385/1997 Z.z. o Slov.národnom divadle, §4 ods. 3
</t>
  </si>
  <si>
    <t>SND202114</t>
  </si>
  <si>
    <t>Rekonštrukcia stavebnej akustiky skúšobného javiska a skúšobne orchestra</t>
  </si>
  <si>
    <t>Stavebné úpravy priestorov skúšobného javiska a skúšobne orchestra v NB SND.</t>
  </si>
  <si>
    <t>Skvalitnenie priestorovej akustiky.</t>
  </si>
  <si>
    <t>SND202115</t>
  </si>
  <si>
    <t>SND202116</t>
  </si>
  <si>
    <t>Rekonštrukcia rozvodov teplej úžitkovej vody v NB SND</t>
  </si>
  <si>
    <t>Výmena rozvodov a regulácie TÚV v NB SND.</t>
  </si>
  <si>
    <t>Zabezpečenie optimálnej distribúcie teplej úžitkovej vody.</t>
  </si>
  <si>
    <t>Nariadenie vlády č. 391/2006 Z. z. Nariadenie vlády Slovenskej republiky o minimálnych bezpečnostných a zdravotných požiadavkách na pracovisko</t>
  </si>
  <si>
    <t>SND202117</t>
  </si>
  <si>
    <t>Čiastočná rekonštrukcia chaty SND v Liptovskom Jáne</t>
  </si>
  <si>
    <t>Zateplenie strešnej konštruckie a úprava vnútorných priestorov (dobudovanie sociálnych zariadení)</t>
  </si>
  <si>
    <t>Úspora nákladov na vykurovanie a zabezpečenie hygienických štandardov pre ubytovaných.</t>
  </si>
  <si>
    <t>SND202118</t>
  </si>
  <si>
    <t>Príprava a naštudovanie nových divadelných titulov</t>
  </si>
  <si>
    <t>SND202119</t>
  </si>
  <si>
    <t>Nákup prevádzkových strojov, prístrojov, zariadení, techniky a náradia</t>
  </si>
  <si>
    <t>Svetelné riadiace pulty a  backupy pre hlavnú sálu Opery a Baletu, média server, zariadenie na zabezpečenie scénických video prenosov v hlavnej sále OPERY a BALETU, strihové pracovisko zvuku SADIE pre prevádzku Opery a Baletu na prípravu audio príspevkov a podkladov pre predstavenia Opery a Baletu, pre vykonávanie audio podkladov slúžiacich na naštudovanie predstavení pre účinkujúcich (sólisti, zbor, orchester) Opery,  20 kanálov bezdrôtového systému mikroportov eur na zabezpečenie predstavení najmä Činohry a Opery, efektové svetlá hlavného scénického osvetlenia. Výmenou 10ks najdôležitejších nefunkčných efektových scénických svietidiel v sále Činohry sa zabezpečí plynulá realizácia činoherných predstavení</t>
  </si>
  <si>
    <t>SNG</t>
  </si>
  <si>
    <t>Slovenská národná galéria</t>
  </si>
  <si>
    <t>SNG202101</t>
  </si>
  <si>
    <t xml:space="preserve">Rekonštrukcia, modernizácia a dostavba areálu SNG v Bratislave </t>
  </si>
  <si>
    <t xml:space="preserve">Hlavným zámerom je rekonštrukcia, modernizácia a dostavba areálu SNG v Bratislave. SNG má momentálne svoj zbierkový fond roztrúsený na troch miestach, pričom ani jedno nie je z hlľadiska priestorového či klimatizačného optimálne. Od roku 2013 je SNG v dočasných priestoroch, s obmedzenou výstavnou plochou. Toto dočasné provizórium malo trvať tri roky, momentálne je to osem rokov a má to zásadný vplyv na možnosti výkonu odborných činností. Zámerom projektu je odstrániť havarijný stav Premostenia, klimatizačného systému, AB a NKP Vodných kasární, znížiť energetickú náročnosť prevádzky budovy, zabezpečiť bezbariérovú prevádzku areálu. Vybudovať komplexný depozitár na profesionálne uskladnenie všetkých zbierkových predmetov na jednom mieste v nadväznosti na reštaurátorské a digitalizačné pracovisko. Vybudovať profesionálne pracoviská na uskladnenie a prácu so všetkými druhmi fondov (knižnica, archív). Revitalizovať päť tisíc metrov štvorcových expozičných plôch určený na prezentáciu zbierok a výtvarného umenia, vytvoriť odborné zázemie pre všetky druhy galerijných činností. Revitalizovať verejné priestory a sfunkčniť areál tak, aby bol užívateľsky a návštevnícky dôstojným riešením pre erbovú inštitúciu. </t>
  </si>
  <si>
    <t xml:space="preserve">Investičná akcia, ktorá ma vybudovať komplexné muzeálne pracovisko 21. storočia so všetkými odbornými, expozičnými a programovými náležitosťami ako súčasť verejných priestorov a štruktúr v Starom meste Bratislavy. </t>
  </si>
  <si>
    <t>počet zrekonštruovaných objektov //                                         počet nových služieb pre návštevníka //                                          počet sprístupnených výstav a expozícií //                                                 bezlístková zóna //</t>
  </si>
  <si>
    <t>SNG202102</t>
  </si>
  <si>
    <t>Galéria Ľudovíta Fullu v Ružomberku - projekt obnovy a rekonštrukcie</t>
  </si>
  <si>
    <t xml:space="preserve">Budova GĽF je špecifická už samotnými okolnosťami svojho vzniku. Bola postavená štátom (na zelenej lúke) ako prvá galéria na Slovensku primárne s galerijným účelom (white cube). Vznikla však nielen na vystavovanie diel, ktoré vo veľkorysom počte Fulla daroval SR, ale bola aj domovom samotného umelca až do jeho smrti. Od svojho vzniku neprešla komplexnou obnovou. Najzávažnejším problémom objektu je narušenie statiky. To sa prejavuje poklesom budovy a veľkou horizontálnou trhlinou v obvodovej stene. Porušená je v átriu, v dôsledku čoho zateká do priestorov pod jeho úrovňou. Sekundárne má nerovnomerné sadanie objektu dopad na deformáciu pôvodných okenných konštrukcií v celom objekte, v niektorých praskajú sklenené výplne. Kvôli nakláňaniu objektu sa zároveň porušil zamurovaný zvod dažďovej vody zo strechy, takže do výstavnej siene na prízemí pri prívalových dažďoch intenzívne zateká. Statik konštatoval opotrebovanie pylónov nesúcich charakteristickú konzolu 2. nadzemného podlažia, kde sa nachádza stála expozícia diel ĽF. 
V celom objekte je nevyhovujúca a problematická pôvodná kanalizácia a tiež elektrické rozvody. Najväčší problém je s osvetlením expozície diel ĽF; z pôvodných 48 svietidiel je použiteľných len 20, ostatné majú roztavené, poškodené, nefunkčné objímky, ktoré úž nie je možné vymeniť. 
</t>
  </si>
  <si>
    <t>zrekonštruovať a sanovať závažné poškodenia objektu ktorý je z hľadiska architektonického na svoj veku unikátom v strednej európe a z hľadiska kultúrneho dedičstva detto - Ľudovíť Fulla patrí medzi najvýraznejšie osobnosti slovenského výtvarného umenia; debrarierizácia objektu (momentálne je pre imobilných návštevníkov v podstate nedostupná bez ďalšej pomoci); zabezpečiť štandard múzea 21. storočia - osvetlenie, klimatizácia, návštevnícke služby, ochrana zbierkových predmetov; ponúknuť nové formáty návštevníckych programov; uchovať genius loci prostredia v ktorom umelec žil.</t>
  </si>
  <si>
    <t>Stratégiu rozvoja múzejníctva na Slovensku 2021-2029</t>
  </si>
  <si>
    <t xml:space="preserve">rekonštrukcia NKP // 1                                 počet nových služieb návštevníkom //                                          vytvorenie bezbariérového prístupu // </t>
  </si>
  <si>
    <t>SNG202106</t>
  </si>
  <si>
    <t>Schaubmarov mlyn v Pezinku - obnova a modernizácia</t>
  </si>
  <si>
    <t xml:space="preserve">Zrekonštruovať , dobudovať a zmodernizovať areál Schaubmarovho mlynu v Pezinku. Objekt je jedinečnou kombináciou historického mlyna, galérie výtvarného umenia a zachovaného vidieckeho dvora s nedávno revitalizovaným ovocným sadom. NKP Mlyn vodný s areálom bola vyhlásená v roku 1971. Od roku 1972 je súčasťou SNG. Od roku 2017 prechádza postupnou premenou na voľnočasový, zážitkový a vzdelávací priestor. Je určený pre všetkých, ktorí majú radi nielen umenie a kultúru, ale aj vidiek, či dobré jedlo. V súčasnosti nie sú objekty v areáli návštevnícky prepojené, chýba plnohodnotná pokladňa resp vstupné zázemie, ateliér pre deti a dieľňa na workshopy nespĺňajú požadované kritéria (napr. nie sú tam okná). V priebehu nasledujúcich rokov by mala v rámci rekonštrukcie, dobudovaní a funkčnom prepojení objektov postupne pribudnúť kaviareň s obchodom, ateliér a dielňa na workshopy.
Architektonické riešenie má na starosti ateliér JRKVC, Ing. Arch. Peter Jurkovič a Kristína Tomanová. Dvor a sad tiež prechádzajú postupnou revitalizáciou – vďaka crowdfundingovej kampani bolo vysadených 33 stromov a vyše 100 okrasných a ovocných kríkov.
</t>
  </si>
  <si>
    <t>rekonštrukcia, dobudovanie a prepojenie objektov areálu Schaubmarov mlyn v Pezinku; nová organizácia funkcií objektov v areáli; ponúknuť návštevníkom komplexné návštevnícke služby súviasiace s voľnočasovými aktivitami; prilákať do areálu viac návštevníkov najmä rodiny s deťmi; ponúkať časť objektov aj na komerčné účely (využiť výhodu blízkosti lokality k BA)</t>
  </si>
  <si>
    <t>Stratégia rozvoja cestovného ruchu do roku 2020; Stratégia rozvoja múzejníctva na Slovensku 2021-2029; Zriaďovacia listina SNG</t>
  </si>
  <si>
    <t>počet návštevníkov //                             počet nových šlužieb //                              počet rezidencií //                                     počet programov //</t>
  </si>
  <si>
    <t>SNG202103</t>
  </si>
  <si>
    <t>CEDVU 2022 - upgrade Centrálnej Evidencie Diel Výtvarného Umenia</t>
  </si>
  <si>
    <t>Predĺženie udržateľnosti systému pre správu zbierok galérií. Používateľské rozhranie a viaceré kľúčové časti architektúry CEDVU neboli aktualizované od roku 2008 a nevyhovujú súčasným používateľským a technologickým štandardom. Súčasťou prác je nové GUI (používateľské rozhranie), ktoré budeme testovať spolu s používateľmi a bude responzívne pre rôzne veľkosti obrazoviek, zrýchlenie odozvy systému pri vyhľadávaní a otváraní záznamov. V rámci jednotlivých galerijných procesov sa zameriame na aktualizáciu katalogizačného modulu, vylepšenie reštaurátorského modulu, správy depozitárov a sledovania pohybu diel (strojovo čitateľnými identifikátormi), na technickej a projektovej úrovni bude dôležitý upgrade Fedora Commons, presun projektu do open-source repozitára a podrobná dokumentácia zdrojového kódu.</t>
  </si>
  <si>
    <t>skvalitniť zákonom povinné služby pre 25 zapojených galérií v oblasti evidencie, nákupu, správy a pohybu zbierkových predmetov; aktualizovať používateľské prostredie CEDVU a prispôsobiť ho potrebám pracovníkov galérií; zjednodušiť prácu "v teréne" - pri zápise stavu diel, evidencii ich pohybu a ďaľších procesoch ktoré vyžadujú mobilné zariadenie. Posilniť postavenie CEDVU ako centrálneho systému pre všetky zbierkotvorné galérie - modelu, ktorý po takmer 30 rokoch existencie dokázal svoju životaschopnosť.</t>
  </si>
  <si>
    <t xml:space="preserve">Zákon č. 206/2009 Z.z. o múzeách a o galériách a o ochrane predmetov kultúrnej hodnoty, §10  ods. 6; Zákon č. 95/2019 Z.z. o informačných technológiách vo verejnej správe </t>
  </si>
  <si>
    <t xml:space="preserve">aktualizovaný IS pre galérie //                                         nové funkcionality // </t>
  </si>
  <si>
    <t>SNG202104</t>
  </si>
  <si>
    <t>Jednorázová a signifikantná dotácia na akvizície súčasného umenia pre SNG</t>
  </si>
  <si>
    <t>Projekt je zameraný na razantné riešenie dlhodobo vytváreného akvizičného dlhu vo veci súčasného umenia (posledné relevantné dotácie na akvizície sa realizovali pred viac ako dekádou). Umožnil by radikálne zhodnotiť zbierkový fond a tiež by znamenal pre štát nemalú úsporu, keďže hodnota umeleckých diel v čase rastie a zároveň, aj keď to neradi píšeme takto, ale väčší objem so sebou prináša lepšie vyjdenávacie podmienky. Umožní nam prihlásiť sa k myšlienke, resp. ukázať, že investícia do zbierky nie je iba zhodnocovaním majetku štátu, ale aj aktívnou podporou živej scény a súčasťou medzinárodného zhodnocovania nášho renomé ako modernej a kultúrnej krajiny. Je pre nás nezanedbateľný aj nemalý spoločenský a marketingový dosah takéhoto nákupu</t>
  </si>
  <si>
    <t>Vyriešiť dlhodobo poddfinancovanú akvizičnú činnosť vo veci súčasného umenia erbovej inštitúcie. Saturovať hneď niekoľko zbierok naraz a urobiť to koncepčne, teda výhodnejšie (odborne aj finančne). Nákup by bolo možné spojiť s otvorením novej budovy a mal by aj okamžitý expozičný potenciál pre Zbierky maliarstva, sochárstva, fotogarfie, užitého umenia, iné média; významne zhodnotiť zbierkový fond SNG a podporiť živú umeleckú scénu.</t>
  </si>
  <si>
    <t xml:space="preserve">Zákon č. 206/2009 Z.z. o múzeách a o galériách a o ochrane predmetov kultúrnej hodnoty, §9 ods. 1 a 2 </t>
  </si>
  <si>
    <t>SNG202105</t>
  </si>
  <si>
    <t>Inštitút Vladimíra Dedečka</t>
  </si>
  <si>
    <t xml:space="preserve">Vybudovanie odborného pracoviska, ktoré sa primárne bude zaoberať architektonickým dielom, jeho spracovaním a propagáciou, ale aj metodikou obnovy a správou autorských práv architektúry Vladimíra Dedečka, s ambíciou vztiahnuť túto činnosť na širšiu problematiku povojnovej architektúry (metodika + správa autorských práv). V súčasnosti absentuje obdobná platforma vyjadrujúca odborné stanoviská k plánom obnovy, modernizácie, prestavby objektov povojnovej architektúry a jej potreba je čoraz viac citelnejšia. Investície sú primárne na personálne náklady. </t>
  </si>
  <si>
    <t>vybudovať odborné pracovisko ako súčasť štruktúry SNG zamerané na metodickú prácu s povojnovou architektúrou;  vypracovať metodiku prístupu k projektom na základe dostupných zbierkových fondov; poskytovať konzultačné a vzdelávacie služby v oblasti obnovy architektúry druhej polovice 20.storočia (mimo záujmu PÚ teda neide o duplikované činnosti)</t>
  </si>
  <si>
    <t>Zákon č. 206/2009 Z.z. o múzeách a o galériách a o ochrane predmetov kultúrnej hodnoty, §7 ods .6  c) a §14 ods. 1  b)</t>
  </si>
  <si>
    <t xml:space="preserve">počet vytvorených metodík //  počet novovytvorených miest //   </t>
  </si>
  <si>
    <t>SNG202107</t>
  </si>
  <si>
    <t>Inštitút pre výskum a ochranu hnuteľného kultúrneho dedičstva</t>
  </si>
  <si>
    <t>Založiť inštitút, ktorý by sústreďoval všetky aspekty výskumnej činnosti v oblasti ochrany hnuteľného kultúrneho dedičstva (vizuálne umenie). Výskumná činnosť prebieha na niekoľkých úrovniach, materiálový výskum (v súvislosti s reštaurovaním a konzervovaním zbierok), primárny výskum (v súvislosti so spracovávaním zbierok) a aplikovaný výskum (v súvislosti s interpretáciou zbierok).  Perspektívne by sa inštitút vyvinul v súlade s legislatívnou na Znalecký inštitút // Znalecký ústav pri SNG</t>
  </si>
  <si>
    <t>vybudovať odborné pracovisko SNG pre znaleckú, vzdelávaciu, metodickú a výskumnú činnosť v oblasti výtvarného umenia; vypracovať a poskytovať metodiku zameranú na prevenciu a ochranu zbierok (primárne diela moderného a súčasného umenia kde metodika absentuje); poskytovať odborné stanoviská partnerským inštitúciám vrátane orgánov činných v trestnom konaní; budovať etalón vzoriek pre diela vizuálneho umenia</t>
  </si>
  <si>
    <t>Zákon č. 206/2009 Z.z. o múzeách a o galériách a o ochrane predmetov kultúrnej hodnoty, §13 a §14 ods. 1  c) a d)</t>
  </si>
  <si>
    <t xml:space="preserve">počet vytvorených metodík //                     počet zaevidovaných vzoriek //                                          </t>
  </si>
  <si>
    <t>SNG202108</t>
  </si>
  <si>
    <t>Kunst Butik (pracovný názov) - platforma na výrobu upomienkových predmetov z návštevy galérie a múzea</t>
  </si>
  <si>
    <t xml:space="preserve">Vybudovať platformu na vytvorenie zásoby upomienkových predmetov, určených na predaj vo fondových inštitúciách. Inšpirovali sme sa praxou z RMN, kde je výroba centralizovaná. Snahou je vytvoriť kvalitný sortiment, na ktorý nemajú menšie organizácie dosah a zároveň aj takouto cestou propagovať kultúrne dedičstvo. Začiatok by bol v menšom rozsahu - urobiť dve kolekcie (1)SNG pre vysunuté pracoviska a BA a  (2) univerzal pre múzeá a galérie, pozostávajúci z klasického sortimentu (zošit, magnetka, ceruzka...), kde je možné využiť tak ikonické motívy, ale aj motivy z regionalnych zbierok. Viď príklad Francúzska https://www.boutiquesdemusees.fr/en/shop/museum/ </t>
  </si>
  <si>
    <t>prepojiť kreatívny priemysel s galerijným prostredím; vytvoriť alternatívny príjem; pomôcť regionálnym galériám vytvoritť reprezentatívny merch, na ktorý by vo vlastnej réžii nemali kapacity; zviditeľniť a spopularizovať SK výtvarné umenie</t>
  </si>
  <si>
    <t>European Cultural Heritage Strategy for the 21 century (component D); Program hospodárskeho rozvoja a sociálneho rozvoja Bratislavského samosprávneho kraja na roky 2021-2027, Špecifický cieľ 4.4</t>
  </si>
  <si>
    <t xml:space="preserve">počet podporených kreatívnych profesií //                                                                        počet produktov //                         </t>
  </si>
  <si>
    <t>SNK</t>
  </si>
  <si>
    <t>Slovenská národná knižnica</t>
  </si>
  <si>
    <t>SNK202101</t>
  </si>
  <si>
    <t>IP – Oprava a obnova 1. historickej budovy Matice slovenskej – Literárneho múzea SNK,  IA č. 27501</t>
  </si>
  <si>
    <t xml:space="preserve">Kompletná rekonštrukcia NKP ako významného kultúrneho a spoločenského milníka. Obnova a rozšírenie prvého slovenského múzea s viac ako 150-ročnou históriou, ktoré bude svojou interaktivitou a variabilitou lákať domácich aj zahraničných návštevníkov a poskytne inšpiratívny priestor pre vzdelávanie študentov v oblasti histórie a literatúry. Ide o sprostredkovanie významnej časti literárneho dedičstva Slovenska z fondov SNK prostredníctvom Digitálnej knižnice. Budova bola postavená z verejnej (grajciarovej) zbierky slovenského ľudu ako symbol emancipačných snáh národa aj s podporou cisárskeho dvora. Budova je jedným zo symbolov národnej identity a procesu politického a kultúrneho sebauvedomovania slovenského národa. Aj naďalej má slúžiť ako pamiatka našej minulosti a pripomienka našich dejín, tradícií a zvykov zvečnených v slovenskej literatúre. </t>
  </si>
  <si>
    <t>Cieľom je komplexná rekonštrukcia NKP, vytvorenie novej expozície, rozšírenie kapacity depozitov a sprístupnenie online katalógiu Digitálnej knižnice pre významne väčšiu časť verejnosti.</t>
  </si>
  <si>
    <t>Alternatíva A : Zabezpečenie finančných prostriedkov pre realizáciu výstavby, ktorou bude NKP komplexne obnovená a bude slúžiť verejnosti v najbližších desaťročiach.          Alternatíva B : Predstavuje minimálny variant IP ( viď Analýza IP)                                                                           Alternatíva C :  Predstavuje nulový variant IP ( Viď Analýza IP ).</t>
  </si>
  <si>
    <t xml:space="preserve">1. Rozšírenie obsahu stálej expozície.
a) Rozšírenie o obdobia vývoj literatúry od roku 1918 do roku 1989.                                                                                                         
b) Rozšírenie počtu vystavených zbierkových z cca 900  na cca 1 170 objektov                                                                                                                                                                                                                                                                                                                                      c) Rozšírenie obsahu expozície o digitálna obsah v množste min. 3 000 objektov
3. Zatraktívnenie stálej expozície pre návštevníkov.                                                                                                                                                                                                                                                                                                                                          a) Vloženie interaktívnych prvkov v počte min. 20 zariadení (a dosiahnutie variability stálej expozície)                                                                                                                                                                                                                                         b) Rozšírenie prístupnosti expozície ďalšou jazykovou mutáciou (+angličtina)
4. Zvýšenie počtu návštevníkov na min. 8 000 ročne (súč. priem 6 000)
5. Sprístupnenie celého obsahu Digitálnej knižnice SNK pre návštevníkov v záverečnejčasti stálej expozície. 
6. Rozšírenie kapacity depozitov o 30 %.
7. Debarierizácia priestorov pre znevýhodnených návštevníkov.
</t>
  </si>
  <si>
    <t xml:space="preserve">Jedná sa o komplexnú rekonštrukcia NKP ako významného kultúrneho a spoločenského milníka s vytvorením moderného múzea, ktoré bude svojou interaktivitou a variabilitou lákať domácich aj zahraničných návštevníkov a poskytne inšpiratívny priestor pre vzdelávanie študentov v oblasti literatúry, kultúry a histórie. Ponúkne sprístupnenie online katalógiu Digitálnej knižnice pre všetkých návštevníkov Literárneho múzea s dočasným vstupom na využitie jej služieb a rozšírenie okruhu používateľov. Využitím zaujímavých interaktívnych prvkov a v súčinnosti s novou stratégiou chceme osloviť návštevníkov, zvýšiť záujem o domácu literárnu tvorbu vo všetkých vrstvách obyvateľstva. Vytvoríme atraktívny priestoru pre dočasné výstavy z oblasti histórie, literatúry, umenia aj so širším spoločenským presahom. Skvalitníme a zabezpšíme vhodnejší priestor na uloženie zbierkových predmetov z fondu Literárneho múzea a rozšírime kapacity depozitov. Budova bola naposledy rekonštruovaná v 80. rokoch a vykonali sa na nej nie najcitlivejšie zásahy. Naším zámerom je tieto pochybenia napraviť. Do roku 2020 boli vypracované projektové dokumentácie (PD pre stavebné povolenie, získané právoplatné stavebné povolenie a realizačná PD). Celkovo preinvestovaná čiastka v rokoch 2009-2021 už v súčastnosti činí 351 032 €. </t>
  </si>
  <si>
    <t>SNK202102</t>
  </si>
  <si>
    <t>IZ –  Rozšírenie úložných kapacít SNK na uchovávanie písomného kultúrneho dedičstva prestavbou objektu č. 1 v   detašovanom pracovisku SNK vo Vrútkach na depozity,  IA č. 39726</t>
  </si>
  <si>
    <t xml:space="preserve">Zámerom je z dôvodu extrémneho nedostatku kapacít depozitárnych priestorov SNK aspoň čiastočne zmierniť tento deficit a prestavbou objektu č.1 v Detašovanom pracovisku SNK vo  Vrútkach vytvoriť  nové depozitárné priestory spĺňajúce podmienky pre dlhodobé skladovanie knižničných dokumentov. </t>
  </si>
  <si>
    <t>Využiť objekt, ktorý bol v roku 2004  delimitovaný z MO SR na SNK, na rozšírenie kapacity depozitárnych priestorov s vytvorením zodpovedajúcich podmienok pre dlhodobé skladovanie knižničných dokumentov  klimatizáciou priestorov a vybavením mobilnými regálovými systémami.Tento objekt je stále v nezmenenom zlom technickom stave. Z dôvodu absencie ÚK, nefunkčného rozvodu vody a kanalizácie je využívaný len ako priestor na dočasné núdzové skladovanie rôzneho  materiálu.  Cieľom je tiež eliminácia finančných prostriedkov za nájom skladovacích priestorov u cudzích subjektov a ich úspora v rozpočtoch SNK v ďalších rokoch. Prioritný projekt – vypracovanie projektových dokumentácií a zabezpečenie právoplatného stavebného povolenia a následne zabezpečenie investičných prostriedkov zo štátneho rozpočtu resp.reagovať na možné výzvy na financovanie stavby z EÚ fondov</t>
  </si>
  <si>
    <t>Nárast kapacity depozitárov o cca 850 m2. Uskladnenie cca 140 000 knižničných dokumentov. Úspora nákladov za prenájom skladovacích plôch u externého subjektu: 38.690,-€/rok.</t>
  </si>
  <si>
    <t>SNK202109</t>
  </si>
  <si>
    <t>IZ – Rekonštrukcia, modernizácia a prístavba budovy SNK</t>
  </si>
  <si>
    <t>1. Kompletná rekonštrukcia a modernizácia sídelnej budovy – rozvody EI, vody, kanalizácie, podláh, stropov, technologických zariadení objektu a depozitárnych priestorov vo výškovej časti objektu sídelnej budovy.       2. Prístavba sídelnej budovy s cieľom zabezpečiť nárast kapacít na uchovávanie a ochranu knižničných dokumentov na dobu cca 40 rokov s vytvorením optimálnych klimatických, svetelných a bezpečnostných podmienok na jeho ochranu.</t>
  </si>
  <si>
    <t>Prostredníctvom rekonštrukcie a modernizácie zabezpečiť prevádzkové priestory a pracovné prostredie na úrovni doby. Osobitný dôraz bude kladený na rekonštrukciu a modernizáciu depozitárov vo výškovej časti budovy s cieľom zabezpečiť svetelné a klimatické podmienky vhodné pre dlhodobé uloženie knižničných dokumentov vo výškovej časti budovy. V prístavbe vybudovať moderné priestory pre uloženie a ochranu knižničných dokumentov vč. historických. Investičný zámer počíta  s komplexným IT riešením podpory procesov prebiehajúcich v inštitúcii. Cieľom je vybudovať národnú knižnicu na úrovni 21. storočia, tak ako sa o to snažia všetky štáty EU a sveta.</t>
  </si>
  <si>
    <t>Kompletne rekonštruovaná a modernizovaná AB a výšková budova. Vybudovanie prístavby pre uloženie knižničných dokumentov v moderných priestorov podľa súčasných svetových trendov. Nárast plochy depozitov v prístavbe cca 21 000 m2.</t>
  </si>
  <si>
    <t>Druh investície – nehnuteľnosť – modernizácia,  nehnuteľnosť dostavba.                                      Rok 2023 – vypracovanie štúdie uskutočniteľnosti.                                                                     Roky 2024 – 2025 – súťaž návrhov , vypracovanie dokumentácie stavebného zámeru, vrátane prípravných a projektových prác.                                                                                       Rok 2026 – vypracovanie dokumentácie pre územné rozhodnutie (prístavba).     Pozn. Uvedené sumy sú použité z Návrhu stratégie na R,M a Pr. Budovy SNK</t>
  </si>
  <si>
    <t>SNK202110</t>
  </si>
  <si>
    <t>IZ – Revitalizácia a obnova severného átria sídelnej budovy SNK</t>
  </si>
  <si>
    <t>Oživenie a sfunkčnenie v súčasnosti nevyužívaného priestoru s cieľom pritiahnúť širokú verejnosť do priestorov knižnice a vytvoriť podmienky pre ďalšie využitie pre potreby používateľov knižnice.</t>
  </si>
  <si>
    <t>Prestavba nefunkčných častí átria, sprístupnenie pre návštevníkov SNK ako oddychovej zóny s možnosťou využitia priestoru na letnú čitáreň, organizovanie rôznych kultúrnych podujatí.</t>
  </si>
  <si>
    <t>Zákon č. 126/2015 Z.z. o knižniciach</t>
  </si>
  <si>
    <t>Zvýšenie plochy využiteľných verejne prístupných priestorov SNK o cca 971 m2 a pretvorenie tohto priestoru pre usporiadanie rôznych kultúrno - spoločenských podujatí.</t>
  </si>
  <si>
    <t>SNK202105</t>
  </si>
  <si>
    <t>Akvizícia zbierkových predmetov do fondov múzeí SNK</t>
  </si>
  <si>
    <t xml:space="preserve">Múzeá SNK sa venujú akvizícii v súlade so Stratégiou akvizície zbierkových predmetov jednotlivých múzeí SNK systematicky. Budujú jedinečný zbierkový fond múzejných artefaktov. V prípade Literárneho múzeua (LM) ide hlavne o textové (múzejné knihy, krásne knihy, faksimile), výtvarné (obrazy, ilustrácie, drobné kresby, exlibrisy, plastiky, bábky, scénografiky, umelecký textil), auditívne (Mg pásy, Mg kazety, gramoplatne, CD), audiovizuálne (filmy hrané, filmy dokumentárne, videokazety, DVD), vecné (osobné predmety spisovateľov, nábytky, mince, medaily, známky, príležitostné obálky FDC atď.) artefatky. Slovanské múzeum A. S. Puškina (SMASP), ktoré je situované v kaštieli v Brodzanoch vo svojej expozícii prezentuje hlavne bývalých majiteľov kaštieľa, šľachtickú rodinu Friesenhof a Oldenburg, ich životné osudy a pôsobenie v rámci regiónu.  Zameriava sa na  slovenský, stredoeurópsky a  ruský kontext rodiny a príbuzenské vzťahy s rodinou ruského básnika A. S. Puškina. Múzeum akviruje v tejte oblasti rôzne zbierkové predmety. </t>
  </si>
  <si>
    <t>Cieľom je budovanie zbierkového fondu múzeí  v zmysle zákona NR SR č. 206/2009 Z. z. o múzeách a galériách, Vyhláškou MK SR č. 523/2009, Výnosom Ministerstva kultúry Slovenskej republiky z 10. augusta 2015 v nadväznosti na Stratégiu rozvoja múzeií a galérií v SR.</t>
  </si>
  <si>
    <t>SNK202106</t>
  </si>
  <si>
    <t>Informačná tabuľa/citilight pred sídelnou budovou SNK</t>
  </si>
  <si>
    <t xml:space="preserve">Zámerom SNK je pravidelne informovať návštevníkov, ale aj značné množstvo okolidúcich o aktivitách knižnice, najmä workshopoch, seminároch a kultúrnych podujatiach, ktoré SNK usporadúva. Ročne ide o cca 80 podujatí a chýbajú možnosti náležite komunikovať všetky na verejných priestranstvách. </t>
  </si>
  <si>
    <t>Cieľom je zvýšenie návštevnosti odborných a kultúrno-výchovných podujatí.</t>
  </si>
  <si>
    <t xml:space="preserve">Zvýšenie počtu návštevníkov o 15 % na 3 000/rok. Počet propagovaných podujatí 40/rok. </t>
  </si>
  <si>
    <t>SNK202108</t>
  </si>
  <si>
    <t>Ochrana fondu RFID detekčnou bránou</t>
  </si>
  <si>
    <t>Potreba nového bezpečnostného RFID systému, ktorý je nevyhnutný na zabezpečenie ochrany fondu. RFID brána okamžite zistí, či sa cez ňu pohybuje médium zabezpečené RFID etiketou s nastaveným bezpečnostným kódom. Neautorizovaná výpožička tak spôsobí poplach a upozorní pracovníkov  svetelným a zvukovým alarmom.</t>
  </si>
  <si>
    <t xml:space="preserve">Cieľom je minimalizácia odcudzenia a poškodenia dokumentov z fondov študovní. </t>
  </si>
  <si>
    <t>Minimalizovať možnosti odcudzenia a poškodenia dokumentov z fondov študovní v SNK</t>
  </si>
  <si>
    <t>Realokácia z BV na KV.</t>
  </si>
  <si>
    <t>SNK202104</t>
  </si>
  <si>
    <t>IKIS - Integrovaný knižnično-informačný systém</t>
  </si>
  <si>
    <t>IKIS zlepší možnosti plnenia knižnično-informačných služieb Slovenskou národnou knižnicou a ďalšími knižnicami knižničného systému Slovenskej republiky, ktoré vykonávajú pre širokú odbornú i laickú verejnosť podľa zákona č. 126/2015 Z. z. o knižniciach v znení neskorších predpisov. Systém má byť vybudovaný v súlade s Národnou koncepciou rozvoja informačných systémov verejnej správy.
Koncepcia IKIS predstavuje národné riešenie. IKIS bude slúžiť ako Integrovaný knižnično-informačný systém pre potreby Slovenskej národnej knižnice a tiež potenciálne, na základe ich slobodného rozhodnutia, aj iným knižniciam, ktoré o to prejavia záujem, pretože jeho využívanie im prinesie viaceré benefity, zefektívni ich prevádzku a zlepší služby, ktoré poskytujú svojím používateľom, najmä prostredníctvom Súborného katalógu.
Požiadavky na nový knižnično-informačný systém predstavujú súhrn požiadaviek vyplývajúci tak zo skúseností z doterajšieho používania KIS VIRTUA, ako aj z návrhov na rôzne vylepšenia nevyhovujúcej funkcionality a nakoniec aj z požiadaviek na novú funkcionalitu, ktorá doteraz nebola využívaná, ale v podmienkach digitálneho veku je žiadaná. Z pohľadu Slovenskej národnej knižnice a knižníc knižničného systému SR má teda IKIS priniesť významné inovácie v rámci všetkých knižnično-informačných činností
definovaných platnou legislatívou, ich optimalizáciu a rozšírenie, ako aj vyšší komfort a efektivitu pri ich výkone. Z pohľadu používateľa sa prostredníctvom IKIS uskutoční vízia, keď z jedného webového portálu získa priamy online prístup k informáciám o dostupnosti analógových zbierok v rámci SNK a participujúcich knižníc (ktoré si bude môcť prostredníctvom medziknižničnej výpožičnej služby vypožičať a vyzdvihnúť
v ním zvolenej knižnici), k digitalizovaným zbierkam SNK (voľné diela bezplatne, státisíce obchodne nedostupných diel za stanovený poplatok) prostredníctvom digitálnej knižnice SNK, ale aj k ďalším voľným i licencovaným elektronickým informačným zdrojom, ktorými SNK disponuje. Pôjde teda o poskytnutie prístupu ku všetkým dostupným zdrojom informácií z jedného miesta. Vyhľadávanie bude pritom prebiehať v rámci všetkých týchto zdrojov súbežne, čo významne zvýši kvalitu a úspešnosť vyhľadávania požadovaných
relevantných informácií.</t>
  </si>
  <si>
    <t>Vybudovanie moderného pokročilého knižnično-informačného systému novej generácie na národnej úrovni.</t>
  </si>
  <si>
    <t>Počet používateľov - nárast o 50% oproti súčasnému stavu. Počet používateľských transakcií v novom IKIS - nárast o 50% oproti súčasnému stavu. Počet integrovaných knižníc knižničného systému SR - nárast o 50% oproti súčasnému stavu. 
Vybudovanie integrovaného knižničného informačného systému na národnej úrovni - základné moduly:
 - pôvodná hodnota - 0
 - cieľová hodnota - 1
Informačná brána pre sprístupnenie digitálnych informačných zdrojov v rámci modulu sprístupnenia zdigitalizovaných diel:
- pôvodná hodnota - 0,1
- sprístupnené voľné diela
- cieľová hodnota - 0,9-0,95-1,00*
- platobná brána integrovaná s discovery systémom knižnično-informačného systému
    (* v prípade vyriešenia otvorených otázok autorskoprávnej ochrany, by bolo možné sprístupniť celý
       zdigitalizovaný knižničný fond)
V prípade použitia open source riešenia, možnosť poskytnutia outsourcingu systémovej správy a IT prostriedkov, primárne pre malé, potencionálne aj pre stredné knižnice</t>
  </si>
  <si>
    <t xml:space="preserve">Návrh potrebných aktivít. Jedná sa o hrubý odhad, ktorý nieje ani na úrovni investičného zámeru. Kvantifikácia reálnych nákladov predmetnej aktivity sa začne realizovať v druhom polroku 2021 po prijatí príslušných strategických dokumentov na úrovni rezortu.
</t>
  </si>
  <si>
    <t>SNK202103</t>
  </si>
  <si>
    <t>Obnova HW a SW core IT infraštruktúry SNK a posilnenie jej kapacít slúžiacich pre poskytovanie knižničo-informačných služieb, sprsítupňovanie písomného kultúrneho dedičstva verejnosti a jeho digitalizáciu</t>
  </si>
  <si>
    <t>Modernizácia HW a SW vybavenia dátového centra SNK</t>
  </si>
  <si>
    <t>zabezpečenie chodu a činností Slovenskej národnej knižnice</t>
  </si>
  <si>
    <t>SNK202111</t>
  </si>
  <si>
    <t>Permanentné informačné značky - logo SNK nasvietenie na depozite sídelnej budovy</t>
  </si>
  <si>
    <t>Zámerom projektu inštalovať permanentné označenie na budove SNK, ktoré by malo v noci nasvetľovať výškovú časť depozitov (hornú tretinu budovy). Kvôli nerovnostiam terénu je nutná inštalácia o 170 cm nižšie ako je vstup budovy.</t>
  </si>
  <si>
    <t>Cieľom je zviditeľniť budovu aj potme a počas zníženej viditeľnosti. Označenie by malo byť svetelné a malo by ísť o svetlný lúč z priestoru parku pred knižnicou premietaný na stenu depozitov.</t>
  </si>
  <si>
    <t>SNM</t>
  </si>
  <si>
    <t>SNMGR202101</t>
  </si>
  <si>
    <t>Sídelná budova SNM Bratislava
(jedná sa o komplexnú obnovu budovy, ktorá je národnou kultúrnou pamiatkou)</t>
  </si>
  <si>
    <t xml:space="preserve">Odstránenie havarijného stavu objektu a celková rekonštrukcia </t>
  </si>
  <si>
    <t xml:space="preserve">Zlepšenie technického stavu pôvodného objektu, (bezpečnosť pri užívaní objektu, hygienické požiadavky, zlepšenie energickej efektívnost budovy, čiastočná zmena dispozočného riešenia objektu ) </t>
  </si>
  <si>
    <t>Zhodnotenie technického stavu objektu,
vrátenie historickej hodnoty,
zvýšenie počtu náštevníkov</t>
  </si>
  <si>
    <t>Pre začatie stavebnej obnovy sídelnej budovy SNM je nutné zrealizovať dočasné presťahovanie pracoviska Riaditeľstva SNM a SNM - Prírodovedného múzea a uskladnenie výstavného fundusu.</t>
  </si>
  <si>
    <t>SNMGR202102</t>
  </si>
  <si>
    <t>Budovy na Žižkovej</t>
  </si>
  <si>
    <t>1. Ide o zbúranie jestvujúceho objektu Energobloku - a výstavbu nového objektu - "Centrum muzejných štúdií"
2. Výstavba budovy na mieste súčasného parkoviska (parc. č. 936, 937, 938, k. ú. Staré Mesto)  - "Knižnica"</t>
  </si>
  <si>
    <t xml:space="preserve">Vybudovanie moderných pracovísk pre knižnicu, archív, administratívne priestory,  reštaurátorské pracovisko. </t>
  </si>
  <si>
    <t>Vybudovanie nových objektov - "Centrum muzejných štúdií" a "Knižnice"</t>
  </si>
  <si>
    <t xml:space="preserve">Výstavba nového depozitára SNM </t>
  </si>
  <si>
    <t>Odborná ochrana zbierkového fondu je spojená so zabezpečením  bezpečnosti zbierkových predmetov pri ich trvalom uložení, prezentácii v expozíciách a na výstavách. Súčasťou odbornej ochrany zbierok je optimalizácia klimatických podmienok v depozitároch, výstavných a expozičných priestoroch, odborné ošetrenie zbierkových predmetov. Vytváranie optimálnych podmienok pre všeobecnú bezpečnosť a ochranu zbierkových predmetov.</t>
  </si>
  <si>
    <t xml:space="preserve">Moderná depozitárna budova vysokého štandardu s dobrými klimatickými pomerami zabezpečí dlhodobú ochranu ZP, s bádateľňou a miestom na odborné ošetrenie zbierkových predmetov. </t>
  </si>
  <si>
    <t>SNMGR202104</t>
  </si>
  <si>
    <t>Múzeum 20. storočia</t>
  </si>
  <si>
    <t xml:space="preserve">Vybudovanie nového múzea prezentujúceho dejiny a udalosti 20. storočia na území Slovenska v zmysle Programového vyhlásenia vlády zo dňa 19.4.2020. </t>
  </si>
  <si>
    <t>Dejiny Slovenska v 20. storočí sú poznačené nielen dvoma totalitnými režimami, dvoma svetovými vojnami, niekoľkými štátnymi útvarmi – od monarchie až po demokratickú republiku, prudkým rozvojom v mnohých oblastiach (školstvo, zdravotníctvo, kultúra, priemysel, obchod, a pod.), ale na druhej strane aj negatívnymi udalosťami – upierania prirodzených práv príslušníkom národnostných  menšín, holokaust, politický útlak, tragédie obyvateľov nášho územia, o ktorých táto spoločnosť mnohokrát ani netuší. Často sa s nimi nedokáže vyrovnať pretože nepozná ich príčiny a vidí len dôsledky. Práve koncept nového múzea by tieto otázky otvoril, v expozíciách a výstavách o nich hovoril a edukačnými programami ich vysvetľoval. Nové múzeum by sa tak malo stať miestom poznania našej nedávnej minulosti, kde nájdeme odpovede na naše otázky a môžeme o nich aj voľne a slobodne diskutovať. Uvedomujem si, že ide o ambiciózny projekt, ktorý bude stáť desiatky miliónov eur, ale s nesmiernym prínosom k poznaniu vlastnej histórie a premien spoločnosti.</t>
  </si>
  <si>
    <t xml:space="preserve">Vybudovanie nového múzea s expozíciou dejín Slovenska, výstavnými priestormi, priestromi pre vzdelávanie (prednáškové sály, vzdelávacie miestnosti, knižnica, adiovizuálne študovne), priestory pre návštevníkov (kaviareň, reštaurácia), obchody (knihkupectvo, suveníry), a pod. </t>
  </si>
  <si>
    <t xml:space="preserve">Projekt prípravy zriadenia Múzea 20. storočia predložený SNM na MK SR dňa 31.12.202, Personálne zabezpečenie projektu. </t>
  </si>
  <si>
    <t>Nákup dopravných prostriedkov všetkých druhov</t>
  </si>
  <si>
    <t>Efektívny výkon správy majetku štátu zvereného do správy SNM</t>
  </si>
  <si>
    <t>Cieľom je periodická obnova vozového parku využívanom pri výkone správy SNM</t>
  </si>
  <si>
    <t>Zriaďovacia listina  SNM, Čl.4 bod 1</t>
  </si>
  <si>
    <t>Merateľný ukazovateľ nie je relevantný, jedná sa o periodickú obnova vozového parku všetkých organizačných zložiek SNM</t>
  </si>
  <si>
    <t>Akvizície zbierkových predmetov</t>
  </si>
  <si>
    <t>Akvizičná činnosť je systematický proces získavania predmetov kultúrnej hodnoty na účel ich trvalého uchovávania, následného odborného spravovania a vedeckého skúmania.</t>
  </si>
  <si>
    <t>Cieľom nadobúdania zbierkových predmetov je využiť ich informačnú a výpovednú vedeckú, historickú, kultúrnu a umeleckú hodnotu v prezentačných a výchovno-vzdelávacích aktivitách múzea.</t>
  </si>
  <si>
    <t>Zriaďovacia listina SNM, Čl.1 bod 3 pís.a)</t>
  </si>
  <si>
    <t>Merateľný ukazovateľ nie je relevantný, jedná sa o akvizičnú činnosť všetkých organizačných zložiek SNM</t>
  </si>
  <si>
    <t>Nákup výpočtovej techniky</t>
  </si>
  <si>
    <t xml:space="preserve">Cielom je vedenie centrálnej evidencie zbierkových predmetov múzeí zapísaných v Registri múzeí a galérií Slovenskej republiky, vypracovanie projektových dokumentácií všetkých stupňov, zefektívnenie admistratívnej činnosti pri správe
</t>
  </si>
  <si>
    <t xml:space="preserve">Zriaďovacia listina SNM, Čl.1 bod 3 pís.d) až t) </t>
  </si>
  <si>
    <t>Merateľný ukazovateľ nie je relevantný, jedná sa o nákup výpočtovej techniky pre všetky organizačné zložky SNM</t>
  </si>
  <si>
    <t>SNM - Historické múzeum</t>
  </si>
  <si>
    <t>SNMHIM202102</t>
  </si>
  <si>
    <t xml:space="preserve">Realizácia expozícií a prevádzkových priestorov SNM na Bratislavskom hrade </t>
  </si>
  <si>
    <t xml:space="preserve">Realizícia expozície Dejiny Slovenska na II. poschodí Bratislavského hradu a depozitárov na IV. poschodí Bratislavského hradu. Dejíny Slovenska – prvá etapa Najstaršie dejiny Slovenska bola otvorená vo februári 2016, druhá časť Stredovek – bola otvorená  v roku 2019; v roku  2018 múzeum otvorilo expozíciu v Klenotnici zo  zbierky drahých kovov SNM – HM; v roku 2015 boli zrealizované dva depozitáre: depozitár militárií a depozitár skla, keramiky a porcelánu a v októbri 2016 boli dané do užívania tri nové depozitáre – papier, obrazy a kombinovaný materiál. </t>
  </si>
  <si>
    <t xml:space="preserve">Poskytnúť verejnosti prehľad slovenských dejín (už zrealizované do roku 1526), realizácia obrazárne, klenotnice cirkveného umenia, realizácia Keltskej cesty, expozície Dejín Bratislavského hradu, expozície Korunnej veže  , dobudovanie zázemia pre návštevníkov a edukačných  priestorov.  Realizácia 3 depozitárov  (6 už zrealizovaných) </t>
  </si>
  <si>
    <t>namiesto realizácie obrazárne vytvorenie výstavného priestoru pre krátkodobé výstavy medzinárodného charakteru</t>
  </si>
  <si>
    <t>Počet návštevníkov 200 000/ročne,  6 expozícií, 9 depozitárov, uloženie 170 000 ks zbierkových predmetov, 150 bádateľov ročne</t>
  </si>
  <si>
    <t>SNMHIM202101</t>
  </si>
  <si>
    <t>Oprava a obnova skladového objektu pre depozitár SNM v Seredi - sťahovanie</t>
  </si>
  <si>
    <t xml:space="preserve">SNM – Historické múzeum vzhľadom na rozsah zbierok, ktoré spravuje spustilo projekt výstavby nového depozitára. Depozitár využije existujúci skladový objekt o rozlohe cca 1500m² nachádzajúci sa v areáli SNM – Múzea židovskej kultúry (Múzeum holocaustu). SNM – Historické múzeum zadalo vyhotovenie projektu na prestavbu skladového objektu, který bol predložený novembri 2018 vrátane stavebných povolení. Projekt predpokládá investíciu na stavebné práce (vrátane zabudodovanej techniky) 2,9 milióna Euro s DPH. Ďalšia plánovaná etapa je sťahovanie zbierkových predmetov uložených v dočasnom depozitári v Pezinku a dovybavenie depozitára fundusom pre uloženie zbierkových predmetov a kancelárskym mobiliárom pre administrativu. Prínosom realizácie depozitára SNM je uloženie zbierkových predmetov podľa moderných európskych štandartov. </t>
  </si>
  <si>
    <t>Moderná depozitárna budova vysokého štandardu s dobrými klimatickými pomerami zabezpečí dlhodobú ochranu ZP, s bádateľňou a miestom na odborné ošetrenie zbierkových predmetov. Sťahovanie zbierkových predmetov z Pezinka do Serede a ukončenie nájmu budovy dočasného depozotára v Pezinku v okt. 2022.</t>
  </si>
  <si>
    <t>Uloženie 150 000 zbierkových predmetov, 50 bádatelov/ročne, odborne ošetrených predmetov 1000/ročne, zrušenie nájmu 60000 eur/ročne</t>
  </si>
  <si>
    <t>SNMHIM202105</t>
  </si>
  <si>
    <t>Výstava Symboly štátu</t>
  </si>
  <si>
    <t xml:space="preserve">Témou výstavy sú dejiny slovenskej štátnej symboliky od predheraldického obdobia až do súčasnosti. Je plánovaná v rámci osláv 30. výročia vzniku Slovenskej republiky, otvorenie na jeseň (september/október) 2022, s dobou trvania minimálne 6 mesiacov. 
Základom výstavy rozdelenej podľa chronologických kritérií by mala byť kombinácia zbierkových predmetov z rôznych pamäťových fondových inštitúcií, domácich aj zahraničných, numizmatických, knižničných a archívnych prameňov. Počíta sa niekoľkými zbierkovými predmetmi zo zahraničia, tzn. výpožičky zo Česka, Srbska, Chorvátska a Maďarska.  Plocha výstavy cca 700 m2
</t>
  </si>
  <si>
    <t>Projekt výstavy má byť príspevkom k dôstojným oslavám 30. výročia vzniku Slovenskej republiky. Zámerom však je najmä oboznámiť širokú slovenskú, ale aj zahraničnú verejnosť s dávnou históriu našej štátnej symboliky - počet odhadovaných návštevníkov 30 000. Vydanie katalógu v počte 1000 ks a edukačnej knih v počte 1000  ks</t>
  </si>
  <si>
    <t>Realizácia 1 výstavy
Počet návštevníkov: min. 30 000
Publikácie: 2, počet 2000/ks</t>
  </si>
  <si>
    <t>SNMHIM202104</t>
  </si>
  <si>
    <t>Výstava Slovensko a Rímska ríša.</t>
  </si>
  <si>
    <t xml:space="preserve">V roku 2021 si pripomíname 2000 rokov od založenia prvého štátneho útvaru doloženého písemným prameňom na Slovensku – Vanniovho královstva. Archeologicko-historická výstava o dejinách územia Slovenska v 1. až 4. storočí, kedy sa nachádzalo v susedstve Rímskej ríše. Výstava poukáže na problematiku archeologických (vystavené exponáty, vybrané metódy archeologického výskumu) a historických prameňov (vystavené exponáty, sprievodné texty a interaktívne stanovištia), archeologický výskum a jeho historiografiu, dejiny výskumu doby rímskej na našom území. Výstava tak symbolicky prepojí bádanie predovšetkým dvoch historických vedných disciplín – archeológiu a históriu, ako aj ostatné pomocné vedné odbory. Súčasťou výstavy bude interaktívna edukačná línia. Plocha výstavy cca 450 m2
</t>
  </si>
  <si>
    <t>Hlavným cieľom projektu je spolupráca pripomenutie prvého štátneho útvaru známeho z písomných prameňov na území Slovenska – Vanniovho kráľovstva. Počet odhadovaných návštevníkov 20 000, počet prednášok a podujatí 10. Vydane katalógu v počte 1000 ks a edukačenej knihy v počte 1000 ks</t>
  </si>
  <si>
    <t>Realizácia 1 výstavy
Počet návštevníkov: min. 20 000
Publikácie: 2, počet 2000/ks</t>
  </si>
  <si>
    <t>SNMHIM202103</t>
  </si>
  <si>
    <t>Realizácia depozitárov pre SNM-HM na Bratislavskom hrade v rámci projektu Iterreg SK-AT</t>
  </si>
  <si>
    <t>Projekt predpokladá vybudovanie dvoch depozitárov na Bratislavskom hrade. Depozitár Drevo I. a Depozitár Drevo II. Vybudovanie depozitárov naplánované v rámci porjektu Interreg SK-AT</t>
  </si>
  <si>
    <t xml:space="preserve">Dobudovať dva otvrorené depozitáre SNM - HM a zlepšiť takto uloženie zbierkových predmetov v počte cca 10 000 zbierkových predmetov  </t>
  </si>
  <si>
    <t>2 depozitáre, uloženie cca 10 000 zbierkových predmetov, 50 bádateľov/ročne</t>
  </si>
  <si>
    <t>SNM - Hudobné múzeum</t>
  </si>
  <si>
    <t>SNMHUM202101</t>
  </si>
  <si>
    <t>Depozitár-novostavba</t>
  </si>
  <si>
    <t>Cieľom je rozšírenie kapacity úložných priestorov
pre zbierkový fond a zabezpečenie jeho ochrany.</t>
  </si>
  <si>
    <t xml:space="preserve">Uloženie zbierkových predmetov  250 000 - vrátane veľkorozmerných </t>
  </si>
  <si>
    <t>03 Projektová dokumentácia k dispozícii - pre územné rozhodnutie</t>
  </si>
  <si>
    <t>sťahovanie zbierok,
ochranný materál</t>
  </si>
  <si>
    <t>projektová dokumentácia k dispozícii - pre územné rozhodnutie(platné do 14.10.2021)
pozn.: v roku 2026 finančné prostriedky na vybavenie depozitára vrátane fumigačnej komory 
+ náklady na sťahovanie zbierkového fondu (BV)
pozri riadok 19!
V prípade, že sa nezrealizuje novostavba depozitára, resp. nevyrieši adekvátne uloženie zbierkového fondu HuM, nebude možné riešiť investičný projekt týkajúci sa súčasného depozitára, t.j. odčlenenie oranžérie (NKP) a vyčlenenie prístavby na administratívne a kultúrno-výchovné účely.</t>
  </si>
  <si>
    <t>SNMHUM202102</t>
  </si>
  <si>
    <t xml:space="preserve">Park (dosadba, jazerá-vodný systém, 
osvetlenie, oplotenie, rozárium)
</t>
  </si>
  <si>
    <t>Zámerom je vrátiť historickému anglickému parku (autor  belgický záhradný architekt Henrich Nebbien 1813-1822; súčasná rozloha 17 ha) v čo najväčšej miere  jeho pôvodnú podobu (stav z r. 1822 - zachovaný plán parku), novou dosadbou v súlade s pôvodným výberom drevín zabrániť neustálemu ohrozovaniu potencionálnych návštevníkov (padanie stromov, konárov, prehnité kmene stromov) - v súčasnosti máme povolenie na výrub 46 stromov, ktoré sú ohrozujúce. Zámerom je tiež vytvorenie náučného chodníka, obnova vodného systému, eliminácia naplavenín z Krupského potoka. Súčasne dobudovať rozárium, ako pokračovanie odkazu M.H.Chotekovej, t.č. so súhlasom KPÚ máme iba zásobník ruží. Osvetlenie z 80. rokov 20. storočia je nefunkčné, potrebuje obnovu. Oplotenie parku bolo na viacerých miestach narušené, čím nastala situácia, že vlastník nemohol a doteraz nemôže zabezpečiť funkčnú ochranu majetku. Park - NKP 803/2; jazero - NKP 803/13.</t>
  </si>
  <si>
    <t xml:space="preserve">Cieľom je revitalizácia historického parku vrátane vodného systému s poskytnutím náučno-relaxačnej aktivity pre návštevníkov. </t>
  </si>
  <si>
    <t>Zvýšený počet návštevníkov o 2000/rok</t>
  </si>
  <si>
    <t>04 Projektová dokumentácia k dispozícii - pre stavebné povolenie</t>
  </si>
  <si>
    <t>SNMHUM202103</t>
  </si>
  <si>
    <t>Komplexná obnova Kaštieľa Dolná Krupá</t>
  </si>
  <si>
    <t>Budova kaštieľa v Dolnej Krupej (NKP 803/1) je významný reprezentant klasicistickej architektúty na Slovensku - na základe jej tretej prestavby ukončenej v r. 1822. Kaštieľ s barokovým jadrom (z polovice 18.l storočia)  patril rodu Brunsvik (neskôr Chotek) a v medzinárodnom kontexte sa spája s beethovenovskou tradíciou na Slovensku. Na čiastkovú obnovu (začiatok: máj 2021) sme získali prostriedky z fondov EÚ (Interreg), je potrebné obnovu objektu ukončiť - predpokladaná investícia na ukončenie 2,31 mil. €</t>
  </si>
  <si>
    <t>Cieľom je rekonštrukcia kaštieľa, ktorý je využívaný na prezentačnú a kultúrno-výchovnú činnosť.</t>
  </si>
  <si>
    <t>Zákon č. 49/2002 Z.z. o ochrane pamiatkového fondu, §8 ods. 1 b)</t>
  </si>
  <si>
    <t>Zvýšená návštevnosť o 2000/rok
zníženie nákladov na opravy o 3000/rok;
zvýšenie tržieb z krátkodobých prenájmov o 10 000/rok.</t>
  </si>
  <si>
    <t xml:space="preserve">v realizácii čiastková obnova (1,871 tis. €)
pozn. 1:  požiadavka 2,31 mil. na dokončenie obnovy zo štátneho rozpočtu (KV); 
pozn.2:
300 tis. interiérové vybavenie, údržba, výstavný projekt - udržateľnosť (BV)
</t>
  </si>
  <si>
    <t>SNMHUM202104</t>
  </si>
  <si>
    <t>Oranžéria s prístavbou</t>
  </si>
  <si>
    <t xml:space="preserve">Dva vzájomne prepojené (prízemnou spojnicou) objekty. Starší (pôvodná oranžéria, dnes NKP č. 803/5) je barokový jednopodlažný objekt, novšia časť je dvojpodlažná novostavba (prístavba z 80. rokov 20. storočia) s podkrovím. Celý objekt je v  súčasnosti využívaný ako depozitár Hudobného múzea. Rozhodnutím KPÚ budeme musieť realizovať odčlenenie prístavby od objektu NKP - oranžérie. Zbúrať spojnicu, budovu barokovej oranžérie využívať na prezentačné účely s náplňou informujúcou o jej historckom určení. Objekt prístavby využívať na administratívne účely a kultúrno-výchovné aktivity. Všetko nadväzuje na skutočnosti, že po obnove kaštieľa sa administratívne činnosti z kaštieľa vyčlenia a stavebné riešenie  oranžérie s prístavbou sa môže realizovať až po ukončení výstavby nového depozitára.
Cieľom je rozšírenie ponuky služieb návštevníkom: 
- priestory na prezentačné účely v objekte oranžérie
- vyčlenenie kancelárskych priestorov z kaštieľa a umiestnenie do prístavby (súčasný depozitár)
- vyčlenenie priestorov na kultúrno-výchovné aktivity (múzejná pedagogika) v prístavbe
</t>
  </si>
  <si>
    <t xml:space="preserve">Cieľom je rozšírenie ponuky služieb návštevníkom. 
</t>
  </si>
  <si>
    <t>Zvýšený počet návštevníkov o 2000/rok
Zvýšený počet podujatí o 80/rok</t>
  </si>
  <si>
    <t>Do obnovených priestorov 
zabezpečiť interiérové
vybavenie</t>
  </si>
  <si>
    <t>pozri riadok 14!
Riešenie uvedeného investičného zámeru nadväzuje na realizáciu novostavby depozitára. Ak nebude vyriešené uloženie zbierkového fondu Hudobného múzea - zbierka predmetov archívnej povahy a zbierka hudobných nástrojov (vrátane veľkorozmerných - klavíry, harmóniá, organy) a zabezpečenie jeho ochrany, nebude možné tento investičný zámer realizovať.</t>
  </si>
  <si>
    <t>SNMHUM202105</t>
  </si>
  <si>
    <t>Zákon č. 49/2002 Z.z. o ochrane pamiatkového fondu, §28 ods. 1 b)</t>
  </si>
  <si>
    <t>SNMHUM202106</t>
  </si>
  <si>
    <t>Historická parková architektúra-objekty</t>
  </si>
  <si>
    <t xml:space="preserve">Zámerom je záchrana umeleckých historických 
objektov, ktoré dotvárajú jedinečnú atmosféru 
historického parku. Všetky sú v registri NKP (č. 803/6-12, č. 803/14): grotta - umelá jaskyňa (z r. 1814), obelisk (po 1827), socha-žena s dieťaťom (Š.Ferenczy, cca 1835), socha-Šípková Ruženka (R. Cauer, 1872), vstupná baroková brána. Ich obnova je nevyhnutná, lebo všetky postupne degradujú. </t>
  </si>
  <si>
    <t>Reštaurovanie a obnova umeleckých historických objektov parkovej architektúry.</t>
  </si>
  <si>
    <t>Zvýšená návštevnosť o 2000/rok</t>
  </si>
  <si>
    <t>pozn: 
je vyhotovený návrh na reštaurovanie s umelecko-historickým výskumom (Peter Koreň, 2017)</t>
  </si>
  <si>
    <t>SNMHUM202107</t>
  </si>
  <si>
    <t>Pamätník L.v.Beethovena</t>
  </si>
  <si>
    <t>Rokokový pavilón - pôvodný domček záhradníka, 
slúži ako Pamätník L.van Beethovena (NKP č. 803/3). Na budove pamätníka sú poškodené strešné žľaby a 
zvody dažďovej vody. Poškodené kamenné prvky 
fasády je potrebné obnoviť – reštaurovať. Potrebná 
tiež obnnova okien. V interiéri objektu je potrebná 
oprava elektroinštalácie.Zároveň je nevyhnutné prikročiť k modernizácii expozície (je fyzicky a morálne zastaraná; 2004, resp. 2010)</t>
  </si>
  <si>
    <t>Oprava Pamätníka L. van Beethovena a modernizácia expozície.</t>
  </si>
  <si>
    <t xml:space="preserve">pozn. 
oprava a údržba Pamätníka L.V.Beethovena 
v r. 2022    110 000 €
expozícia  100 000 € </t>
  </si>
  <si>
    <t>SNMHUM202108</t>
  </si>
  <si>
    <t>Budova vrátnice</t>
  </si>
  <si>
    <t>Jediný zachovaný relikt z pôvodnej symetrickej zástavby 
lemujúcej čestné nádvorie, jednoduchá jedno-podlažná 
stavba pri vchode do areálu (NKP č. 803/4) plánujeme využívať ako vstupný objekt, predajné miesto, poskytnutie prvých informácii návštevníkom.</t>
  </si>
  <si>
    <t>Cieľom je obnova budovy vrátnice a vytvorenie vstupného objektu.</t>
  </si>
  <si>
    <t>pozn.:
na čiastkové opravy pod dohľadom KPÚ získané mimorozpočtové zdroje v spolupráci s OZ Korompa pre rok 2021 v hodnote prác 18 000 € (celkový rozpočet 90 000 €)</t>
  </si>
  <si>
    <t>SNMHUM202109</t>
  </si>
  <si>
    <t>Pôvodná hospodáska budova patriaca k pôvodnému areálu</t>
  </si>
  <si>
    <t xml:space="preserve">Budova je v susedstve  vrátnice a bola súčasťou hospodárskych objektov panstva. Dlhodobo bola obývaná občanmi z nižšej sociálnej skupiny, zostala v pôvodnom stave bez akýchkoľvek stavebných zásahov. Patrí k nej aj časť pozemku bezprostredne susediacich s pozemkom areálu. V súčasnosti je uvoľnená, podklady pre prípadné majetkovoprávne riešenie sa zisťujú. Zakúpením nehnuteľnosti, ktorá je jediná zachovaná v pôvodnom stavebnom štýle, pre potreby múzea môžeme optimálne vyriešiť a rozšíriť možnosti vstupného objektu a poskytnúť adekvátne  služby pre návštevníkov vrátane zriadenia museumshopu. </t>
  </si>
  <si>
    <t xml:space="preserve">Cieľom je nákup nehnuteľnosti, ktorá bola pôvodne súčasťou hospodárskych objektov panstva Brunsvik-Chotek </t>
  </si>
  <si>
    <t>Zabezpečenie kvalitných služieb v rámci vstupných objektov - napr. zriadenie museumshopu</t>
  </si>
  <si>
    <t>SNM - MUK Svidník</t>
  </si>
  <si>
    <t>SNMMUKS202101</t>
  </si>
  <si>
    <t>Renovovanie barokového kaštieľa Galérie Dezidera Millyho</t>
  </si>
  <si>
    <t xml:space="preserve">Vypracovanie predprojektovej a projektovej dokumentácie, celková obnova barokového kaštieľa-NKP </t>
  </si>
  <si>
    <t>SNMMUKS202102</t>
  </si>
  <si>
    <t>Dostavba hlavného objektu skanzenu SNM-MUK Svidník</t>
  </si>
  <si>
    <t>Ukončenie prác na časti “B“, s výstavbou parkoviska a oplotenia (skanzen)</t>
  </si>
  <si>
    <t xml:space="preserve">Zvýšenie kvalitatívnej úrovne turistickej infraštruktúry,kvalita poskytovaných služieb pre návštevníkov </t>
  </si>
  <si>
    <t>zhodnotenie technického stavu objektu, vrátenie historickej hodnoty, zvýšenie návštevnosti a príjmov o 50%-prevádzkovanie múzea aj v zimnom období, zvýšenie podujatí o 30%</t>
  </si>
  <si>
    <t>SNMMUKS202104</t>
  </si>
  <si>
    <t>Revitalizácia parku v Galérii Dezidera Millyho</t>
  </si>
  <si>
    <t>Architektonická štúdia záhradného parku v Galérii Dezidera Millyho - vypracovanie</t>
  </si>
  <si>
    <t>Revitalizácia exteriérovej zelene, nová výsadba a osadenie parkového mobiliáru</t>
  </si>
  <si>
    <t>Estetická úprava areálu, zvýšenie počtu návštevníkov o 10%, podujatí o 10%</t>
  </si>
  <si>
    <t>SNMMUKS202106</t>
  </si>
  <si>
    <t>Záchrana pamiatok ľudovej architektúry, ktoré tvoria významnú súčasť kultúrneho dedičstva SR</t>
  </si>
  <si>
    <t>SNM - Múzeá v Martine</t>
  </si>
  <si>
    <t>SNMMM202101</t>
  </si>
  <si>
    <t>Odstránenie havarijného stavu a celková rekonštrukcia objektu  II. budovy Slovenského národného múzea vrátane priľahlej historickej záhrady a vybudovanie nových depozitárnych priestorov</t>
  </si>
  <si>
    <t>záchrana národnej kultúrnej pamiatky, zlepšenie technického stavu pôvodného objektu s vybudovaním nových, moderných celonárodných expozícii, venovaných tradičnej ľudovej kultúre Slovenska; realizácia prístavby depozitára na uloženie cca 100.000 ks zbierkových predmetov v správe SNM – Múzeí v Martine;  realizácia nových celonárodných expozícii ľudovej kultúry a priestorov na poskytnovanie služieb návštevníkom (tvorivé dielne, prednášky, knižničné služby, archívne služby a pod.)</t>
  </si>
  <si>
    <t xml:space="preserve">záchrana a zhodnotenie technického stavu objektu národnej kultúrnej pamiatky; zvýšenie kapacity depozitárnych priestorov; zvýšenie a skvalitnenie ochany a bezpečnosti zbierkových predmetov; zvýšenie počtu nadobúdaných zbierkových predmetov, skvalitnenie a rozšírenie služieb pre návštevníkov a zázemia pre zamestnancov, zvýšenie aktrativity múzea pre širokú verejnosť, zvýšenie počtu návštevníkov a tržieb zo vstupného </t>
  </si>
  <si>
    <t xml:space="preserve">investičný zámer - potrebné aktualizovať </t>
  </si>
  <si>
    <t>SNMMM202102</t>
  </si>
  <si>
    <t>Rekonštrukcia budovy múzea vo Vrútkach</t>
  </si>
  <si>
    <t xml:space="preserve">Odstránenie havarijného stavu objektu </t>
  </si>
  <si>
    <t>zlepšenie technického stavu pôvodného objektu, adaptácia objektu na depozitár</t>
  </si>
  <si>
    <t>zhodnotenie technického stavu objektu, zvýšenie kapacity depozitárnych priestorov, zvýšenie a skvalitnenie ochrany a bezpečnosti zbierkových predmetov, zvýšenie počtu nadobúdaných zbierkových predmetov</t>
  </si>
  <si>
    <t>SNMMM202103</t>
  </si>
  <si>
    <t>Záchrana objektov ľudovej architektúry v Múzeu slovenskej dediny  v Martine</t>
  </si>
  <si>
    <t>Výstavba expozičných objektov  v zmysle schválených koncepčných materiálov Múzea slovenskej dediny, vybudovanie vstupného objektu (zázemia pre návštevníkov), vybudovanie viacúčelového objektu (depozitárne priestory, konzervačné pracovisko, dielenské priestory), vybudovanie nových skládok konštrukčných prvkov vrátane likvidácie pôvodných v havarijnom stave</t>
  </si>
  <si>
    <t>stavebné dokončenie expozičného regiónu Turiec (vodný tok, želiarske obydlia, usadlosť z Blatnice, hospodárske zázemie fary z Vrícka - PD), zabezpečenie ochrany zbierkových predmetov, skvalitnenie služieb pre návštevníkov a zázemia pre zamestnancov (vstupný a viacúčelový objekt)</t>
  </si>
  <si>
    <t>zvýšenie počtu expozičných objektov a interiérových expozicií v expozičných objektoch; záchrana transferovaných objektov ľudového staviteľstva, zvýšenie kapacity depozitárnych priestorov, zvýšenie a skvalitnenie ochrany a bezpečnosti zbierkových predmetov, zvýšenie počtu nadobúdaných zbierkových predmetov, skvalitnenie a rozšírenie služieb pre návštevníkov a zázemia pre zamestnancov, zvýšenie aktrativity múzea pre širokú verejnosť, zvýšenie počtu návštevníkov a tržieb zo vstupného</t>
  </si>
  <si>
    <t>investičný zámer - pôvodný</t>
  </si>
  <si>
    <t>SNM - Múzeum bábkarských kultúr a hračiek hrad Modrý Kameň</t>
  </si>
  <si>
    <t>SNMBAB202101</t>
  </si>
  <si>
    <t xml:space="preserve"> Obnova barokového kaštieľa na hrade Modrý Kameň</t>
  </si>
  <si>
    <t xml:space="preserve">  Cieľom je celková obnova  barokového kaštieľa na hrade Modrý Kameň, ktorý je sídlom múzea   </t>
  </si>
  <si>
    <t>Zákon č. 49/2002 Z.z. o ochrane pamiatkového fondu</t>
  </si>
  <si>
    <t>Zvýšenie počtu návštevníkov múzea 20000/rok. Zníženie nákladov na opravy a údržbu 3000/rok</t>
  </si>
  <si>
    <t>projektovú dokumentáciu je nutné aktualizovať</t>
  </si>
  <si>
    <t>SNMBAB202104</t>
  </si>
  <si>
    <t>Záchrana torzálnej architektúry goticko-renesančného hradu Modrý Kameň</t>
  </si>
  <si>
    <t>Torzálna architektúra goticko-renesančného hradu je súčasťou historického areálu hrad + kaštieľ. Situovaná na hradnom kopci nad obývanou časťou mesta Modrý Kameň. Zvetralé murivá ohrozujú obývanú časť mesta. Pre jej zlý stav je pre návštevníkov dlhodobo neprístupná. Je význambým archeologickým  náleziskom k dejinám hradu a mesta. Predstavuje významný návštevnícky potenciál múzea.</t>
  </si>
  <si>
    <t>Cieľom je odstránenie havarijného stavu murív, odvodnenie,  parková úprava, vybudovanie návštevníckych trás,</t>
  </si>
  <si>
    <t>Zvýšenie počtu návštevníkov múzea 5000/rok.  Zvýšenie počtu kultúrnych podujatí 10/rok</t>
  </si>
  <si>
    <t>SNMBAB202102</t>
  </si>
  <si>
    <t>Obnova barokového kaštieľa na hrade Modrý Kameň</t>
  </si>
  <si>
    <t xml:space="preserve">Obnova severného krídla barokového kaštieľa - projekt HraMoKaPlus - Obnova prízemia severného krídla barokového kaštieľa a obnova fasád a okien severného 
krídla barokového kaštieľana Hrade Modrý Kameň pre tradície slovenského hračkárstva 
bábkarstva v remeselných dielňach, výrobu a predaj regionálnych produktov 
</t>
  </si>
  <si>
    <t>Vybudovanie kultúrneho priestoru pre vstup a komunikáciu s návštevníkom, priestory pre tvorivé aktivity a služby návštevníkom s cieľom zvýšiť príjmovú zložku rozpočtu múzea. Sanácia nadmernej vlhkosti budovy odstránením cementových fasád s náhradou vápenných materiálov.</t>
  </si>
  <si>
    <t>Zvýšenie počtu návšzevníkov múzea 5000/rok, naýšenie príjmovej častu rozpočtu múzea a stým súvisiacej kvality odbornej činnosti a služieb</t>
  </si>
  <si>
    <t>SNMBAB202103</t>
  </si>
  <si>
    <t>Obnova Parku sv. Anny</t>
  </si>
  <si>
    <t>Park sv. Anny je súčasťou hradného areálu a miestom podujatí múzea a oddychu návštevníkov.Jeho súčasťou je aj hradná Gaštanica s historickými drevinami Gaštana jedlého. Pre jeho využívanie je potrebná saturácia drevín, obnovenie čiatočne zachovaných historických chodníkov, záhradná architektúra a oplotenie</t>
  </si>
  <si>
    <t xml:space="preserve">Cieľom je obnova historického parku pre kultúrne a športové podujatia múzea pre deti a mládež  a oddych návštevníkov   </t>
  </si>
  <si>
    <t xml:space="preserve">Počet návštevníkov v parku a na podujatiach múzea 20000/rok
</t>
  </si>
  <si>
    <t>SNM - Múzeum Betliar</t>
  </si>
  <si>
    <t>SNMMBE202101</t>
  </si>
  <si>
    <t>Obnova hradu Krásna Hôrka a revitalizácia bezprostredného okolia hradu</t>
  </si>
  <si>
    <t xml:space="preserve">Obnova hradného komplexu v rozsahu stavebných úprav, technického vybavenia stavby, reštaurátorských prác, umelecko-remeselnej obnovy prvkov. Súčasťou stavby je aj realizácia stavieb v podhradí v rozsahu technickej infraštruktúry, sietí technického vybavenia, komunikácií, parkovísk, budovy infocentra a stánkov s občerstvením.  </t>
  </si>
  <si>
    <t>Cieľom obnovy je vrátiť hradu podobu a atmosféru spred veľkej obnovy v 20. storočí. Priznať jeho charakter vidieckeho šľachtického sídla a jedného z prvých múzeí na území Slovenska. Súčasne vybudovať dôstojný nástupný areál k hradu kompletnou infraštruktúrou a technickým vybavením na úrovni 21. storočia</t>
  </si>
  <si>
    <t>Zvýšenie počtu návštevníkov na 200 tisíc/ročne.</t>
  </si>
  <si>
    <t>SNMMBE202102</t>
  </si>
  <si>
    <t xml:space="preserve">Obnova parku a kaštieľa Betliar </t>
  </si>
  <si>
    <t xml:space="preserve">Obnova parku riešením vodozádržných opatrení, prieskumy (IGP, hydrologický, pamiatkový, dendrolologický), Projektová dokumnetácia, oprava a obnova vodného systému, nadzemných vodných stavieb a podzemnej odtokovej sústavy, úprava prameniska, pôvodného "grófskeho" vodovodu a vodojemu, úprava vodného toku. Úprava vegetácie parku. Oprava a obnova parkových stavieb a objektov.                                                             Obnova kaštieľa - stavebné úpravy a opravy strechy kaštieľa, komínov, úprava SZ prístavby kaštieľa, nastavenie systému vetrania, odvlhčenia. Revízia a oprava systému dažďovej kanalizácie okolo kaštieľa. Statické posúdenie a stabilizácia (stavebné úpravy) zvislých nosných konštrukcií narušených vplyvom podzemnej vody. Technika prostredia - úpravy na 3. NP (vetranie, chladenie, úprava svetlíkov). Oprava terasy na poschodí na JZ strane kaštieľa, oprava balustrády. Oprava všetkých povrchových úprav fasády kaštieľa. Obnova interiérových historických podláh. Kamerový systém, úprava EPS, EZS, elektroinštalácia. Budova depozitáru.  </t>
  </si>
  <si>
    <t xml:space="preserve">Cieľom zámeru je najmä riešenie vodozádržných opatrení na území parku kaštieľa Betliar a obnova kaštieľa čiastkovými sanačnými zásahmi. </t>
  </si>
  <si>
    <t>Zníženie nákladov na prevádzku a údržbu, cca. 15 tisíc €/ ročne</t>
  </si>
  <si>
    <t xml:space="preserve">Výskumy, posudky </t>
  </si>
  <si>
    <t>SNMMBE202104</t>
  </si>
  <si>
    <t>Obnova Mauzólea v Krásnohorskom Podhradí</t>
  </si>
  <si>
    <t xml:space="preserve">strešnej kupoly budovy Mauzólea, ktorá vykazuje známky poškodenia, pričom sa strešná konštrukcia doteraz opravovala len lokálne, vždy podľa aktuálneho stavu zatečenia. Vplyvom zatekania sa poškodila aj mozaiková výzdoba, mramorová podlaha a schody. Potrebné sú aj výskumy, návrhy na obnovu a na reštaurovanie ako aj samotné reštaurovanie interiérových povrchových úprav a výzdoby.  </t>
  </si>
  <si>
    <t>Cieľom obnovy je komplexnejšia oprava strechy mauzólea, vrátane  obnovy poškodenej interiérovej výzdoby a podlahy.</t>
  </si>
  <si>
    <t>Zníženie nákladov na prevádzku a údržbu, cca. 3000 €/ ročne</t>
  </si>
  <si>
    <t>Reštaurátorský výskum, AH výskum</t>
  </si>
  <si>
    <t>SNMMBE202103</t>
  </si>
  <si>
    <t>Depozitár na papier a textil a dokumentačné centrum SNM-Múzea Betliar</t>
  </si>
  <si>
    <t xml:space="preserve">Stavebnými úpravami v jestvujúcej budove vytvoriť priestory depozitára na papier a textil a dokumentačného centra. Depozitár by sa vytvoril v doteraz nevyužívanom podkrovnom priestore budovy a dokumentačné centrum by vzniklo úpravou dispozície prízemia administratívnej budovy. </t>
  </si>
  <si>
    <t>Cieľom projektu je stavebnými úpravami v jestvujúcej administratívnej budove vytvoriť vhodné priestory pre odborné zázemie múzea, cielenú ochrana zbierok (modernizácia uloženia, prevencie a ochrany zbierkového fondu)</t>
  </si>
  <si>
    <t>Vytvorenie nového priestoru pre odborné zázemie múzea  - Depozitár s plochou 70 m2, Dokumentačné centrum 25 m2.</t>
  </si>
  <si>
    <t>SNM - Múzeum Bojnice</t>
  </si>
  <si>
    <t>SNMMB202101</t>
  </si>
  <si>
    <t>Komplexná stavebná obnova NKP Zámok Bojnice</t>
  </si>
  <si>
    <t>Zámerom komplexnej stavebnej obnovy NKP Zámok Bojnice je prinavrátenie vyhovujúcich parametrov existujúcim stavebným konštrukciám, zamedzenie ďalšej deštrukcii stavebných konštrukcií, výmena inžinierskych sietí, odvlhčenie a stabilizácia objektu, zabezpečenie vyhovujúcich klimatických podmienok pre uloženie zbierok, reštaurovanie kamenných prvkov architektúry, reštaurovanie výmalieb a štukových výzdob, obnova zámockého parku a priekopy, vytvorenie nových expozícií v obnovených priestoroch, vytvorenie nevyhnutného zázemia pre návštevníkov ako aj zamestnancov múzea.</t>
  </si>
  <si>
    <t>Rekonštrukcia NKP Zámok Bojnice, ktorý je využívaný na prezentačnú a kultúrno-výchovnú činnosť a uloženie zbierok.</t>
  </si>
  <si>
    <t xml:space="preserve">Zvýšenie počtu návštevníkov o 20 000 /rok; 
Uloženie zbierkových predmetov v počte 3500 kusov;
Vybudovanie nových expozícií na ploche 320m2;
</t>
  </si>
  <si>
    <t>K dispozícii je čiastková projektová dokumentácia na úrovni realizačného projektu.</t>
  </si>
  <si>
    <t>SNM - Múzeum Červený Kameň</t>
  </si>
  <si>
    <t>SNMMČK202101</t>
  </si>
  <si>
    <t>Oprava Strechy hradu Červený Kameň</t>
  </si>
  <si>
    <t>Cieľom je minimalizácia budúcich nákladov a škôd, zároveň ochrana zdravia  a ľudských životov.</t>
  </si>
  <si>
    <t>Ochrana NKP</t>
  </si>
  <si>
    <t>bez PD, investičný zámer</t>
  </si>
  <si>
    <t>SNMMČK202102</t>
  </si>
  <si>
    <t>Oprava Pohrebnej kaplnky Palfiovcov na hrade Červený Kameň</t>
  </si>
  <si>
    <t>Zámerom je  oprava celkového habitu budovy Pohrebnej kaplnky Pálfiovcov a zároveň zakonzervovanie objektu NKP, ktorej havarijný stav trvá trinásť rokov.</t>
  </si>
  <si>
    <t>Cieľom je zachovanie tohto miesta posledného odpočinku Palfiovcov pre budúce generácie.</t>
  </si>
  <si>
    <t>Vrátenie historickej hodnoty, poskytnutie náučno-relaxačnej aktivity pre návštevníkov a zabránenie ďalšej devastácii s elminiáciou ohrozenia.</t>
  </si>
  <si>
    <t>PD k dispozícii - pre realizáciu stavby</t>
  </si>
  <si>
    <t>SNM - Múzeum kultúry Maďarov na Slovensku</t>
  </si>
  <si>
    <t>SNMMKM202101</t>
  </si>
  <si>
    <t>Rekonštrukcia výstavných priestorov hist.expozície (maľovka, nové podlahy, oprava elektroinštalácie) a obnova expozície podľa novej koncepcie</t>
  </si>
  <si>
    <t>zvýšenie počtu návštevníkov 1900/rok</t>
  </si>
  <si>
    <t>SNMMKM202102</t>
  </si>
  <si>
    <t>Rekonštrukcia  kancelárskych priestorov a depozitára MKMS na Žižkovej 18 v Bratislave</t>
  </si>
  <si>
    <t>Oprava kancelárskych priestorov a depozitára múzea</t>
  </si>
  <si>
    <t>ochrana zbierkového fondu a NKP, zníženie nákladov na reštaurovanie 1000€/rok, zníženie nákladov na opravy a údržbu 500€/rok</t>
  </si>
  <si>
    <t>SNMMKM202103</t>
  </si>
  <si>
    <t>Rekonštrukcia výstavných priestorov v kaštieli I.Madácha v Dolnej Strehovej</t>
  </si>
  <si>
    <t>Oprava výstavných priestorov kaštieľa</t>
  </si>
  <si>
    <t>Cieľom je minimalizácia nákladov, ochrana NKP a  zbierkových predmetov</t>
  </si>
  <si>
    <t>zníženie nákladov na opravy a údržbu 500€/rok</t>
  </si>
  <si>
    <t>SNM - Múzeum Ľudovíta Štúra</t>
  </si>
  <si>
    <t>SNMMĽŠ202101</t>
  </si>
  <si>
    <t>Komplexná revitalizácia budovy SNM-Múzea Ľudovíta Štúra v Modre</t>
  </si>
  <si>
    <t>Revitalizácia a rekonštrukcia dvorových častí budovy vrátane nadstavby, vznik nových priestorov pre administratívu, depozity a prevádzkovo - technické zázemie celého múzea, vytvorenie jasných funkčných komunikačné trás pre návštevníkov, zamestnancov a obslužný personál, ktoré by sa nemali navzájom krížiť. Múzeum by malo prestavbou získať nové expozície, knižničné a výstavné priestory, prednáškovú miestnosť, kancelárie a sociálne zariadenia vyhovujúce hygienickým požiadavkám, depozitáre spĺňajúce zákonné požiadavky, prístup pre imobilných návštevníkov, recepciu pre návštevníkov, užívateľné priestory v nádvorí.</t>
  </si>
  <si>
    <t>Cieľom komplexnej revitalizácie je záchrana havarijného stavu budovy, zásadné skvalitnenie a zlepšenie prevádzkových podmienok múzea, zabezpečenie atraktívneho výstavného a prezentačného priestoru.</t>
  </si>
  <si>
    <t xml:space="preserve">Štatút SNM </t>
  </si>
  <si>
    <t>Rozšírenie úžitkovej plochy na 1350 m2 / budova, Rozšírenie plochy výstavných a multimediálnych priestorov na 400 m2 / budova, Nové študijné a bádateľské centrum 200 m2 / budova, Nová plocha zelene 200 m2 / pozemok</t>
  </si>
  <si>
    <t>Čiastočné uzavretie múzea,
a prenájom priestorov z dôvodu vysťahovanie časti priestorov</t>
  </si>
  <si>
    <t>SNM - Múzeum rusínskej kultúry v Prešove</t>
  </si>
  <si>
    <t>SNMMRKPO202101</t>
  </si>
  <si>
    <t>Rekonštrukcia budovy bývalých kasární na moderné SNM – Múzeum rusínskej kultúry v Prešove na Masarykovej ulici 20.</t>
  </si>
  <si>
    <t xml:space="preserve">Zámerom projektu je rekonštrukcia všetkých troch traktov budovy bývalých kasární Antonína Zápotockého, na Masarykovej ulici, číslo 20, ktorú spravuje SNM – Múzeum rusínskej kultúry v Prešove. Je nevyhnutná nielen kvôli premene bývalých starých kasární na moderné priestory hodné múzea 21. storočia, ale aj kvôli zastaralosti všetkých budov, pretekajúcej streche, rozpadajúcim sa komínom, nevyhovujúcim a pretekajúcim kotlom, kvôli teplovodným potrubiam mimo budovy múzea, čo spôsobuje veľké úniky tepla a predražovanie vykurovania všetkých budov jedným starým kotlom, kvôli nevyhovujúcemu zastaralému a nebezpečnému elektrickému vedeniu vo všetkých budovách, čo spôsobilo vypnutie celej jednej budovy od starého hliníkového elektrického vedenia, kvôli prehnitým podlahám vo výstavných i nevýstavných priestoroch, alebo kvôli nedostupnosti výstavných priestorov pre vozíčkárov (na 2. NP možno vyjsť len po dvojitom schodisku),  jednoducho, kvôli nezrekonštruovaným priestorom múzea od samého začiatku jeho fungovania v súčasných priestoroch.Projekt plánujeme na najbližšie štyrii roky. </t>
  </si>
  <si>
    <t xml:space="preserve">Cieľom projektu je zrekonštruovanie všetkých troch budov bývalých kasární Antonína Zápotockého v Prešove na moderné múzeum histórie a kultúry Rusínov na Slovensku. </t>
  </si>
  <si>
    <t xml:space="preserve">Zníženie nákladov na opravy a prevádzku, 1700 €/rok, ale  aj  zvýšenie počtu návštevníkov podujatí, 3000/rok; 
</t>
  </si>
  <si>
    <t>SNMMRKPO202102</t>
  </si>
  <si>
    <t>Zvýšenie počtu návštevníkov výstav a podujatí, 2000/rok</t>
  </si>
  <si>
    <t>SNMMRKPO202103</t>
  </si>
  <si>
    <t>Nová stála historická expozícia v SNM – Múzeu rusínskej kultúry v Prešove ako prezentácie kultúrneho dedičstva Rusínov v strednej Európe</t>
  </si>
  <si>
    <t>Zvýšenie počtu návštevníkov výstav a podujatí, 3000/rok</t>
  </si>
  <si>
    <t>SNMMRKPO202104</t>
  </si>
  <si>
    <t>Terénny výskum v rusínskych obciach na Slovensku skúmajúci  stupeň asimilácie rusínskeho obyvateľstva s majoritnou populáciou</t>
  </si>
  <si>
    <t xml:space="preserve">Zámerom projektu je uskutočniť terénny výskum pracovníkov SNM – Múzea rusínskej kultúry v rusínskych obciach na SV Slovenska, ale aj v okolí Prešova, Levoče, Sabinova, Popradu,  Vranova nad Topľou v PSK, či v okolí Košíc, Rožňavy, Spišskej Novej Vsi, Gelnice v KSK, kde sú rusínske obce izolované od tých na SV Slovenska. Výskumy procesu asimilácie Rusínov s majoritným obyvateľstvom v izolovaných rusínskych obciach sú doteraz veľmi zriedkavé, a preto potrebné. V niektorých asimilovaných obciach je možno na výskum rusínskej kultúry v nich aj neskoro, pretože ani najstarší obyvatelia obce si nebudú pamätať rusínsky jazyk ako bežný dorozumievací prostriedok v ich rodinách, v ich obci. Potreba urobiť sondu do hĺbky asimilácie vo vybraných obciach v uvedených lokalitách. Zároveň je potrebné taktiež skúmať autochtónne rusínske obce na severovýchode Slovenska, t.j. na území s kompaktným osídlením Rusínov – pri poľsko-slovenských a ukrajinsko-slovenských hraniciach – v okresoch Snina, Sobrance, Humenné, Medzilaborce, Svidník, Stropkov, Bardejov, Stará Ľubovňa a porovnať výsledky v týchto obciach a mestách so zisteniami hĺbky asimilácie pôvodnej rusínskej kultúry s majoritnou kultúrou v izolovaných rusínskych obciach vyššie vymenovaných. Pre potreby výskumu v teréne zakúpiť dva kvalitné diktafóny, mikrofón a digitálnu kameru, ako aj notebook na cesty. Výstupom projektu by malo byť vydanie vedeckej monografie z výsledkov terénneho výskumu s fotografickou prílohou a priloženým CD z videonahrávok z výskumu. </t>
  </si>
  <si>
    <t xml:space="preserve">Cieľom projektu je uskutočniť terénny výskum na zistenie stupňa asimilácie a jej príčin pôvodne rusínskeho obyvateľstva s majoritným obyvateľstvom vo vybraných lokalitách na Slovensku a porovnať hĺbku asimilácie a stratu autochtónnej kultúry a jazyka v izolovaných rusínskych obciach s regiónmi severovýchodného Slovenska s kompaktným rusínskym osídlením. Zároveň vydať vedeckú monografiu z výsledkov terénneho výskumu s fotografickou prílohou a priloženým CD z videonahrávok z výskumu. Výsledky výskumu prezentovať na dočasnej výstave v múzeu. </t>
  </si>
  <si>
    <t>SNMMRKPO202106</t>
  </si>
  <si>
    <t xml:space="preserve">Vytvorenie digitálneho zvukového archívu v SNM-MRK v Prešove na základe výskumu zvukového archívu RTVS </t>
  </si>
  <si>
    <t xml:space="preserve">Zámerom projektu je zrealizovať výskum v rozhlasovom archíve RTVS, v ktorom sa nachádza množstvo magnetofónových a audionahrávok redaktorov rusínskeho vysielania, ktorí za 95 rokov rozhlasového vysielania na Slovensku prešli veľkú časť severovýchodného Slovenska a nahrali neuveriteľné množstvo zápisov zo života Rusínov na Slovensku. Na základe tohto výskumu - vyselektovať existujúci zvukový materiál a vytvoriť z neho v digitálnej podobe zvukový archáv SNM - MRK v Prešove a v spolupráci s RTVS pripraviť výstavy v SNM-MRK v Prešove. </t>
  </si>
  <si>
    <t xml:space="preserve">Cieľom projektu je zachovať zvukovú pamäť života Rusínov na Slovensku od začiatkov existencie rozhlasového vysielania na Slovensku po súčasnosť vytvorením unikátneho digitálneho zvukového archívu histórie a kultúry Rusínov na Slovnesku v priebehu 20. storočia. </t>
  </si>
  <si>
    <t>SNMMRKPO202107</t>
  </si>
  <si>
    <t xml:space="preserve">Výstava Ivan Nestor Šafranko </t>
  </si>
  <si>
    <t>Zámerom projektu je predstaviť verejnosti na Slovensku diela významného rusínskeho umelca  Ivana Nestora Šafranka (*1931 v Turej Paseke, + 2020 v Prahe), ktoré patria k skvostom vizuálneho umenia SR v kontexte slovenskej maľby na prelome 20. a 21. storočia. V jeho tvorbe sa spájajú domáce tradície s novými avantgardnými prúdmi svetového umenia. Autor sa nebál kráčať proti prúdu a raziť si svoj vlastný radikálny, umelecký smer.  Patril medzi prvých výtvarníkov, ktorí sa venovali abstraktnej tvorbe, technike ready-made a drippingu. Zámerom výstavy je oboznámiť verejnosť s tvorbou umelca, ktorý zriedka vystavoval, a preto jeho tvorba  predstavuje len minimálne preskúmanú odnož dejín stredoeurópskeho umenia. Poukázať na jeho život a dielo. Autor  desaťročia učil na Katedre výtvarnej výchovy Pedagogickej fakulty UPJŠ, kde bol vymenovaný za profesora. Celý život zasvätil vizuálnemu umeniu, ktoré novátorsky prezentovalo duchovné hodnoty rusínského etnika.</t>
  </si>
  <si>
    <t>Cieľom projektu je uskutočniť dočasnú výstavu v SNM-MRK v Prešove Ivan Nestor Šafranko.</t>
  </si>
  <si>
    <t>SNMMRKPO202108</t>
  </si>
  <si>
    <t>Miško Čabala  - výstava z diela rusínskeho maliara</t>
  </si>
  <si>
    <t xml:space="preserve">Zámerom projektu je predstaviť verejnosti na Slovensku tvorbu rusínskeho maliara Michala Čabalu (*1941 Nižné Čabiny, + 2002 Prešov ), ojedinelého zjavu východoslovenského maliarstva, psychológa rusínskej krajiny, portrétu a divadelných výjavov, ktoré spracováva podvedome na základe svojej senzitívnosti vnimania reality. Počas štúdií si vytvoril rukopis, ktorý bol pre jeho maliarsky kumšt najdôležitejší a teda nemenný a nezameniteľný. Ide o umelca, bohéma ktorého dielo nikdy nepodliehalo  oficiálnym normám či výtvarným trendom. Jeho diela divák preciťuje viac srdcom ako zrakom. Tento solitér  v maliarstve, ktorého tvorba nie je docenená je ojedinelý zjav krajinára, ktorý rusínskou krajinou dýchal a najviac jej rozumel. </t>
  </si>
  <si>
    <t xml:space="preserve">Cieľom projektu je zmapovať život a tvorbu Michala Čabalu, zozbierať  rozsiahle dielo autora, ktoré je v súkromných a galerijných zbierkach, vydať monografiu a zrealizovať výstavu diel tohto umelca. </t>
  </si>
  <si>
    <t>SNMMRKPO202109</t>
  </si>
  <si>
    <t>Rusínsky svet (duša, jazyk, príroda) - cyklus výstav, besied, koncertov</t>
  </si>
  <si>
    <t xml:space="preserve">Zámerom projektu je pozývať  domácich i zahraničných umelcov, literátov, hudobníkov s rusínskymi koreňmi na rezidenčné pobyty do Polonín, kde by hľadali a spoznávali genius locci rusínskeho sveta a vydali obrazovú, či zvukovú správu o identite Rusínov a prostredia, kde žijú, cez prizmu svojho poznania a vnímania prostredia. </t>
  </si>
  <si>
    <t>Cieľom projektu je uskutočnenie výstav, besied, premietania či koncertov na základe pozvania domácich aj zahraničných umelcov, literátov, hudobníkov s rusínskymi koreňmi na rezidenčné pobyty do Polonín, kde by hľadali a spoznávali genius locci rusínskeho sveta a vydali obrazovú, či zvukovú správu o identite Rusínov a prostredia, kde žijú.</t>
  </si>
  <si>
    <t>SNMMRKPO202110</t>
  </si>
  <si>
    <t>Konáre koreňov  (prezentácia mladých rusínskych umelcov - vizuálneho, aj hudobného umenia)</t>
  </si>
  <si>
    <t xml:space="preserve">Zámerom  projektu je spolupracovať s mladými a začínajúcimi umelcami, ktorí majú rusínske korene a vytvoriť im možnosti vlastnej prezentácie v múzeu. Cieľom by mali byť výstavy, projekcie  a koncerty multižanrové podujatia. Plánovaní autori: L. Nimcová,  B. Sirka, J. Vasiľko, T. Picha, R. Čerevka, F. Bandurčin, V. Ganaj, M. Žolobanič, Zuzana Križalkovičová, Katarína Balúnová. Zdenka Kvasková a iní. </t>
  </si>
  <si>
    <t>Cieľom projektu je predstavovať mladých a začínajúcich umelcov s rusínskymi koreňmi verejnosti na Slovensku a vytvoriť im možnosti vlastnej prezentácie v múzeu prostredníctvom výstav, projekcií, koncertov a multižánrových podujatí.</t>
  </si>
  <si>
    <t>SNMMRKPO202112</t>
  </si>
  <si>
    <t>Paraska Goricvit - vizuálna výstava</t>
  </si>
  <si>
    <t>Zámerom projektu je predstaviť tvorbu Parasky Goricvit a výstaviť diela neobyčajne pravdivej ženy, ktorá bola karpatskou umelkyňou, poetkou, filozofkou  a fotografkou z obce Krivorivňa na Podkarpatí. Výstava bude realizovaná v spolupráci s Umeleckým Arzenálom v Kyjeve.</t>
  </si>
  <si>
    <t>Cieľom projektu je uskutočniť výstavu diel neobyčajne pravdivej ženy - Parasky Goricvit.</t>
  </si>
  <si>
    <t>SNMMRKPO202113</t>
  </si>
  <si>
    <t>Dodávka stacionárnych súprav zvukovej aparatúry pre ozvučenie jednotlivých výstavných priestoroví SNM-MRK v Prešove</t>
  </si>
  <si>
    <t>Zámerom projektu je inštalovať vo výstavných priestoroch SNM-MRK samostatné zvukové aparatúry. Zvuková aparatúra v každej výstavnej miestnosti automaticky po vojdení návštevníkov zvukovo dotvorí atmosféru expozície. Zvukovú aparatúru však bude možné použiť aj pre klasické ozvučenie miestnosti, napr. pri veľkom počte návštevníkov pri podujatí, kedy sa bude môcť použiť zvuková aparatúra ako audio-sprievodca expozíciou. Aparatúra umožní prehrávať rôzne zvukové nahrávky či sprievodný zvuk k obrazu premietaný inými zariadeniami v priestore expozície. Súprava pre každú miestnosť bude pozostávať z nasledujúcich komponentov:dve aktívne reproduktorové sústavy, malý zvukový mixážny pult, senzor prítomnosti osôb v miestnosti, malý prehrávač zvukových nahrávok, malá centrálna jednotka, ktorá bude prepájať komponenty systému a aktivovať systém po zaregistrovaní prítomnosti osôb v expozícii.</t>
  </si>
  <si>
    <t xml:space="preserve">Cieľom projektu je zabezpečiť ozvučenie všetkých výstavných miestností v SNM-MRK na senzor, aby sa dotvorila zvuková atmosféra vystavovaných zbierkových predmetov. </t>
  </si>
  <si>
    <t>SNMMRKPO202114</t>
  </si>
  <si>
    <t>Nákup mobilnej zvukovej techniky pre ozvučenie kultúrnych podujatí v interiéri aj exteriéri SNM-MRK a dodávka svetelnej techniky pre osvetlenie kultúrnych podujatí v interiéri aj exteriéri SNM - MRK.</t>
  </si>
  <si>
    <t>Zámerom projektu je zakúpiť mobilnú zvukovú aparatúru pozostávajpcu z dvoch výkonných aktívnych dvojpásmových reproduktorových sústav so špičkovým výkonom 1000W (reproduktory 15“ a 1“) a dvoch aktívnych menších sústav s reproduktormi 12“ a 1“, pre použitie vo funkcii pódiových odposluchov. Srdcom zvukového systému bude mixážny pult zvuku, ktorý upravuje zvukový signál zo svojich vstupov a ďalej ho distribuuje pre príslušné aktívne reproduktory. Mikrofóny AKG C7 so superkardioidnou snímacou charakteristikou a širokým frekvenčným rozsahom sú určené pre snímanie ľudského hlasu a hudobných nástrojov v akusticky komplikovanom prostredí „live“ prenosov. Mikrofón C3000 má širší záber (kardioida) a je určený na snímanie hlasu viacerých osôb súčasne (zborový spev) alebo záznam zvuku z hudobných nástrojov...Svetelný park pozostáva z dvoch druhov svetiel. Farebné slúžia predovšetkým na dotváranie farebnej atmosféry a rôzne scénické efekty. Umožňujú mixovať rôzne farebné odtiene z farieb modrá, červená, zelená, jantárová, biela a ultrafialová. Biele svetlá zas slúžia na klasické scénické osvetlenie. Okrem intenzity svetla je tu možné riadiť aj teplotu bieleho osvetlenia – od studenej bielej cez neutrálnu, teplú až po „superteplú“ jantárovú... Možno tu nastavovať aj vyžarovací uhol svetla a to v rozsahu 17, 20, 40 a 60 stupňov.Srdcom systému je riadiaci pult pre svetlá, ktorý umožňuje riadiť svetlá prostredníctvom DMX512 protokolu. Vlastnosti pripojených svetiel (intenzita svetla, farba, teplota, stroboskopické efekty,...) je možné ovládať z dotyčného pultu pokynmi vysielanými cez 24 kanálov.</t>
  </si>
  <si>
    <t>Cieľom projektu je zakúpenie mobilnej zvukovej techniky pre ozvučenie kultúrnych podujatí v interiéri aj exteriéri SNM-MRK a dodávka svetelnej techniky pre osvetlenie kultúrnych podujatí v interiéri aj exteriéri SNM - MRK</t>
  </si>
  <si>
    <t>SNMMRKPO202115</t>
  </si>
  <si>
    <t xml:space="preserve">Takto sme začínali - výstava o začiatkoch  slovenského televízneho a rozhlasového vysielania a vysielania pre národností </t>
  </si>
  <si>
    <t>Zámerom projektu je uskutočnenie výstavy o začiatkoch  slovenského televízneho a rozhlasového vysielania a vysielania pre národností spojenej  s  koncertom  - v spolupráci s RTVS.</t>
  </si>
  <si>
    <t>Cieľom projektu je uskutočnenie výstavy o začiatkoch  slovenského televízneho a rozhlasového vysielania a vysielania pre národností spojenej  s  koncertom  v spolupráci s RTVS.</t>
  </si>
  <si>
    <t>SNMMRKPO202116</t>
  </si>
  <si>
    <t xml:space="preserve">Slávni Rusíni - cyklus videodokumentov zo života a diela významných, často neznámych Rusínov zo Slovenska. </t>
  </si>
  <si>
    <t>Zámerom projektu je vytvoriť cykus videodokumenotv zo života a diela významných, často neznámych, Rusínov zo Slovenska.- výroba videonahrávok na múzejný  Youtube kanál - 60 dielov.</t>
  </si>
  <si>
    <t xml:space="preserve">Cieľom projektu je vytvoriť cyklus 60 videí o slávnych Rusínoch zo Slovenska. </t>
  </si>
  <si>
    <t>SNMMRKPO202117</t>
  </si>
  <si>
    <t xml:space="preserve">Literárne večery a  medailóny rusínskych osobností pri príležitosti ich významného životného jubilea. </t>
  </si>
  <si>
    <t>Zámerom projektu je zrealizovať litterárne večery a  medailóny rusínskych osobností pri príležitosti ich významného životného jubilea - Jozef Kudzej - 70 rokov - bájkár, tvorca duchovnej poézie, prekladateľ bohoslužobných textov z cirkevnoslovančiny do   rusínčiny - literárny večer. Rodina Alexeja a Grigorija Gerovských , potomkov A. Dobrianskeho  - v rusínskych dejinách -  slávne rody. Biskup Vasiľ Hopko - blahoslovený mučeník viery a priateľ P. P.  Gojdiča (1904 - 1976) medaión osobnosti. Anton Beskyd (1855) - rusínsky politik - medailón rusínskej osobnosti.  Výročie kodifikácie rusínskeho jazyka na Slovensku (1995). Ivan Polivka - kultúrny dejateľ spolupracovník A. Pavloviča - literárny večer.</t>
  </si>
  <si>
    <t xml:space="preserve">Cieľom projektu je zrealizovať cyklus literárnych večerov a medailónov významných rusínskych osobností pri príležitosti ich významného životného jubilea. </t>
  </si>
  <si>
    <t>SNM - Múzeum SNR Myjava</t>
  </si>
  <si>
    <t>Zateplenie a výmena medenej strechy na Prístavbe prof. Kusého</t>
  </si>
  <si>
    <t xml:space="preserve">zhodnotenie technického stavu objektu </t>
  </si>
  <si>
    <t xml:space="preserve">SNM - Múzeum židovskej kultúry </t>
  </si>
  <si>
    <t>SNMMŽK202101</t>
  </si>
  <si>
    <t xml:space="preserve">Rekonštrukcia SO 4534 Ošetrovne na administratívnu budovu
- Múzeum holokaustu v Seredi </t>
  </si>
  <si>
    <t>Rekonštruovať v súčasnosti neužívaný objekt bývalej ošetrovne na administratívnu budovu. Zamedzenie škodám na majetku štátu.</t>
  </si>
  <si>
    <t>Rekonštrukcia jestvujúceho objejtu na administratívnu budovu</t>
  </si>
  <si>
    <t>Zlepšiť prevádzkové podmienky MHS</t>
  </si>
  <si>
    <t>SNMMŽK202102</t>
  </si>
  <si>
    <t xml:space="preserve">Rekonštrukcia SO 4546 Administratívnej budovy  na depozitár a sklad
- Múzeum holokaustu v Seredi </t>
  </si>
  <si>
    <t>Objekt je v súčasnosti v havarijnom stave. Jeho rekonštrukciou sa zamedzí znehodnocovaniu majetku štátu. Vybudovať depozitár pre zbierkové predmety múzea a skladové priestory pre prevádzku celého areálu MHS. Tieto priestory v múzeu absentujú.</t>
  </si>
  <si>
    <t xml:space="preserve">Vybudovať depozitár pre zbierkové predmety múzea a skladové priestory. </t>
  </si>
  <si>
    <t>Vybudovanie depozitára 170m2, a skladu 120m2.</t>
  </si>
  <si>
    <t>SNMMŽK202103</t>
  </si>
  <si>
    <t>Vstavba do podkrovia v Zsigrayovej kúrii na Židovskej 17, Bratislava</t>
  </si>
  <si>
    <t>Sprístupmiť  nevyužitý priestor podkrovia  v Zsigrayovej kúrii, za účelom rozšírenia aktivít v oblati výchovy a výstavníctva. Ďalším prínosom budú energetické úspory, výmena strešnej krytiny a klampiarskych konštrikcií.</t>
  </si>
  <si>
    <t>Vybudovanie  výstavných a prednáškových priestorov v MŽK.</t>
  </si>
  <si>
    <t>Zväčšenie kapacít pre výstavy a pre výchovnú a prednáškovú činnosť o 70%, Energetické úspory 30%.</t>
  </si>
  <si>
    <t>SNMMŽK202104</t>
  </si>
  <si>
    <t>SNMMŽK202106</t>
  </si>
  <si>
    <t>Rekonštrukcia južnej fasády Zsigrayovej kúrii na Židovskej 17, Bratislava</t>
  </si>
  <si>
    <t>Ideo poslednú etapu celkovej rekonštrukcie fasády národnej kultúrnej pamiatky "Zsigrayová kúria", ktorá je sídlom  Múzea židovskej kultúry v Bratislave</t>
  </si>
  <si>
    <t>Rekonštrukcia   poškodenej fasády.</t>
  </si>
  <si>
    <t xml:space="preserve">Povinná starostlivosť o národnú kultúrnu pamiatku. </t>
  </si>
  <si>
    <t>SNM - Prírodovedné múzeum</t>
  </si>
  <si>
    <t>SNMPM202101</t>
  </si>
  <si>
    <t>Zázrak prírody - Človek v čase a priestore</t>
  </si>
  <si>
    <t>Nová antropologická expozícia - realizovaná a otvorená pre verejnosť 8.6.2021</t>
  </si>
  <si>
    <t>dokončenie a otvorenie expozície realizované</t>
  </si>
  <si>
    <t xml:space="preserve">doplnenie antropologickej témy v expozičnej ponuke </t>
  </si>
  <si>
    <t xml:space="preserve">IA 36785 SNM - Človek v čase a v priestore - antropologická expozícia v sume  CELKOM 90000€,
v r.2021 ostáva nedočerpané                ...79500€
v r.2021 dofinancovanie IA bude z VZ  ...10500€ </t>
  </si>
  <si>
    <t>SNMPM202102</t>
  </si>
  <si>
    <t>Zázrak prírody - Klenoty Zeme</t>
  </si>
  <si>
    <t xml:space="preserve">Zámerom je vybudovanie novej mineralogickej expozície, ktorá bude zodpovedať kvalitou aj obsahom, ale najmä inštaláciou súčasným požiadavkám kladeným na modernú mineralogickú expozíciu. Súčasná expozícia ma 26 rokov a je v nevyhovujúcom stave aj z hľadiska estetického aj technického a to najmä bez možnosti pravidelnej údržby a čistenia.. Z hľadiska expozičnej ponuky patrí mineralógia k najžiadanejším expozíiám v rámci prírodovedných múzeí.    </t>
  </si>
  <si>
    <t xml:space="preserve">Cieľom zámeru je komplexne doplniť expozičnú ponuku SNM -PM v Bratislave a sprístupniť expoziície ako jeden ucelený komplex kvalitných expozícií, predstavujúci všetky vedné odboy v národnej inštitúcii. </t>
  </si>
  <si>
    <t>aktualizáca a nová inštalácia expozície</t>
  </si>
  <si>
    <t>SNMPM202103</t>
  </si>
  <si>
    <t>Zázrak prírody - Planéta Zem</t>
  </si>
  <si>
    <t>príprava sa zatiaľ  odsúva na neurčito, priestory určené pre vybudovanie boli použité na iný účel.</t>
  </si>
  <si>
    <t>doplnenie úvodnej témy pre prírodovedné expozície</t>
  </si>
  <si>
    <t>nová inštalácia, rozšírenie ponuky návštevníkom</t>
  </si>
  <si>
    <t>Dezinsekčná komora</t>
  </si>
  <si>
    <t>technické vybavenie SNM-PM</t>
  </si>
  <si>
    <t xml:space="preserve">ochrana biologických zbierkových fondov </t>
  </si>
  <si>
    <t>dezinsekcia, cielená ochrana zbierok</t>
  </si>
  <si>
    <t>RO č.33(r.2019) IA 40911 SNM vybavenie laboratórií v sume  CELKOM 2059524€,
v r.2021 ostáva nedočerpané 54276€</t>
  </si>
  <si>
    <t>SNM - Spišské múzeum</t>
  </si>
  <si>
    <t>SNMSM202101</t>
  </si>
  <si>
    <t>Rekonštrukcia Spišského hradu, III. - V. etapa</t>
  </si>
  <si>
    <t>Etapy III. až V. by mali ukončiť komplexnú rekonštrukciu a zároveň umožniť modernú prezentáciu areálu verejnosti nielen ako muzeálnej expozície, ale aj dôležitého turisticko kultúrneho bodu, ktorý bude podporovať služby a zamestnanosť v regióne.</t>
  </si>
  <si>
    <t xml:space="preserve">Záchrana ďalších častí národnej kultúrnej pamiatky, ktorá je súčasne zapísaná zo Zoznamu svetového kultúrneho dedičstva UNESCO, rozšírenie možností sprístupnenia archeologických a architektoticko historických častí, doteraz neprístupných s cieľom zvýšenia návštevnosti </t>
  </si>
  <si>
    <t>Nárast výstavnej a expozičnej plochy interiérovej : + 1658 m2, Nárast sprístupnenej plochy prezentovanej ako archeologická lokalita s torzálnou architektúrou : 5038 m2,  Záchrana torzálnej architektúry národnej kultúrnej pamiatky a pamiatky zapísanej na Zozname UNESCO 
Vytvorenie kultivovaného zázemia pre návštevníkov a zníženie záťaže národnej prírodnej pamiatky
Zvýšenie počtu návštevníkov o cca 50 tis.( v prípade priaznivej zdravotnej a spoločenskej situácie )
Nárast počtu pracovných miest o cca 10.
Kultúrny bod na mape cestovného ruchu ponúkajúci prepojenie na celú lokalitu svetového kultúrneho dedičstva</t>
  </si>
  <si>
    <t>SNMSM202104</t>
  </si>
  <si>
    <t>Rekonštrukcia Spišského hradu, Románsky palác a západné paláce, II. etapa</t>
  </si>
  <si>
    <t>Záchrana unikátneho Románskeho paláca, ktorého stav je v súčasnosti havarijný a rekonštrukcia západných palácov s kaplnkou, ktorá je občasne využívaná na sakrálne účely. V prípade Románskeho paláca pôjde o rozšírenie expozície, odvedenie vody od  konštrukcií. Zásadným princípom je zachovanie autentických konštrukcií a detailov v ich pôvodnom materiáli, vhodnou obnovou zachovať ich in situ a konzerváciou predĺžiť ich životnosť.</t>
  </si>
  <si>
    <t xml:space="preserve">Záchrana národnej kultúrnej pamiatky, ktorá je súčasne zapísaná zo Zoznamu svetového kultúrneho dedičstva UNESCO, rozšírenie možností sprístupnenia archeologických a architektoticko historických častí, doteraz neprístupných s cieľom zvýšenia návštevnosti </t>
  </si>
  <si>
    <t xml:space="preserve">Záchrana pamiatky svetového kultúrneho dedičstva
Rozšírenie prehliadkových trás o movú palácovú architektúru, doteraz neprístupnú
Rozšírenie ponuky kultúrnych aktivít
Zvýšenie počtu návštevníkov
Zvýšenie počtu pracovných miest
Vytvorenie nových expozíci s aplikáciou nových dogitálnych technológií s výstupom do online priestoru. </t>
  </si>
  <si>
    <t>SNMSM202102</t>
  </si>
  <si>
    <t>Dom Majstra Pavla Levoča</t>
  </si>
  <si>
    <t>Rekonštrukcia objektu a revitalizácia expozície Domu Majstra Pavla spôsobom a formou výmeny a opravy degradovaných konštrukcií, pridaním funkcie nevyužitým priestorom podkrovia a suterénu, znížiť energetickú náročnosť vykurovania a spotreby energií, optimalizovať bezbariérový prístup a pohyb návštevníkov, výmenou inštalácií vytvoriť možnosť pre zavedenie interaktívnych prvkov do expozície.</t>
  </si>
  <si>
    <t>Záchrana národnej kultúrnej pamiatky, zvýšenie kvality priestrov
Zníženie energetickej náročnosti
Sprístupnenie expozície handikepovaných návštevníkom,
Rozšírenie výstavnej plochy venovanej životu a tvorbe významného stredovekého rezbára - klasická prezentácia rozšírená o interaktívne prvky.
ieľom je oslovenie širokého okruhu návštevníkov so zámerom zvýšiť návštevnosť aj miestných komunít.</t>
  </si>
  <si>
    <t>Alternatíva 2: Rekonštrukcia a revitalizácia expozície formou výmeny a opravy degradovaných konštrukcií, BEZ pridania funkcie nevyužívaným priestorom podkrovia a suterénu. Opatrenia na zníženie energetickej náročnosti vykurovania výmenou zastaralých a málo účinných akumulačných pecí o predpokladaných 10 %, optimalizovanie bezbariérového prístupu a pohybu návštevníkov, výmenou inštalácii silnoprúdu a slaboprúdu vytvoriť možnosť pre zavedenie interaktívnych prvkov do expozície. Alternatíva 1: Rekonštrukcia objektu a revitalizácia expozície spôsobom a formou výmeny a opravy degradovaných konštrukcií, pridaním funkcie nevyužitým priestorom podkrovia a suterénu, zrealizovanie takých komplexných stavebných úprav, ktoré znížia energetickú náročnosť objektu o predpokladaných 31%, optimalizovať bezbariérový prístup a pohyb návštevníkov, výmenou inštalácií silnoprúdu a slaboprúdu vytvoriť možnosť pre zavedenie interaktívnych prvkov do expozície. Alternatíva 0: Ponechaním objektu bez zásahu, pričom postupne dôjde k strate jeho funkcie. Nebude možné používať rozvody inštalácií, ktoré sú v súčasnosti takmer v havarijnom stave ( hlavne rozvody vody a kanalizácie ). Konštrukcia strechy je pôvodná, bez zateplenia, čo značne zvyšuje jej energetickú náročnosť, ktorá sa s postupným nárastom cien energií bude blížiť k hranici hospodárnosti prevádzky. V neposlednom rade je negatívnym javom výskyt drevokaznej huby ( trevomorky ) v konštrukcii krovu, čo predstavuje značné riziko pre drevené zbierkové predmety ( hodnotné a originálne exponáty už boli premiestnené ). Na základe Technickej správy kultúrnej pamiatky Kód V0131 vypracovanej spoločnosťou Pro Monumenta v novembri 2019 bol stav objektu hodnotený ako : Narušený.</t>
  </si>
  <si>
    <t xml:space="preserve"> Nárast expozičnej plochy o 39m2,  nárast plochy pre multimediálnu prezentáciu o 100,61 m2, nárast plochy pre poskytovanie služieb návštevníkom - umelecká kaviareň o 152,74m2, ktorý bude možné využívať ako priestor úpre organizovanie výstav lokálnych umelcov, prednášky a workshopy plánované v spolupráci s miestnym kreatívnym spolkom, MAS a mestom Levoča,  Zníženie energetickej záťaže objektu rekonštrukciou nevhovujúceho stavu pamiatky o  10 - 31%, ( v závislosti od alternatívy plnenia cieľa )
Sprístupnenie doteraz uzavretých priestorov objektu (podkrovie a suterén),
Vytvorenie priestoru pre odborné zázemie múzea v dvorovom trakte objektu (depozitár knižnice a archívu múzea),
Zvýšenie počtu návštevníkov o 5 tis. ( za ptedpokladu priaznivej zdravotnej a spoločenskej situácie ).
Nárast počtu pracovných miest  5.  Vytvorenie novej špecifickej expozície s využitím modernej technológie, sprístupnenej znevyhodneným skupinám návštevníkov, vytvorenie edukačného zázemia,
Vytvorenie kreatívneho kultúrneho zázemia v muzeálnej kaviarni otvorenej diskusiám kultúrnej verejnosti spojeným s prezentáciou miestnych umelcov a kreatívcov.</t>
  </si>
  <si>
    <t>SNMSM202103</t>
  </si>
  <si>
    <t>Depozitáre múzea - ich modernizácia a sprístupnenie. Depozitáre múzea otvorené výskumu.</t>
  </si>
  <si>
    <t xml:space="preserve">Stavebná úprava a vytvorenie depozitára UH fondu, vybavenie priestorov mobiliárom, digitálnym snímaním klímy a ochrany priestorov - priestor dvoch poschodí Starého kláštora  minoritov v Levoči. 
Depozitár archeológie a lapidárium a depozitár histórie a etnografie - modernizácia depozitárnych priestorov mobiliárom, digitálnou ochranou a monitoringom priestorov - v objektoch Mäsiarska 18 a Sídelná budova.
Prístrojové vybavenie troch reštaurátorských pracovísk (závesný obraz a polychrómovaná plastika, keramika a kameň, historický nábytok a drevorezba) v objektoch Mäsiarska 18 a Starý kláštor minoritov.
Technologické vybavenie pracoviska dokumentácie. 
Hlavným cieľom projektu je vytvorenie moderného zázemia fondovej inštitúcie, zázemia otvoreného odbornému výskumu ako platformy pre inštitucionálnu spoluprácu </t>
  </si>
  <si>
    <t>Modernizácia uloženia, prevencie a ochrany zbierkového fondu (súčasných takmer 15 000 zbierok) vytvára väčší potenciál jeho doplňania,modernizácia práce so zbierkami,  jej zefektívnenie = zintenzívnenie odborných výskumov a zvýšenie výpovedného potenciálu muzeálneho fondu s orientáciou na online sféru a digitálne prezentácie . Nárast plochy určenej pre depozitáre o 835,55 m2, nárast plochy určenej pre otvorený depozitár o 118,67 m2, vytvorenie reštaurátorského pracoviska : keramika a porcelán : 45,38 m2, tabuľová maľba, polychrómovná drevorezba, závesný obraz : 98,35 m2.</t>
  </si>
  <si>
    <t>STM</t>
  </si>
  <si>
    <t>Slovenské technické múzeum</t>
  </si>
  <si>
    <t>STM202112</t>
  </si>
  <si>
    <t>Výstavba prestrešenia veľkorozmerných exponátov v Múzeu letectva Košice, "Galéria II"</t>
  </si>
  <si>
    <t xml:space="preserve">Zabezpečenie ochrany zbierkových predmetov – veľkorozmerných exponátov, minimalizovať riziká ich degradácie, poškodenia a zničenia (prašnosť, dážď, sneh) výstavbou prestrešenia t. č. exteriérovej expozičnej plochy.  </t>
  </si>
  <si>
    <t xml:space="preserve">Cieľom je zabezpečiť ochranu veľkoplošných zbierkových predmetov a sprístupnenie objektu galérie verejnsoti
</t>
  </si>
  <si>
    <t>Úspora nákladov na reštaurovanie veľkorozmených exponátov, 10 000 €/rok, zvýšenie tržieb 5 000 €/rok, náklady zvýšené tržby sú odborným odhadom</t>
  </si>
  <si>
    <t>Prestrešenie t. č. exteriérovej expozičnej plochy. Bezpečnosť a ochrana zbierkových predmetov – veľkorozmerných exponátov. Minimalizované riziká ich degradácie, poškodenia a zničenia (prašnosť, dážď, sneh).Vytvorenie expozičného a výstavného priestoru pre veľkorozmerné zbierkové predmety a predmety kultúrnej hodnoty v zmysle zásad pre ochranu kultúrneho dedičstva a pre odborné uloženie zbierkových predmetov.</t>
  </si>
  <si>
    <t>STM202109</t>
  </si>
  <si>
    <t xml:space="preserve">Kúpa budovy Centrálneho depozitára </t>
  </si>
  <si>
    <t>Zabezpečenie trvalého odborného uloženia zbierkových predmetov významného kultúrneho dedičstva v štátnej fondovej inštitúcii.</t>
  </si>
  <si>
    <t>Cieľom je zníženie nákladov na nájom skladovacích  depozitárnych priestorov.</t>
  </si>
  <si>
    <t>Alternatíva  1: kúpa CD,  Alternatíva  2: platenie ročného nájomného 105 650 €</t>
  </si>
  <si>
    <t>Uloženie zbierkových predmetov 10 000; úspora nákladov na nájom, 110 000 €/rok</t>
  </si>
  <si>
    <t>Odkúpenie haly v prenájme STM od decembra 2019, adaptovanej na centrálny depozitár STM v roku 2020. Zabezpečenie trvalého odborného uloženia zbierkových predmetov na adekvátnej úrovni. Hospodárne nakladanie s verejnými financiami.Trvalé uchovanie kultúrneho dedičstva – bezpečnosť a ochrana zbierkových predmetov.</t>
  </si>
  <si>
    <t>STM202101</t>
  </si>
  <si>
    <t>Modernizácia budovy a odstránenie havarijného stavu,  Hlavná 88, Košice</t>
  </si>
  <si>
    <t>STM202107</t>
  </si>
  <si>
    <t>Vybudovanie nového vstupu v areáli Múzea letectva v Košiciach</t>
  </si>
  <si>
    <t xml:space="preserve">Zvýšenie počtu návštevníkov o 2000/rok;  zvýšenie tržieb  o 10 000 €, úspora nákladov na opravy a prevádzku o 3000€/rok. Nutné opravy ako zatekanie strechy, únik tepla. Múzeum letectva po vybudovaní vstupu ma veľký potencíál aj z pohľadu zvýšenie tržieb, ide o odborný odhad.
</t>
  </si>
  <si>
    <t>STM202106</t>
  </si>
  <si>
    <t xml:space="preserve">Rekonštrukcia budovy Planetária  </t>
  </si>
  <si>
    <t xml:space="preserve">Rekonštrukcia strechy budovy, astronomickej pozorovateľne, praskliny opláštenia kupoly Planetária, oprava hygienických zariadení a schátraných okien. </t>
  </si>
  <si>
    <t>Cieľom je zabezpečiť viac kultúrnych programov v planetáriu, ktoré majú vysokú návštevnosť, ktorá je zdrojom vlastných príjmov pre inštitúciu a minimalizácia budúcich nákladov a škôd.</t>
  </si>
  <si>
    <t xml:space="preserve">Zvýšenie počtu programovaných podujatí,15/rok; úspora nákladov na opravy a prevádzku, 2 000 €/rok, zvýšenie tržieb 3 000 €/rok. Zvýšené náklady na vykurovanie, únik tepla, zatekanie = nutné opravy a obmedzuje plné využitie kapacity planetária, čo obmedzuje dosiahnutie vyšších vlastných príjmov.
</t>
  </si>
  <si>
    <t>Z dôvodu degradácie strechy objektu bývalej administratívnej budovy STM, t. č. expozičného celku Energetické odd. Aurela Stodolu (1. NP) – Sieň el. výbojov (2. NP) – Astronómia a Planetárium (2. NP), dochádza k opakovaným zatekaniam do expozície Astronómia, ako i depozitára zbierky Astronómia. Na objekte sa zároveň nachádza schátrané teleso astronomickej pozorovateľne (dlhodobo nepoužívané na pôvodný účel  pravdepodobne z dôvodu svetelného smogu v Košiciach). Zároveň sú zreteľné praskliny opláštenia kupoly Planetária, taktiež technické poruchy zastrešenia kupoly Planetária. Výmena okien, z hľadiska energetickej úspory a bezpečnostného hľadiska v priestoroch múzea s výskytom zbierkových predmetov (expozícia astronómie). Oprava a vybudovanie nového WC určeného pre personál STM i návštevníkov planetária a expozície astronómie.</t>
  </si>
  <si>
    <t>STM202110</t>
  </si>
  <si>
    <t>Rekonštrukcia - sanácia zastrešenia "Galéria I"</t>
  </si>
  <si>
    <t>Rekonštrukcia nosnej kovovej konštrukcie, zastrešenia Galéria I, tzv. "Prezidentskej galérie", ktorá je vplyvom povetrenostných podmienok zhrdzavená a zvetraná. Prezidentská galéria je názov veľkoplošného prestrešenia na ochranu veľkoplošných exponátov (lietadiel). Konajú sa tam príležitostné krátkodobé výstavy a kultúrne podujatia.</t>
  </si>
  <si>
    <t>Cieľom je minimalizácia budúcich nákladov a škôd.</t>
  </si>
  <si>
    <t xml:space="preserve">Úspora nákladov na opravy a prevádzku, 5 000 €/rok
</t>
  </si>
  <si>
    <t>Nosné kovové konštrukcie  zastrešenia Galéria I, tzv. "prezidentskej galérie", je vplyvom povetrenostných podmienok zhrdzavené, zvetrané.Oprava zvetraných zhrdzavených zvarov, oprava zhrdzavenej nosnej kovovej konštrukcie, upevnenie napínacích lán.</t>
  </si>
  <si>
    <t>STM202108</t>
  </si>
  <si>
    <t>Rekonštrukcia budovy NKP Varne František, Solivar Prešov</t>
  </si>
  <si>
    <t xml:space="preserve">Úspora nákladov na opravy a prevádzku, 4000 €/rok, tržby z prenájmu 12 000 €/rok. Nutné opravy potrubí, fasády, rýn...riešenia zamakania objektu a pod. Obmedzuje plné využitie a kapacity soľnej jaskyne. Cieľom STM je časť objektu prenajať = zvýšenie tržieb. Ide o odborný odhad.
</t>
  </si>
  <si>
    <t>STM202105</t>
  </si>
  <si>
    <t xml:space="preserve">Nákup zbierkových predmetov a knižničných fondov </t>
  </si>
  <si>
    <t xml:space="preserve">Rozvoj zbierkového fondu kúpou nových prírastkov, dokumentujúcich vývoj vedy, výroby a techniky na Slovensku, rozvoj knižničného fondu špecializovanej knižnice.  </t>
  </si>
  <si>
    <t>Cieľom je rozšírenie zbierkového a knižného fondu a jeho sprístupňovanie verejnosti.</t>
  </si>
  <si>
    <t xml:space="preserve">Zvýšenie počtu krátkodobých a putovných výstav 5/rok; zvýšenie počtu externých bádateľov 20/rok,nové expozície =  zvýšenie tržieb 5 000 €/rok. Nákup ZP=nové expozície=zvýšenie vlastných tržieb.
</t>
  </si>
  <si>
    <t>STM202103</t>
  </si>
  <si>
    <t xml:space="preserve">Rekonštrukcia budovy NKP Gápeľ Solivar Prešov </t>
  </si>
  <si>
    <t xml:space="preserve">Rekonštrukcia strešného plášťa a vplyvom soli poškodených vonkajších a vnútorných omietok, oprava trhlin v murive. Budova je súčasťou stálej expozície histórie ťažby soli.
</t>
  </si>
  <si>
    <t>Cieľom je minimalizácia budúcich nákladov a škôd. Bezpečné sprístupnenie historického objektu v správe STM verejnosti</t>
  </si>
  <si>
    <t xml:space="preserve">Úspora nákladov na opravy a prevádzku, 4 500 €/rok. Nutné pravy a údržba. Odkladané pre nedostatok finančných prostriekov - opravy stropu, rýn a fasády - odborný odhad.
</t>
  </si>
  <si>
    <t>Poškodený strešný plášť nebráni zatekaniu dážďovej vody do interiéru (výmena strešnej krytiny), vplyvom soli sú poškodené vonkajšie a vnútorné omietky, viditeľné trhliny v murive, potrebný statický posudok. Budova Gápľa NKP Solivar je vplyvom soli schátraná, je potrebná jej obnova. Oprava krovu a omietok interiéru i exteriéru objektu Gápľa, dreveného stropu v strojovni.</t>
  </si>
  <si>
    <t>STM202104</t>
  </si>
  <si>
    <t>Obnova parku a oplotenia Kaštieľa Budimír</t>
  </si>
  <si>
    <t xml:space="preserve">Odstránenie havarijného stavu oplotenia, odborná pôvodného kaštieľského parku. V priestoroch Kaštieľa je umiestnená stála expozícia hodín. Konajú sa tam príležitostné krátkodobé výstavy a kultúrne podujatia.                                                                  </t>
  </si>
  <si>
    <t>Cieľom je minimalizácia budúcich nákladov a škôd, sprístupnenie verejnosti</t>
  </si>
  <si>
    <t>Úspora nákladov na opravy a prevádzku, 7 000 €/rok, zvýšenie tržieb 3 000 €/rok.  Oplotenie a park je zdevastovaný, ohrozuje elekt vedenie a aj prípadných občanov obce. Náklady na opravu plota, obnova parku, čo zvýši potenciál aj z hľadiska vlastných príjmov - svadby, fotenie, kult - spoločenské podujatia. Ide o odborný odhad.</t>
  </si>
  <si>
    <t>Je nutná oprava oplotenia Kaštieľa Budimír, ktoré je značne schátrané, potreba odbornej obnovy zanedbaného kaštieľskeho parku.                                                                     Oprava schátraného, poškodeného oplotenia národnej kultúrnej pamiatky Kaštieľ v Budimíre, vrátane obnovy kaštieľskeho parku.</t>
  </si>
  <si>
    <t>STM202102</t>
  </si>
  <si>
    <t>Rekonštrukcia budovy Četerne v Solivare Prešov.</t>
  </si>
  <si>
    <t xml:space="preserve">Odstránenie statických porúch v nosných konštrukciách strechy a obvodového muriva. Budova je súčasťou stálej expozície histórie ťažby soli.
</t>
  </si>
  <si>
    <t xml:space="preserve">Úspora nákladov na opravy a prevádzku, 3 000 €/rok, zvýšenie tržieb o 1000€/rok. Náklady na odstránenie statických porúch, expozícia uzatvorená pre návšetvníkov, pokles tržieb, odborný odhad nákladov a zvýšenie tržieb.
</t>
  </si>
  <si>
    <t>Po zrealizovaní sanačných prác budú odstránené poruchy stavby  na obvodovom nosnom murive a nosnej časti strechy.Tieto poruchy sú vážneho charakteru a je nutné prístúpiť k ich sanácii. Neriešenie týchto porúch môže spôsobiť ďalšie nadväzujúce statické poruchy, ktoré môžu viesť k celkovej strate statickej stability objektu.</t>
  </si>
  <si>
    <t>STM202113</t>
  </si>
  <si>
    <t xml:space="preserve">Stabilizácia objektu NKP Huta Karol  Vlachovo </t>
  </si>
  <si>
    <t xml:space="preserve">Odstránenie najzávažnejšej poruchy stavby a zakonzervovanie pre ďalšiu sanáciu. Objekt je chátrajúca budova v havarijnom stave. V zmysle Technickej správy spoločnosti PRO - MONUMENTA, je nevyhnutné urobiť minimálne stavebné úpravy, aby sa budova nezrútila a STM mohlo pripraviť PD a následne aj získať stavebné povolenie s cieľom vytvorenia informačného a riadiaceho centra pre slovenské trasy železnej a banskej cesty, kongresového a prezentačného centra pre poskytovanie odborných stretnutí a podujatí pre vzdelávanie mládeže a rozvoj turizmu, zriadenie novej expozície s artefaktmi z oblasti baníctva a hutníctva prezentujúce históriu banskej a železnej cesty po slovenských trasách, využitie priestorov pre krátkodobé výstavy a odborné podujatia, príprava odborných programov pre školskú mládež s názornými dynamickými ukážkami odlievania a kovania.  </t>
  </si>
  <si>
    <t xml:space="preserve">Cieľom je stabilizácia a konzervácia  objektu </t>
  </si>
  <si>
    <t>Stabilizácia budovy na 5 rokov; úspora nákladov na opravy a prevádzku, 3 000 €/rok, odborný odhad</t>
  </si>
  <si>
    <t>V rokoch 2016/2017 bola v rámci projektu ProMonumenta vypracovaná technická správa, v ktorej boli popísané nevyhnutné postupy pre zachovanie budovy .Nevyhnutné stavebné sanačné práce zabezpečiť podľa postupov Technickej správy vypracovanej v rámci projektu ProMonumenta zabezpečiť pre nevyhnutnú údržbu a to dendrologický prieskum, statický prieskum s odbornosťou na historické budovy.</t>
  </si>
  <si>
    <t>STM202111</t>
  </si>
  <si>
    <t>Stabilizácia objektu Hlavná 86, Košice</t>
  </si>
  <si>
    <t>Odstránenie statickej poruchy v nosnom murive zadnej časti budovy, oprava pavlače, oprava poškodených vnútorných omietok. V priestoroch budovy sa konajú príležitostné krátkodobé výstavy a kultúrne podujatia.</t>
  </si>
  <si>
    <t xml:space="preserve">Úspora nákladov na opravy a prevádzku, 1 000 €/rok. Nutné opravy pavlače, obkladov, zábradlia
</t>
  </si>
  <si>
    <t>Odstránenie zväčšujúcich sa trhlín v nosnom murive a v klenbách na prízemí objektu.Oprava zlého technického stavu omietok, podláh z hľadiska nevyhnutnej údržby a bezpečnostného hľadiska. Je potrebná oprava tzv. Stĺpovej sály, ďalej sú nevyhnutné opravy pavlače, odkvapov objektu.</t>
  </si>
  <si>
    <t>SÚH</t>
  </si>
  <si>
    <t>Slovenská ústredná hvezdáreň Hurbanovo</t>
  </si>
  <si>
    <t>SÚH202102</t>
  </si>
  <si>
    <t>Výstavba astronomickej pozorovateľne</t>
  </si>
  <si>
    <t>SÚH vo vedeckovýskumnej oblasti plánuje rozšírenie pozorovacích programov. Pre ich realizáciu potrebuje vybudovať samostatnú pozorovateľňu s astronomických prístrojovým vybavením, ktorá bude vyhovovať moderným kritériám astronomických pozorovaní  - automatizácia.</t>
  </si>
  <si>
    <t xml:space="preserve">Cieľom je realizovať pravidelný pozorovací program zákrytov a fotometrie. </t>
  </si>
  <si>
    <t xml:space="preserve">Zriaďovacia listina SÚH, Čl. 1 ods. 2 písm. b) </t>
  </si>
  <si>
    <t>Realizácia odborných astronomických pozorovaní  50/rok</t>
  </si>
  <si>
    <t>SÚH202103</t>
  </si>
  <si>
    <t xml:space="preserve">Rekonštrukcia strednej kupoly Historickej budovy hvezdárne </t>
  </si>
  <si>
    <t xml:space="preserve">Zriaďovacia listina SÚH, Čl. 1 ods. 2 písm. j) </t>
  </si>
  <si>
    <t>SÚH202101</t>
  </si>
  <si>
    <t>Výmena projekčného systému planetária</t>
  </si>
  <si>
    <t>SÚH v súčasnosti využíva na popularizačnú činnosť digitálne planetárium s rozlíšením 1,6 K nainštalované v roku 2015. Za dobu 6 rokov bol hardvér planetária v činnosti cca 10000 hodín, čo začína byť na hranici jeho životnosti. V súčasnosti sa stáva štandartom pre projekčné systémy planetárií rozlíšenie 4 K. Toto rozlíšenie vyžaduje vyššiu výkonnosť hardvéru a tiež väčšie úložné miesto. Výmena projekčného systému planetária predpokladá aj vytvorenie osobitnej produkčnej jednotky.</t>
  </si>
  <si>
    <t>Cieľom je zabezpečiť audiovizuálne programy v planetáriu, ktoré spĺňajú najvyššie kritériá zobrazovania, majú vysokú návštevnosť a pre inštitúciu sú zdrojom vlastných príjmom.</t>
  </si>
  <si>
    <t>Zvýšenie počtu návštevníkov podujatí, 500/rok</t>
  </si>
  <si>
    <t>SÚH202104</t>
  </si>
  <si>
    <t>Nákup osobného automobiliu v sume 24 000 eur</t>
  </si>
  <si>
    <t>ŠDKE</t>
  </si>
  <si>
    <t>Štátne divadlo Košice</t>
  </si>
  <si>
    <t>ŠDKE202115</t>
  </si>
  <si>
    <t>Budova riaditeľstva a skúšobní - Zníženie energetickej náročnosti objektu</t>
  </si>
  <si>
    <t>Zníženie energetickej náročnosti budovy a odstránenie havarijného stavu stavebných konštrukcií zateplením strešnej konštrukcie, obvodového muriva, výmenou okenných výplní a dverí, odizolovanie suterénneho muriva.</t>
  </si>
  <si>
    <t>Minimalizácia budúcich nákladov a škôd.</t>
  </si>
  <si>
    <t>ŠDKE202117</t>
  </si>
  <si>
    <t>Obnova NKP - historickej budovy divadla ŠDKE, II. Etapa</t>
  </si>
  <si>
    <t>Obnova vonkajších častí stavebných konštrukcií objektu NKP v rozsahu výmeny okien cca 45%, reštaurovania vonkajších dverí cca 15%, obnova fasády takmer v celom rozsahu, oprava strešnej konštrukcie, obnova kamenných prvkov v celom rozsahu, výmena rampy pre imobilných,zabezpečenie zábradlia vonkajších balkónov a odizolovanie základového a suterénneho muriva a nasvietenie objektu.                                                                                                                  V roku 2016 prebehla obnova NKP I. etapa, ktorá bola  financovaná zo zdrojov NFP, tzv. Nórskych fondov.</t>
  </si>
  <si>
    <t xml:space="preserve">Zabezpečiť záchranu NKP využívanú na kultúrno výchovnú činnosť. </t>
  </si>
  <si>
    <t xml:space="preserve">Odohranie 100% plánovaného počtu predstavení v historickej budove, 200/rok;                                   </t>
  </si>
  <si>
    <t>ŠDKE202125</t>
  </si>
  <si>
    <t>Budova riaditeľstva a skúšobní - modernizácia skúšobne orchestra, zborovej sály a skúšobného javiska</t>
  </si>
  <si>
    <t xml:space="preserve">Rekonštrukciou stavebných častí jednotlivých priestorov zabezpečiť vyhovujúce podmienky a vybavenosť týchto priestorov pre skúšobný proces. Jednotlivé stavebné konštrukcie v týchto priestoroch musia byť upravené pre požiadavky kladené z hľadiska akustiky, vzduchotechniky, osvetlenia a taktiež konštrukčného vybavenia miestností.  </t>
  </si>
  <si>
    <t>Umožnením využívania priestorov skúšobného javiska, skúšobne orchestra a zborovej sály umeleckýcmi súbormi a baletným i operným štúdiom pre skúšobný proces, odľahčiť javisko historickej budovy divadla pre účely predstavení.</t>
  </si>
  <si>
    <t>Odohranie plánovaného počtu predstavení v historickej budove, 65/rok</t>
  </si>
  <si>
    <t>ŠDKE202103</t>
  </si>
  <si>
    <t>Objekt historickej budovy divadla - modernizácia strojovne vzduchotechniky /Havarijný stav/</t>
  </si>
  <si>
    <t>Výmenou vzduchotechnického zariadenia, ako jedinného zdroja vykurovania, resp. chladenia divadelnej sály v objekte je potrebné eliminovať  prerušenie prevádzky objektu a zrušenie predstavení. Strojné zariadenie je už technicky zastarané, značne poruchové, nespoľahlivé, u ktorého hrozí kedykoľvek jeho zlyhanie. V roku 2017 bola veľká havária strojného zariadenia vzduchotechniky, ktorá sa opakovala začiatkom roku 2021.</t>
  </si>
  <si>
    <t>Zabezpečiť bezporuchovú prevádzku systému výmeny vzduchu, vykurovania, resp. chladenia javiska a hľadiska divadelnej sály pre objekt historickej budovy divadla, znížiť energetickú náročnosť na prevádzkovanie objektu divadla, zabezpečiť vyššý komfort pre návštevníkov divadla, zamestnancov i účinkujúcich.</t>
  </si>
  <si>
    <t>ŠDKE202104</t>
  </si>
  <si>
    <t>ŠDKE202102</t>
  </si>
  <si>
    <t xml:space="preserve">Budova riaditeľstva a skúšobní - Rekonštrukcia odovzdávacej stanice vrátane vyregulovania systému ÚK /Havarijný stav/                        </t>
  </si>
  <si>
    <t>Výmenou technicky zastaraného technologického zariadenia, často poruchového, s minimálnou možnosťou regulácie dosiahneme elimináciu výpadkov dodávky tepla a teplej vody do objektu riaditeľstva a skúšobní a do objektu historickej budovy divadla.</t>
  </si>
  <si>
    <t>Zabezpečiť bezporuchovú prevádzku systému vykurovania a dodávky teplej vody s možnosťou regulácie systému pre objekt riaditeľstva a skúšobní a pre objekt historickej budovy divadla a znížiť energetickú náročnosť objektov.</t>
  </si>
  <si>
    <t>ŠDKE202126</t>
  </si>
  <si>
    <t>Budova riaditeľstva a skúšobní - obnova sociálnych zariadení WC muži a ženy</t>
  </si>
  <si>
    <t xml:space="preserve">Obnovou riešiť odpadovú kanalizáciu, obklady stien a stropov, výmenu sanitačného vybavenia, výmenu rozvodov vody a elektroinštalácie, vrátane odvetrania priestoru. .                       </t>
  </si>
  <si>
    <t>Zabezpečiť funkčnosť a hygienické požiaavky na sociálné zariadenia.</t>
  </si>
  <si>
    <t>Zníženie nákladov na opravu                    1 737,- €/rok</t>
  </si>
  <si>
    <t>ŠDKE202101</t>
  </si>
  <si>
    <t>Budova riaditeľstva a skúšobní - výmena zariadení trafostanice /Havarijný stav/</t>
  </si>
  <si>
    <t>Výmenou jestvujúceho vybavenia trafostanice, ktoré je technicky nevyhovujúce /kapacitne predimenzované, v prípade havarijného stavu nie je možné odpojiť transformátor od technických zariadení v jednotlivých poliach VN rozvodov, vizuálne vidieť priesak chladiaceho oleja, nie sú možné opravy z dôvodu nedostupnosti náhradných dielov/ je zabezpečenie plynulej dodávky elektriny do objektu riaditeľstva a skúšobní a do objektu historickej budovy divadla. Transformátory sú vo vlastníctve SR.</t>
  </si>
  <si>
    <t>Zabezpečiť prevádzku divadla plynulou dodávkou elektriny pre objekt riaditeľstva a skúšobní a pre objekt historickej budovy divadla v súlade s platnou legislatívou a bezpečnou prevádzkou.</t>
  </si>
  <si>
    <t>Odohranie 100% plánovaného počtu predstavení v historickej budove, 200/rok</t>
  </si>
  <si>
    <t>ŠDKE202105</t>
  </si>
  <si>
    <t>Mikroporty</t>
  </si>
  <si>
    <t>Výmena kompletných sád mikroportov pre predstavenia, ako náhrada jestvujúcich, z dôvodu zmeny frekvenčných pásiem</t>
  </si>
  <si>
    <t>Zabezpečenie bezporuchového chodu predstavení a kvality prenosu zvuku</t>
  </si>
  <si>
    <t>Zriaďovacia listina ŠDK, Čl. I ods. 2 písm. a) a b) a c) a e) a g)</t>
  </si>
  <si>
    <t xml:space="preserve">Odohranie 100% plánovaného počtu predstavení v historickej budove a na Malej scéne                           predpoklad 210/rok;     </t>
  </si>
  <si>
    <t>Potrebná výmena mikroportov s príslušenostvom z dôvodu rozhodnutia Úradu pre reguláciu elektronických komunikácií a poštových služieb vzhľadom na zmenu frekvenčných pásiem</t>
  </si>
  <si>
    <t>ŠDKE202106</t>
  </si>
  <si>
    <t>Odohranie plánovanej premiery v roku 2023                                     plánovaný počet odohraných predstavení 6/rok</t>
  </si>
  <si>
    <t>ŠDKE202107</t>
  </si>
  <si>
    <t>Licencie k umeleckým dielam</t>
  </si>
  <si>
    <t>Vytvorenie nových súčasných slovenských diel odpremiérovaných v ŠDKE.</t>
  </si>
  <si>
    <t>Rozšírenie umeleckého repertoáru na objednávku divadla o pôvodnú slovenskú tvorbu s uskutočnením svetovej premiery v Štátnom divadle Košice.</t>
  </si>
  <si>
    <t xml:space="preserve">Zvýšenie počtu návštevníkov podujatí,  1 400/rok;                        Odohranie svetových premiér, 2/rok                                           </t>
  </si>
  <si>
    <t>ŠDKE202108</t>
  </si>
  <si>
    <t>Obnova hudobných nástrojov pre orchester</t>
  </si>
  <si>
    <t>Zabezpečenie bežného fungovania orchestra a zníženie nákladov na opravu starších nástrojov.</t>
  </si>
  <si>
    <t>Zákon č. 523/2004 Z. z. o rozpočtových pravidlách verejnej správy, §19 ods. 6</t>
  </si>
  <si>
    <t>Zníženie nákladov na opravy,          9 000 €/rok</t>
  </si>
  <si>
    <t>ŠDKE202109</t>
  </si>
  <si>
    <t>Koncertné krídlo</t>
  </si>
  <si>
    <t>Nákup koncertného krídla Steinway and Sons</t>
  </si>
  <si>
    <t>Zníženie nákladov na prenájom klavíra.</t>
  </si>
  <si>
    <t>Odohranie recitálov, 15/rok;                                  Počet návštevníkov, 4 500/rok</t>
  </si>
  <si>
    <t>ŠDKE202111</t>
  </si>
  <si>
    <t>Objekt historickej budovy divadla - výmena stmievačov pre réžiu svetla /Havarijný stav/</t>
  </si>
  <si>
    <t>Výmena technického zariadenia /stmievač/, ktorého jestvujúci technický stav je na konci životnosti, ohrozuje bezporuchovú prevádzku predstavení, nie je možné zabezpečiť náhradné komponenty. V prípade poruchy hrozí zrušenie predstavení.</t>
  </si>
  <si>
    <t>Zabezpečenie bezporuchového chodu predstavení a možnosti rôznych svetelných efektov pri tvorbe nových predstavení.</t>
  </si>
  <si>
    <t xml:space="preserve">Odohranie 100% plánovaného počtu predstavení v historickej budove, 200/rok;             </t>
  </si>
  <si>
    <t>ŠDKE202113</t>
  </si>
  <si>
    <t xml:space="preserve">Objekty skladov a dielní - obnova strojového vybavenia /formátovacia píla, stojanová vŕtačka a zvárací agregát/ </t>
  </si>
  <si>
    <t>Obnovou strojného vybavenia dielní scénickej výpravy zmodernizovať technologický proces pri výrobe kulís.</t>
  </si>
  <si>
    <t>Zefektívniť prácu pri výrobe kulís pomocou automatizácie výrobného procesu.</t>
  </si>
  <si>
    <t xml:space="preserve">Odohranie 100% plánovaného celkového počtu premier, 11/rok;      </t>
  </si>
  <si>
    <t>ŠDKE202114</t>
  </si>
  <si>
    <t xml:space="preserve">Nákup osobného automobilu /Minivan, Transportér a pod/ </t>
  </si>
  <si>
    <t>Zabezpečenie dopravy zamestnancov na miesto výkonu práce a úspora nákladov na prepravu.</t>
  </si>
  <si>
    <t>Zníženie nákladov na opravy a prevádzku,  5 000,- €/rok</t>
  </si>
  <si>
    <t>ŠDKE202116</t>
  </si>
  <si>
    <t>Budova riaditeľstva a skúšobní - obnova audiovizuálneho zariadenia na veľkej baletnej sále</t>
  </si>
  <si>
    <t>Obnova audiovizualneho zabezpečenia na veľkej baletnej sale, pre potreby zkvalitnenia skušobných procesov baletných umelcov (reproduktory, multifunkčný stroj pre reprodukovanú hudbu, závesne konštrukcie, multifunkčný TV systém, kamera).</t>
  </si>
  <si>
    <t>Zabezpečenie zvýšenia kvality podávania výkonov počas skúšobného procesu.</t>
  </si>
  <si>
    <t xml:space="preserve">Odohranie 100% plánovaného počtu predstavení, 67/rok;     </t>
  </si>
  <si>
    <t>ŠDKE202119</t>
  </si>
  <si>
    <t xml:space="preserve">Zriadenie interného multifunkčného nahrávacieho štúdia </t>
  </si>
  <si>
    <t>Nákup a vybavenie audio a video multifunkčného nahrávacieho štúdia v priestoroch divadla, so zámerom nahrávania a spracovania nových aj repertoárových inscenácií všetkých troch súborov, nahrávanie reklamných a propagačných audio a video materiálov vo vlastnej réžii.</t>
  </si>
  <si>
    <t xml:space="preserve">Cieľom je tvorba audiovizuálneho obsahu a jeho sprístupnenie verejnosti,  zníženie nákladov na prenájom technológii a obstaranie služieb. Rozšírenie repertoáru a počtu online predstavení, rozšírenie archívu a prezentácia diel  na edukačné účely pre školy.
</t>
  </si>
  <si>
    <t xml:space="preserve">Zriaďovacia listina ŠDK, Čl. I ods. 2 písm. a) a b) a c) a g); Zákon č. 523/2004 Z. z. o rozpočtových pravidlách verejnej správy, §19 ods. 6 </t>
  </si>
  <si>
    <t xml:space="preserve">Produkcia audiovizuálnych záznamov inscenácií, 12/rok;                                 Úspora nákladov na výrobu,          12 500€/rok                                    </t>
  </si>
  <si>
    <t>ŠDKE202120</t>
  </si>
  <si>
    <t>Budova riaditeľstva a skúšobní - nákup fyzioterapeutického zariadenia</t>
  </si>
  <si>
    <t>Špeciálny fyzioterapeutický stroj na cvičenie "REFORMER - UNIVERSAL" s vežou (vrátane podložky, boxu a tyče) zabezpečí zvýšenie fyzickej kvality baletných umelcov a zníži riziko úrazov.</t>
  </si>
  <si>
    <t>Zabezpečenie zvýšenia kvality práce a fyzickej zdatnosti.</t>
  </si>
  <si>
    <t xml:space="preserve">Zníženie počtu pracovných úrazov,  3/rok;     </t>
  </si>
  <si>
    <t>ŠDKE202121</t>
  </si>
  <si>
    <t xml:space="preserve">Objekt historickej budovy divadla - výmena baletizolu 3x / sivá, čierna, čierna so zrkadlovým efektom farba / </t>
  </si>
  <si>
    <t>Stav baletizolu v roku 2023 dovŕši svoju životnosť. Výmena je potrebná pre zabezpečenie podávaných výkonov baletných, činoherných a operných umelcov na javisku počas skúšok a predstavení.</t>
  </si>
  <si>
    <t>Zabezpečenie bezporuchového chodu predstavení.</t>
  </si>
  <si>
    <t xml:space="preserve">Odohranie 100% plánovaného počtu predstavení v historickej budove, 200/rok;     </t>
  </si>
  <si>
    <t>ŠDKE202122</t>
  </si>
  <si>
    <t>Objekt historickej budovy divadla - obnova scénického osvetlenia</t>
  </si>
  <si>
    <t>Zámerom je obnova zastaraného scénického osvetlenia, ktoré je už značne za hranicou životnosti, je často poruchové a nevyhovuje už súčasným technickým trendom kladeným na scénické osvetlenie.</t>
  </si>
  <si>
    <t>Zefektívniť, prispôsobiť scénické osvetlenie súčasným požiadavkám pri tvorbe predstavenia, zníženie energetickej náročnosti.</t>
  </si>
  <si>
    <t>Odohranie 100% plánovaného počtu predstavení v historickej budove, 200/rok;                                             Zníženie nákladov na opravu,                  12 000,- €/rok;                               Úspora v nákladoch na energiu,           3 310,- €/rok</t>
  </si>
  <si>
    <t>ŠDKE202123</t>
  </si>
  <si>
    <t>Objekt historickej budovy divadla - modernizácia technického vybavenia zvukovej réžie</t>
  </si>
  <si>
    <t>Výmena technického vybavenia zvukovej réžie za nové, v súčasnej dobe je kombinácia analogového a digitálneho technologického vybavenia.</t>
  </si>
  <si>
    <t>Zabezpečiť bezporuchovú a výkonnú prevádzku zvukových zariadení pri predstaveniach.</t>
  </si>
  <si>
    <t>Zriaďovacia listina ŠDK, Čl. I ods. 2 písm. a) a b) a c) a g)</t>
  </si>
  <si>
    <t>ŠDKE202124</t>
  </si>
  <si>
    <t>Budova riaditeľstva a skúšobní - výmena baletizolu /sivá farba</t>
  </si>
  <si>
    <t>Stav baletizolu v roku 2023 dovŕši svoju životnosť. Výmena je potrebná pre zabezpečenie podávaných výkonov baletných umelcov na veľkej baletnej sale v skúšobných priestoroch.</t>
  </si>
  <si>
    <t>Zabezpečenie bezporuchového chodu skúšobného procesu baletného súboru.</t>
  </si>
  <si>
    <t xml:space="preserve">Odohranie 100% plánovaného počtu predstavení baletu, 67/rok;     </t>
  </si>
  <si>
    <t>ŠDKE202127</t>
  </si>
  <si>
    <t>Objekt historickej budovy divadla - výmena dirigentského pultu</t>
  </si>
  <si>
    <t>Výmena technicky ťažko ovládatelného, poruchového a ergonomicky nevyhovujúceho dirigentského pultu v orchestrišti.</t>
  </si>
  <si>
    <t>Zabezpečiť bezpečné technické podmienky pre podanie výkonu dirigenta pri predstaveniach.</t>
  </si>
  <si>
    <t>Odohranie plánovaného počtu predstavení opery v historickej budove,   63/rok</t>
  </si>
  <si>
    <t>ŠDKE202128</t>
  </si>
  <si>
    <t>Malá scéna ŠDKE - výmena nosičov scénického osvetlenia</t>
  </si>
  <si>
    <t>Výmena poddimenzovaných konštrukčných prvkov, určených pre osadzovanie rôznych scénických prvkov a zariadení.</t>
  </si>
  <si>
    <t>Zabezpečiť technickým  vybavením požadavky scénografie.</t>
  </si>
  <si>
    <t xml:space="preserve">Odohranie 100% plánovaného počtu predstavení na Malej scéne, 124/rok;     </t>
  </si>
  <si>
    <t>ŠDKE202129</t>
  </si>
  <si>
    <t>Objekt historickej budovy divadla - výmena špeciálnej odpruženej podlahy</t>
  </si>
  <si>
    <t>Stav špeciálnej odpruženej podlahy v roku 2026 dovŕši svoju životnosť. Výmena je potrebná pre zabezpečenie ochrany zdravia aj zlepšenia kvality podávaného umeleckého výkonu baletných umelcov a bezporuchového chodu prevádzky baletných predstavení na javisku ŠD Košice</t>
  </si>
  <si>
    <t>Zabezpečenie ochrany zdravia baletných umelcov počas podávania umeleckého výkonu na javisku.</t>
  </si>
  <si>
    <t xml:space="preserve">Odohranie 100% plánovaného počtu predstavení v historickej budove, 57/rok;     </t>
  </si>
  <si>
    <t>ŠDKE202130</t>
  </si>
  <si>
    <t>Objekty skladov a dielní - výmena vstupných vrát na objekte skladov</t>
  </si>
  <si>
    <t>Zabezpečiť bezporuchovú a bezpečnú prevádzku pri vození kulís do/zo skladu.</t>
  </si>
  <si>
    <t>Zníženie počtu škodových udalostí, 3/rok</t>
  </si>
  <si>
    <t>ŠDKE202118</t>
  </si>
  <si>
    <t>Objekty skladov a dielní - vonkajší kamerový systém</t>
  </si>
  <si>
    <t>Vybudovať monitorovací systém exteriéru okolo objektov.</t>
  </si>
  <si>
    <t>Zabezpečiť ochranu majetku a monitorovania pohybu osôb a automobilov v priestore areálu ŠDKE.</t>
  </si>
  <si>
    <t>Zníženie počtu prípadných škodových udalostí, 1/rok</t>
  </si>
  <si>
    <t>ŠDKE202110</t>
  </si>
  <si>
    <t>Revízna šachta teplovodného kolektora - výmena technického vybavenia /Havarijný stav/</t>
  </si>
  <si>
    <t xml:space="preserve">Zabezpečiť automatické odčerpávanie priesakových vôd. Vymeniť nefunkčné technické vybavenie revíznej šachty - oceľové plošiny, rebríky, ponorné čerpadlo s plavákmi a signalizáciou. Jedná sa o agresívne prostredie pre technické vybavenie a rizikové prostredie pre obsluhu. </t>
  </si>
  <si>
    <t>Zabezpečiť udržanie a prevádzkovanie chodu divadla.</t>
  </si>
  <si>
    <t>ŠFK</t>
  </si>
  <si>
    <t>Štátna filharmónia Košice</t>
  </si>
  <si>
    <t>ŠFK202107</t>
  </si>
  <si>
    <t>Odkúpiť do majetku štátu sídlo ŠfK - Dom umenia, ktorý je NKP, od mesta Košice. Dlhodobo pretrvávajúca neistota vo vlastníctve Domu umenia negatívne vplýva na celkove fungovanie organizácie a je prekážkou pre obnovu a udržiavanie NKP.</t>
  </si>
  <si>
    <t xml:space="preserve">Cieľom je zachovať aktuálny účel budovy pre kultúru a eliminovať náklady na prenájom.
</t>
  </si>
  <si>
    <t xml:space="preserve">Revízia výdavkov na kultúru bod 3.5 </t>
  </si>
  <si>
    <t xml:space="preserve">1. eliminovanie výdavkov na prenájom budovy: 6200 Eur/rok
2. počet návštevníkov: 112000/rok
</t>
  </si>
  <si>
    <t>ŠFK202106</t>
  </si>
  <si>
    <t xml:space="preserve">Cieľom je znížovanie nákladov na ubytovanie hosťujúcich umelcov a vytvoriť vhodné podmienky pre zamestnancov administratívy. </t>
  </si>
  <si>
    <t>Zriaďovacia listina ŠFK, Čl. 1 ods. 2 písm. b)</t>
  </si>
  <si>
    <t xml:space="preserve">1. zníženie nákladov na ubytovanie: 10000 Eur/rok
2. vybudovanie notového archívu: 3000 signatúr </t>
  </si>
  <si>
    <t>ŠFK202103</t>
  </si>
  <si>
    <t>Rekonštrukcia osvetlenia a vybavenia Veľkej sály Domu umenia</t>
  </si>
  <si>
    <t xml:space="preserve">Hlavným zámerom je dosiahnuť kvalitné osvetlenie priestoru javiska koncertnej sály Domu umenia tak, aby spĺňalo moderné požiadavky na intenzitu, flexibilitu a energetickú nenáročnosť, a zároveň inštalovať základné technické vybavenie sály -  kamerový systém a ozvučenie. </t>
  </si>
  <si>
    <t>Zriaďovacia listina ŠFK, Čl. 1 ods. 1</t>
  </si>
  <si>
    <t>1. zvýšenie návštevnosti koncertov: 1000/rok
2. zníženie energetickej náročnosti svetelného systému koncertnej sály: 5000 Eur/rok
3. produkcia audiovizuálnych záznamov koncertov (stream): 10/rok
4. nahrávanie koncertov pre archívne a študíjne účely: 70/rok</t>
  </si>
  <si>
    <t>ŠFK202101</t>
  </si>
  <si>
    <t xml:space="preserve">1. zníženie nákladov na opravy hudobných nástrojov: 5000 Eur/rok
2. zvýšenie návštevnosti: 1000/rok
3. počet odohratých koncertov: 70/rok
4. zahraničná reprezentácia: 5 koncertov/rok
</t>
  </si>
  <si>
    <t>ŠFK202102</t>
  </si>
  <si>
    <t>Nákup osobného automobilu pre ŠFK</t>
  </si>
  <si>
    <t>1. využitie MV: 25000 km/rok,
2. zníženie nákladov na opravy: 500 Eur/rok,
3. zníženie nákladov na prepravné: 1800 Eur/rok, 
4. zníženie náhrad za použitie vlastného MV: 3200 Eur/rok.</t>
  </si>
  <si>
    <t>ŠFK202105</t>
  </si>
  <si>
    <t>ŠFK202108</t>
  </si>
  <si>
    <t>cez prioritné projekty</t>
  </si>
  <si>
    <t>ŠKO ZI</t>
  </si>
  <si>
    <t>Štátny komorný orchester Žilina</t>
  </si>
  <si>
    <t>ŠKOZI202103</t>
  </si>
  <si>
    <t>Rekonštrukcia Domu umenia Fatra</t>
  </si>
  <si>
    <t xml:space="preserve">Rekonštrukcia DUF, nová elektroinštalácia, výmena dverí, reštaurátorská obnova koncertnej sály. Zvýšenie atraktivity sály po rekonštrukcii z fondov EHP (schválený projekt vo výške 997 117 € z fondov EHP a št. rozpočtu SR (nová fasáda, okná, stoličky a osvetlenie, ukončenie prác v 2024). </t>
  </si>
  <si>
    <t xml:space="preserve">Cieľom je obnoviť koncertnú sálu a foeyr Domu umenia Fatra - zlepšenie stavebno-technického stavu budovy v zmysle jestvujúceho schváleného projektu z fondov EHP. Tento projekt rieši iba čiastkovo súčasný havarijný stav budovy Domu umenia Fatra Žilina. </t>
  </si>
  <si>
    <t xml:space="preserve">zvýšenie počtu návštevníkov o 1500/rok, zníženie nákladov na opravy, prevádzku a energiu 1500 €/rok </t>
  </si>
  <si>
    <t>SKOZI202104</t>
  </si>
  <si>
    <t>Rekonštrukcia Trávničkovej budovy</t>
  </si>
  <si>
    <t>Rekonštrukcia budovy, prepojenie s DUF, realizácia novej pokladne, nové toalety. Nová pokladňa umožní zákazníkom plnohodnotný servis nákupu vstupeniek. Odstránenie nevyhovujúceho súčasneho stavu (pokladňa = vrátnica ŠKO v prevádzkovej budove mimo hlavnú ulicu).Budova dnes slúži ako priestor pre ubytovanie dirigenta, sólistov a umelecké výpomoce a pre prenájom</t>
  </si>
  <si>
    <t xml:space="preserve">Cieľom je zabezpečiť efektívnejšie využitie Trávničkovej budovy pre potreby ŠKO Žilina aj iných subjektov (prenajímateľov) a návštevníkov koncertov. </t>
  </si>
  <si>
    <t>zvýšenie počtu návštevníkov o 1500/rok vďaka komfortnejšiemu servisu pre poslucháčov. Zvýšenie ponuky koncertov externých prenajímateľov o 4/rok</t>
  </si>
  <si>
    <t>ŠKOZI202107</t>
  </si>
  <si>
    <t>Ozvučenie sály</t>
  </si>
  <si>
    <t>Nová ozvučovacia technika koncertnej sály</t>
  </si>
  <si>
    <t xml:space="preserve">Cieľom je rozšírenie ponuky koncertov pre rôzne vekové skupiny poslucháčov s využitím ozvučovacej techniky - moderné žánre, zvýšenie konkurencieschopnosťi organizácie, rozšírenie ponuky pre prenajímateľov. </t>
  </si>
  <si>
    <t xml:space="preserve">zvýšenie počtu externých podujatí 5/rok, zvýšenie príjmu z prenájmu priestorov 5000,- €/rok.  </t>
  </si>
  <si>
    <t>ŠKOZI202101</t>
  </si>
  <si>
    <t xml:space="preserve">Rekonštrukcia kotolne - výmena zastaralej technológie, zníženie nákladov na opravu za rok o 5000,- €. </t>
  </si>
  <si>
    <t>Cieľom je zabezpečiť bezporuchovosť kotolne a zníženie nákladov na opravy.</t>
  </si>
  <si>
    <t xml:space="preserve">zniženie nákladov na opravu, 5000,- €/rok.  </t>
  </si>
  <si>
    <t>ŠKOZI202105</t>
  </si>
  <si>
    <t xml:space="preserve">Kúpa malého koncertného krídla </t>
  </si>
  <si>
    <t>Nákup malého koncertného krídla zn. Steinway A 188</t>
  </si>
  <si>
    <t xml:space="preserve">Cieľom je zefektívniť fungovanie orchestra a znížiť náklady na opravy zastaralých hudobných nástrojov. </t>
  </si>
  <si>
    <t>Zriaďovacia listina ŠKO ZI, Čl. 1</t>
  </si>
  <si>
    <t>zvýšenie počtu koncertov 2/rok, zvýšenie počtu návštevníkov 700/rok, zníženie nákladov na opravy hudobných nástrojov 2000 €/rok</t>
  </si>
  <si>
    <t>ŠKOZI202106</t>
  </si>
  <si>
    <t xml:space="preserve">Kúpa veľkého koncertného krídla </t>
  </si>
  <si>
    <t>Nákup veľkého koncertného krídla zn. Steinway D 274</t>
  </si>
  <si>
    <t xml:space="preserve">Cieľom je rozšírenie flexibility orchestra a koncertnej ponuky pre rôzne vekové skupiny poslucháčov, rozšírenie možností nahrávania CD.Vďaka novému klavíru sa rozšíri atraktivita nášho orchestra pre umelcov z celého sveta. </t>
  </si>
  <si>
    <t>zvýšenie počtu koncertov 3/rok, zvýšenie počtu návštevníkov 1000/rok, zvýšenie počtu nahrávok CD 2/rok - možnosť vystupovania známych klavíristov z celého sveta</t>
  </si>
  <si>
    <t>ŠKOZI202102</t>
  </si>
  <si>
    <t>Pravidelná obnova hudobných nástrojov</t>
  </si>
  <si>
    <t xml:space="preserve">Obnova hudobných nástrojov je pravidelný proces, ktorý zapezpečuje dostatočnú umeleckú kvalitu a rast celého orchestra.  </t>
  </si>
  <si>
    <t xml:space="preserve">Cieľom je dosahnutie a udrženie potrebnej umeleckej kvality zvuku orchestra, pre ktorú je nevyhnutné pravidelne obnovovať hudobné nástroje podľa životnosti jednotlivých hudobných nástrojov. Životnosť najmä dychových nástrojov sa pohybuje medzi 5 - 8 rokmi. </t>
  </si>
  <si>
    <t>zníženie nákladov na opravy - 5000,- €/rok, veľmi individuálne podľa konkrétneho nástroja</t>
  </si>
  <si>
    <t xml:space="preserve">ŠO </t>
  </si>
  <si>
    <t xml:space="preserve">Štátna opera </t>
  </si>
  <si>
    <t>ŠO202101</t>
  </si>
  <si>
    <t>Cieľom projektu je zefektívnenie činnosti Štátnej opery a multifunkčné využívanie priestorov po komplexnej rekonštrukcii, kotré bude spočívať vo využití pre ďalšiu umeleckú a kultúrnu činnosť (aj mimo aktivít samotnej Štátnej opery) a dobudovanie skladových priestorov.</t>
  </si>
  <si>
    <t>Uznesenie vlády SR č. 354/2019</t>
  </si>
  <si>
    <t>KPI 1 zvýšenie počtu podujatí, 60/rok;                                                                           KPI 2 zníženie nákladov za nájom skladových priestorov, 26 000 €/rok</t>
  </si>
  <si>
    <t>štátny rozpočet - predfinancovanie</t>
  </si>
  <si>
    <t>ŠO202107</t>
  </si>
  <si>
    <t>Výmena riadiaceho systému vzduchotechniky a chladenia</t>
  </si>
  <si>
    <t>Výmenou riadiaceho systému merania a regulácie vzduchotechniky a chladenia v budove Štátnej opery na Národnej ulici v Banskej Bystrici zabezpečiť bezporuchové ovládanie a efektívny chod vzduchotechnických zariadení.</t>
  </si>
  <si>
    <t>Cieľom projektu je zabezpečiť bezporuchové ovládanie vzduchotechniky a chladenia a zníženie nákladov na opravy.</t>
  </si>
  <si>
    <t>zníženie nákladov na opravu, 5000 €/rok</t>
  </si>
  <si>
    <t>ŠO202106</t>
  </si>
  <si>
    <t xml:space="preserve">Optimalizácia vetrania a chladenia budovy </t>
  </si>
  <si>
    <t>Projekt „OPTIMALIZÁCIA VETRANIA, CHLADENIA A DEZINFEKCIA V BUDOVE ŠTÁTNEJ OPERY V BANSKEJ BYSTRICI“ zabezpečí spoľahlivý systém vetrania a chladenia problémových miestností v budove Štátnej opery v Banskej Bystrici.</t>
  </si>
  <si>
    <t>Cieľom optimalizácie vetrania a chladenia je zabezpečiť tepelnú pohodu a prívod čerstvého vzduchu.</t>
  </si>
  <si>
    <t>objem výmeny vzduchu, 1200 m³/h</t>
  </si>
  <si>
    <t>ŠO202102</t>
  </si>
  <si>
    <t>Obnova multifunkčných tlačiarenských strojov</t>
  </si>
  <si>
    <t>Nákup multifunkčných tlačiarní Konica Minolta C250i v počte 2 ks.</t>
  </si>
  <si>
    <t>Cieľom projektu je zníženie nákladov na opravy a skvalitnenie práce na ekonomickom oddelení a technicko-hospodárskom úseku.</t>
  </si>
  <si>
    <t>zníženie nákladov na opravy a prevádzku, 2500 €/rok</t>
  </si>
  <si>
    <t>08 Realizované</t>
  </si>
  <si>
    <t>ŠO202103</t>
  </si>
  <si>
    <t xml:space="preserve">Nákup latexovej tlačiarne </t>
  </si>
  <si>
    <t>Nákup latexovej tlačiarne HP Latex 335 and Cut Solution pre skvalitnenie služieb propagačného oddelenia.</t>
  </si>
  <si>
    <t>Cieľom projektu je zníženie nákladov na tlač v porovnaní s extérnym tlačením.</t>
  </si>
  <si>
    <t>zníženie nákladov na tlač, 2800 €/rok</t>
  </si>
  <si>
    <t>ŠO202104</t>
  </si>
  <si>
    <t>Hudobné nástroje sú nevyhnutné na zabezpečenie hlavnej činnosti Štátnej opery.</t>
  </si>
  <si>
    <t>Cieľom projektu je zabezpečiť bežné fungovanie orchestra.</t>
  </si>
  <si>
    <t>počet podujatí, 120/rok</t>
  </si>
  <si>
    <t>ŠO202105</t>
  </si>
  <si>
    <t>Zvukový distribučný procesor</t>
  </si>
  <si>
    <t>Výmenou starého audiosystému za nový zvukový distribučný procesor sa zabezpečí rovnomerná distribúcia signálu a tým sa zamedzí vzniku rušivých momentov.</t>
  </si>
  <si>
    <t>Cieľom projektu je zvýšenie kvality hudobnej produkcie a zvýšenie kvality odposluchu.</t>
  </si>
  <si>
    <t>ŠO202109</t>
  </si>
  <si>
    <t>Svetelné zariadenia</t>
  </si>
  <si>
    <t>Cieľom projektu je zvýšenie umeleckej kvality osvetlenia a zníženie spotreby elektrickej energie.</t>
  </si>
  <si>
    <t>ŠO202112</t>
  </si>
  <si>
    <t xml:space="preserve">Nákup portov a podpornej techniky </t>
  </si>
  <si>
    <t>Modernizácia portov a podpornej techniky, doplnenie zvukovo akustických zariadení na zabezpečenie kvalitného ozvučenia.</t>
  </si>
  <si>
    <t>Cieľom projektu je zvýšenie kvality hudobnej produkcie a zvýšenie kvality odposluchu pre umelcov.</t>
  </si>
  <si>
    <t>ŠO202113</t>
  </si>
  <si>
    <t>Nákup motorových vozidiel</t>
  </si>
  <si>
    <t>Cieľom projektu je zníženie nákladov spojených s opravami vozdiel a tiež zvýšenie bezpečnosti premávky.</t>
  </si>
  <si>
    <t>zníženie nákladov na opravy a prevádzku, 5300 €/rok</t>
  </si>
  <si>
    <t>ŠO202111</t>
  </si>
  <si>
    <t xml:space="preserve">Modernizácia skladu kostýmov, Jegorovova ul. </t>
  </si>
  <si>
    <t>Posúdenie zrealizovanej oceľovej plošiny v sklade kostýmov na Jegorovovej ulici zo statického a bezpečnostného hľadiska a následná úprava podľa platných noriem BOZP.</t>
  </si>
  <si>
    <t>Cieľ zámeru je zabezpečenie pevnosti konštruckie z hľadiska bezpečnosti a následné rozšírenie kapacity skladových priestorov.</t>
  </si>
  <si>
    <t>zvýšenie počtu uskladnených kostýmov, 1000/kusov</t>
  </si>
  <si>
    <t>ŠO202110</t>
  </si>
  <si>
    <t xml:space="preserve">Rekonštrukcia trafostanice, Jegorovova ul. </t>
  </si>
  <si>
    <t>Zmena napäťovej hladiny vyvoláva nutnosť rekonštrukcie na zariadení trafostanice na Jegorovovej ulici na napätie 22 kV a nutnosť výmeny transformátora 6,3/0,4 kV na trasformátor 22/0,45 kV.</t>
  </si>
  <si>
    <t>Utlmenie napäťovej hladiny 6,3 kV a jej nahradenie napäťovou hladinou 22 kV v dôsledku zvýšenia energetickej účinnosti vyvolané výzvou Stredoslovenskej distribučnej spoločnosti a.s. Žilina.</t>
  </si>
  <si>
    <t>Zákon č. 251/2012 Z. z. o energetike a o zmene a doplnení niektorých zákonov, §39 ods. 9</t>
  </si>
  <si>
    <t>ukazovateľ je špecifikovaný výzvou Stredoslovenskej distribučnej spoločnosti a.s. Žilina</t>
  </si>
  <si>
    <t>ŠVK BB</t>
  </si>
  <si>
    <t>Štátna vedecká knižnica v Banskej Bystrici</t>
  </si>
  <si>
    <t>ŠVKBB202102</t>
  </si>
  <si>
    <t>Rekonštrukcia NKP Penov dom pre expozíciu tradičného bábkového divadla.</t>
  </si>
  <si>
    <t>Odstránenie havarijného stavu NKP Penov dom, umelecko-remeselná obnova secesnej fasády a vnútorných  priestorov objektu, jeho úprava pre potreby  múzejnej expozície Literárneho a hudobného múzea (LHM), dostavba výťahu pre bezbariérové využívanie.</t>
  </si>
  <si>
    <t>Cieľom projektu je umožniť prezetáciu zbierok z oblasti tradičného bábkového divadla na Slovensku verejnosti v samostatnom objekte,  dostupnom aj počas víkendov.</t>
  </si>
  <si>
    <t xml:space="preserve">Zákon č. 49/2002 Z.z. o ochrane pamiatkového fondu, §28  ods. 2  a); Zákon č. 278/1993 Z.z. o správe majetku štátu, §3 ods. 2 </t>
  </si>
  <si>
    <t>počet návštevníkov expozície / 7000 ročne</t>
  </si>
  <si>
    <t>náklady na : pamiatkové prieskumy, stavebný   a autorský dozor, správne poplatky</t>
  </si>
  <si>
    <t>zrealizovaný archeologicklý prieskum (1. etapa), historicko - pamiatkový a historicko- architektonicvký výskum; finančné prostriedky nezahrňujú náklady na novú expozíciu</t>
  </si>
  <si>
    <t>ŠVKBB202108</t>
  </si>
  <si>
    <t xml:space="preserve"> Rekonštrukcia objektu NKP Lazovná 28 </t>
  </si>
  <si>
    <t>Odstránenie statického narušenia a rekonštrukcia objektu , výmena kanalizácie,  úprava interiérov a zariadenie  pre účely Kreatívneho centra.</t>
  </si>
  <si>
    <t>Rekonštrukcia  NKP a jeho využitie pre vzdelávacie aktivity zaerané na oblasť moderných technológií.</t>
  </si>
  <si>
    <t>Zákon č. 49/2002 Z.z. o ochrane pamiatkového fondu, §28  ods. 2  a); Zákon č. 278/1993 Z.z. o správe majetku štátu, §3 ods. 3</t>
  </si>
  <si>
    <t>počet vzdelávacích aktivít / 100 ročne; počet návštevníkov / 1000 ročne</t>
  </si>
  <si>
    <t>ŠVKBB202106</t>
  </si>
  <si>
    <t xml:space="preserve">Vytvorenie depozitára v podkroví NKP  Nám.Š. Moysesa č.16 </t>
  </si>
  <si>
    <t>Stavebná úprava, zateplenie a technické  vybavenie a zariadenie  podkrovia objektu NKP  na Námestí  Š. Moysesa č.16   pre depozitár Literárneho a hudobného múzea</t>
  </si>
  <si>
    <t>Vytvorenie depozitára pre odborné uloženie zbierok  Literárneho a hudobného múzea.</t>
  </si>
  <si>
    <t>počet zbierkových predmetov uložených v priestoroch podkrovia / 300</t>
  </si>
  <si>
    <t>ŠVKBB202101</t>
  </si>
  <si>
    <t>Oprava strechy NKP Lazovná 24 a 26.</t>
  </si>
  <si>
    <t>Výmena strešnej krytiny a strešných okien na stavebne a prevádzkovo prepojených objektoch  NKP Lazovná  č. 24  a NKP Lazovná č. 26</t>
  </si>
  <si>
    <t>Odstránenie zatekania do podkrovia  objektov  Lazovná č. 24 a č. 26 a ohrozovania chodcov na pešej zóne pádom rozpadnutých škridiel.</t>
  </si>
  <si>
    <t>zníženie nákladov na údržbu objektov o 2000  €/rok,zvýšenie  príjmu z prevádzky ubytovacieho zariadenia pre zamestnancov v podkroví o 5 000 € /rok</t>
  </si>
  <si>
    <t>náklady na : stavebný   a autorský dozor, správne poplatky</t>
  </si>
  <si>
    <t>ŠVKBB202103</t>
  </si>
  <si>
    <t>Transportné vozidlo na prepravu kníh z externého skladu</t>
  </si>
  <si>
    <t>Nákup dodávkového motorového vozidla na denný prevoz kníh zo skladu s využitím na prepravu viacerých osôb (6) v rámci aktivít  medzinárodnej spolupráce.  Výmena dodávkového vozidla  rok výroby  2007.</t>
  </si>
  <si>
    <t>Zabezpečenie dennej prepravy kníh pre čitateľov z externého skladu /vzdialenosť 5 km.</t>
  </si>
  <si>
    <t>prevoz  30 000 knižničných dokumentov/rok</t>
  </si>
  <si>
    <t>ŠVKBB202104</t>
  </si>
  <si>
    <t>Študovňa starých tlačí.</t>
  </si>
  <si>
    <t>Zariadenie špecializovanej študovne  historického knižničného fondu ŠVK v priestore NKP Župný dom.</t>
  </si>
  <si>
    <t>Vytvorenie podmienok pre výskum a štúdium historického knižničného fondu ŠVK</t>
  </si>
  <si>
    <t>Zákon č. 126/2015 Z.z. o knižniciach, §7 ods. 2  e) a §16 ods. 5 a)</t>
  </si>
  <si>
    <t>počet návštevníkov využívajúcich študovňu starých tlačí 300 / rok</t>
  </si>
  <si>
    <t>IT technika s obstarávacou cenou do limitu KV</t>
  </si>
  <si>
    <t>ŠVKBB202105</t>
  </si>
  <si>
    <t>Knižničné služby pre verejnosť 24/7</t>
  </si>
  <si>
    <t>Rekonštrukcia objektu a zariadenie automatizovaného pracoviska pre poskytovanie a preberanie knižničných dokumentov pre verejnosť bez časového obmedzenia.</t>
  </si>
  <si>
    <t xml:space="preserve">Poskytovanie knižničných služieb verejnosti   24 hodín denne 7 dní do týždňa </t>
  </si>
  <si>
    <t>počet poskytnutých a vrátených knižničných dokumentov 25 000 / rok</t>
  </si>
  <si>
    <t>náklady na :  autorský dozor, správne poplatky</t>
  </si>
  <si>
    <t>ŠVKBB202107</t>
  </si>
  <si>
    <t>Modernizácia audiovizuálneho pracoviska.</t>
  </si>
  <si>
    <t>Zabezpečenie funkčných technológií na získavanie, správu a sprístupňovanie audiovizuálnych dokumentov a zbierok Literárneho a hudobného múzea - jedinečných, originálnych  auditívnych a audiovizuálnych nahrávok významných slovenských spisovateľov a hudobných skladateľov .</t>
  </si>
  <si>
    <t>Vytvorenie a správa digitálneho repozitára - zaistenie dlhodobej ochrany digitálnych materiálov a ich udržateľnú použiteľnosť; ochrana a bezpečnosť zbierkových predmetov audiovizuálneho charakteru.</t>
  </si>
  <si>
    <t xml:space="preserve">počet digitalizovaných zbierkových predmetov a audiovizuálnych dokumentov - 3000 </t>
  </si>
  <si>
    <t xml:space="preserve">Súčasťou projektu bude implementácia IT infraštruktúry </t>
  </si>
  <si>
    <t>ŠVKBB202109</t>
  </si>
  <si>
    <t>Expozície Literárneho a hudobného múzea.</t>
  </si>
  <si>
    <t>Rekonštrukcia zastaralých múzejných expozícií na sprístupnenie významných zbierok literárnej a hudobnej kultúry regiónu.</t>
  </si>
  <si>
    <t xml:space="preserve">Prezentácia najvýznamnejších zbierkových predmetov a poznatkov v súlade s aktuálnym poznaním vedy s využitím moderných výstavných technológií zaisťujúcich bezpečnosť a ochranu zbierkových predmetov. Efektívny rozvoj poznávacej a zážitkovej funkcie múzea. </t>
  </si>
  <si>
    <t xml:space="preserve">počet návštevníkov expozícií / 7000 ročne </t>
  </si>
  <si>
    <t>ŠVKBB202110</t>
  </si>
  <si>
    <t xml:space="preserve">Akvizície zbierkových predmetov </t>
  </si>
  <si>
    <t>ŠVK KE</t>
  </si>
  <si>
    <t>Štátna vedecká knižnica v Košiciach</t>
  </si>
  <si>
    <t>ŠVKE202107</t>
  </si>
  <si>
    <t>Komplexná obnova Forgáčovho paláca - sídelnej budovy Štátnej vedeckej knižnice v Košiciach (Hlavná ul. 10)</t>
  </si>
  <si>
    <t>ŠVKE202109</t>
  </si>
  <si>
    <t>ŠVKE202103</t>
  </si>
  <si>
    <t>ŠVKE202105</t>
  </si>
  <si>
    <t>ŠVKE202108</t>
  </si>
  <si>
    <t>ŠVKE202106</t>
  </si>
  <si>
    <t>vybavenie nových skladových priestorov regámi na knižničný fond</t>
  </si>
  <si>
    <t>ŠVKE202104</t>
  </si>
  <si>
    <t>ŠVKE202111</t>
  </si>
  <si>
    <t>ŠVK PO</t>
  </si>
  <si>
    <t>Štátna vedecká knižnica v Prešove</t>
  </si>
  <si>
    <t>ŠVKPO202102</t>
  </si>
  <si>
    <t>Výstavba účelovej budovy - novostavba</t>
  </si>
  <si>
    <t xml:space="preserve">Výstavba novej účelovej budovy, ktorá by zastrešovala všetky činnosti   knižnice z jedného miesta vrátane skladu knižničného fondu. </t>
  </si>
  <si>
    <t>Vybudovanie multifunkčného kultúrno-vzdelávacieho centra  s prioritou  kničničných služieb.</t>
  </si>
  <si>
    <t>https://www.culture.gov.sk/wp-content/uploads/2020/10/Revizia_vydavkov_na_kulturu_-_zaverecna_sprava_compressed.pdf, odsek 3.2.4</t>
  </si>
  <si>
    <t>zvýšenie počtu registrovaných používateľov a návštevníkov podujatí, 500/rok</t>
  </si>
  <si>
    <t>stavebný zámer je z roku 2008, v roku 2009 pozastavenie spracovávania projektovej dokumentácie v dôsledku finančnej krízy, máme v správe/dispozícii pozemok o rozlohe 4245 m2</t>
  </si>
  <si>
    <t>ŠVKPO202101</t>
  </si>
  <si>
    <t>Rekonštrukcia a modernizácia ŠVK - interiérové a exteriérové úpravy oddelenia knižnično-informačných služieb</t>
  </si>
  <si>
    <t>Interiérové úpravy 2. NP vrátane rekonštrukcie strechy, riešenie bezbariérového prístupu do objektu. Projekt nadväzuje na interiérové úpravy 1. NP z roku 2016.</t>
  </si>
  <si>
    <t xml:space="preserve">Rozšírenie aktivít v oblasti poskytovania knižničných služieb verejnosti a ich dostupnosti aj zdravotne znevýhodneným návštevníkom </t>
  </si>
  <si>
    <t>https://www.mestskakniznica.sk/data/userfiles/metodika/2015-2020-kniho-strateg-sk.pdf, strateg.oblasť 1 a 3</t>
  </si>
  <si>
    <t>zvýšenie počtu registrovaných používateľov a návštevníkov podujatí, 100/rok</t>
  </si>
  <si>
    <t>ŠVKPO202103</t>
  </si>
  <si>
    <t>Systém na autentifikáciu, autorizáciu a manažment prístupu</t>
  </si>
  <si>
    <t>Výmena prístupového systému z roku 2009 z dôvodu HW a SW opotrebovania a poruchovosti.</t>
  </si>
  <si>
    <t>Zabezpečenie  prístupového systému smerom k používateľovi</t>
  </si>
  <si>
    <t>zvýšenie počtu používateľov samoobslužných zariadení, 100 osôb/mesiac</t>
  </si>
  <si>
    <t>ŠVKPO202104</t>
  </si>
  <si>
    <t>RemoteLocker - rozšírenie</t>
  </si>
  <si>
    <t xml:space="preserve">Rozšírením zariadenia o 2 úložné jednotky sa posilní forma samoobslužného vyzdvihnutia objednaných dokumentov a zlepší sa propagácia nových titulov s možnosťou ich priamej výpožičky </t>
  </si>
  <si>
    <t>Rozšírenie poskytovania výpožičných služieb o nonstop výpožičky a o priamu ponuku najaktuálnejších dokumentov v samoobslužnom režime 24/7/365</t>
  </si>
  <si>
    <t>zvýšenie počtu výpožičiek o 10/deň</t>
  </si>
  <si>
    <t>ŠVKPO202105</t>
  </si>
  <si>
    <t>Rozšírenie samoobslužného návratového automatu</t>
  </si>
  <si>
    <t>Rozšírenie triediaceho zariadenia na zber vrátených kníh o 2 zberné koše</t>
  </si>
  <si>
    <t>Zvýšenie kapacity vrátených dokumentov a efektívnejšia separácia dokumentov podľa jednotlivých signatúr</t>
  </si>
  <si>
    <t>úspora osobných  výdavkov 6,00 €/hod, 50 hod/rok</t>
  </si>
  <si>
    <t>TASR</t>
  </si>
  <si>
    <t>Tlačová agentúra Slovenskej republiky</t>
  </si>
  <si>
    <t>TASR202101</t>
  </si>
  <si>
    <t>Redakčný systém novej generácie</t>
  </si>
  <si>
    <t xml:space="preserve"> Redakčný systém novej generácie má pokryť kompletný workflow práce so správami - od ich vytvorenia alebo prevzatia, cez všetky kroky redakčnej práce až po sprístupnenie odberateľom rôznymi komunikačnými kanálmi. Ide o základný výrobný nástroj TASR pre plnenie úloh vo verejnem záujem. </t>
  </si>
  <si>
    <t xml:space="preserve">Odstránenie závislosti TASR od systému s vysokým rizikom fatálneho zlyhania.  Systém je z roku 1994 a jeho kompatibilita vyžaduje degradáciu novších systémov (osobných počítačov).                                               </t>
  </si>
  <si>
    <t>Zákon č. 385/2008 Z.z. o Tlačovej agentúre Slovenskej republiky, §3 ods. 5</t>
  </si>
  <si>
    <t>Počet správ vo verejnom záujme, 147000/rok</t>
  </si>
  <si>
    <t>Bežné výdavky súvisia s údržbou SW, supportom k licenciám, školeniami, nákladmi na priestory a energie a personálnymi nákladmi.</t>
  </si>
  <si>
    <t xml:space="preserve">TASR nemá žiadne investičné zámery, keďže TASR nedostala kapitálové prostriedky na Redakčný systém novej generácie, o ktoré opakovane žiadala. Napriek tomu, že ide havarijný stav, boli požiadavky TASR zamietnuté. TASR predložila tak štúdiu uskutočniteľnosti ako aj súhlasné stanovisko Úradu podpredsedu vlády pre informatizáciu. Posledné zamietavé stanovisko máme z MK SR zo dňa 2.9. 2020.                                                                   </t>
  </si>
  <si>
    <t>TASR202102</t>
  </si>
  <si>
    <t>Projekt kybernetickej bezpečnosti</t>
  </si>
  <si>
    <t>Zabezpečenie kybernetickej bezpečnosti</t>
  </si>
  <si>
    <t>Implementovanie účinných opatrení na vytvorenie bezpečného prostredia informačných systémov. TASR bola zaradená do registra prevádzkovateľov základných služieb podľa zákona o kybernetickej bezpečnosti a je povinná splniť parametre pre zákonný audit do novembra 2021.</t>
  </si>
  <si>
    <t>Percento včas odvrátených bezpečnostných incidentov  90%/rok</t>
  </si>
  <si>
    <t>TASR202103</t>
  </si>
  <si>
    <t>Systém na správu fotografií a budovanie fotoarchívu</t>
  </si>
  <si>
    <t>Systém by zjednotil všetky fotoarchívy TASR a pokryl by workflow obrazovej redakcie. Systém poslúži aj na efektívnejšiu implementáciu fotoarchívu do redakčného systému novej generácie.</t>
  </si>
  <si>
    <t xml:space="preserve">Výmena zastaralého systému spracovania fotografií a zjednotenie fotoarchívov TASR. Výrazné zvýšenie možností a komfortu pre využívanie unikátnych archívov TASR. </t>
  </si>
  <si>
    <t>TASR202104</t>
  </si>
  <si>
    <t>Fototechnika</t>
  </si>
  <si>
    <t>Nákup novej fototechniky - 9 setov fotoaparátu s príslušenstvom a objektívmi.</t>
  </si>
  <si>
    <t xml:space="preserve">Obnova zastaralých fotoaparátov, objektívov a videokamier. Ide o základné výrobné nástroje pre plnenie úloh vo verejnom záujme, ktorých životnosť je meraná počtom snímkov a dynamickým vývojom technológií. </t>
  </si>
  <si>
    <t>TASR202105</t>
  </si>
  <si>
    <t>Obnova serverovej techniky</t>
  </si>
  <si>
    <t>Obnova zastaraného hardvéru existujúcich a budúcich informačných systémov TASR. Systém postavený na troch serveroch v cluster móde, bežiacich na virtualizačnom systéme umožňujúcom použitie vMotion technológie s produkčným a záložným diskovým poľom.</t>
  </si>
  <si>
    <t xml:space="preserve">Zabezpečenie kontinuity dodávania informácií vo verejnom záujme.Systém pre zhromažďovanie, uchovávanie a distribúciu informácií vo verejnom záujme v zmysle zákona. </t>
  </si>
  <si>
    <t>TASR202106</t>
  </si>
  <si>
    <t>Obnova používateľských pracovných staníc</t>
  </si>
  <si>
    <t>Nákup nových 100ks používateľských pracovných staníc (notebooky a personálne počítače)</t>
  </si>
  <si>
    <t xml:space="preserve">Obnova zastaralých pracovných staníc.pre redaktorov v teréne v sídle TASR i v regiónoch a pre zahraničných spravodajcov v Bruseli a Budapešti. </t>
  </si>
  <si>
    <t>TDIS</t>
  </si>
  <si>
    <t>Tanečné divadlo Ifjú Szivek</t>
  </si>
  <si>
    <t>TDIS202101</t>
  </si>
  <si>
    <t xml:space="preserve">Výmena historických okien v divadelnej sále </t>
  </si>
  <si>
    <t>UKB</t>
  </si>
  <si>
    <t>Univerzitná knižnica v Bratislave</t>
  </si>
  <si>
    <t>UKB202102</t>
  </si>
  <si>
    <t>Rekonštrukcia plynovej kotolne UKB</t>
  </si>
  <si>
    <t>UKB v súčasnosti disponuje 2 ks opotrebovaných kotlov v plynovej kotolni v budove UKB na Klariskej 5, ktoré sú momentálne v havarijnom stave a z uvedeného dôvodu hrozí vysoké riziko prerušenia dodávok tepla, ktoré by spôsobilo zamedzenie poskytovania knižnično-informačných služieb pre používateľov UKB. Momentálne využívané pôvodné kotle Hydrotherm MV 600, r. v. 1997, výkon 300 kW si vyžadujú neustále opravy, pričom tieto kotle sa už ani nevyrábajú a je problematické obstarať náhradné diely. Požiadavky na plynové kotly (1ks): výkon 100/586 kW.</t>
  </si>
  <si>
    <t>Cieľom je zabezpečiť efektívne vykurovanie objektov.</t>
  </si>
  <si>
    <t xml:space="preserve">Stratégia rozvoja slovenského knihovníctva na roky 2015 – 2020, /strategická oblasť č. 2/ priorita 2.3 opatrenie 2.3.1 </t>
  </si>
  <si>
    <t>Zníženie nákladov na energie, 3000/rok; Zvýšenie účinnosti vykurovania v objektoch, 20%/rok</t>
  </si>
  <si>
    <t>UKB202103</t>
  </si>
  <si>
    <t>Obnova chladiaceho systému pre ochranu fondov UKB</t>
  </si>
  <si>
    <t>UKB v súčasnosti disponuje dvomi chladiacimi jednotkami CIAT EUROPA2, ktoré sú situované na streche budovy UKB nachádzajúcej sa na Ventúrskej 11, Bratislava. Tieto chladiace jednotky sú momentálne v havarijnom stave (1 ks nefunkčný, 1 ks značne opotrebovaný) a z uvedeného dôvodu hrozí vysoké riziko výpadku vzduchotechniky a klimatizácie a zároveň riziko prípadného úniku chladiacej náplne do okolia. Výmenou týchto chladiacich jednotiek sa eliminujú spomínané riziká, ktoré by spôsobili zamedzenie poskytovania knižnično-informačných služieb pre používateľov UKB a súčasne sa zabezpečí ochrana knižničných fondov UKB. Požiadavky na chladiace jednotky (1 ks): výkon min. 140 kW.</t>
  </si>
  <si>
    <t xml:space="preserve">Cieľom je nahradiť fyzicky a morálne zastaralý chladiaci systém a tým eliminovať opravu a výpadky  vzduchotechniky a klimatizácie a súčasne usporiť finančné prostriedky na spotrebu elektrickej energie. </t>
  </si>
  <si>
    <t>Zníženie počtu výpadkov VZT a klimatizácie, 6/rok; Zníženie nákladov na spotrebu elektrickej energie, 9 000/rok</t>
  </si>
  <si>
    <t>UKB202104</t>
  </si>
  <si>
    <t>Modernizácia kamerového systému UKB</t>
  </si>
  <si>
    <t>UKB v súčasnosti spravuje kamerový systém v objektoch na Michalskej 1 a Ventúrskej 11 a 13, ktorý je momentálne v havarijnom stave a je plne nevyhovujúci z hľadiska ochrany knižničných fondov, objektov, zamestnancov a používateľov UKB. Pôvodný systém bol nainštalovaný v roku 2004 a vzhľadom k dnešným štandardom už pôvodné kamery nespĺňajú požadované kritériá na kvalitu záznamu a je potrebné ich vymeniť za modernejšie a taktiež zrealizovať výmenu nefunkčných digitálnych záznamníkov. Požiadavky na kamerový systém: 4 záznamníky HD, 1 IP záznamník, 96 kamier, 16 IP kamier.</t>
  </si>
  <si>
    <t>Cieľom je odstránenie havarijného stavu kamerového systému a zvýšenie ochrany objektov, fondov a osôb.</t>
  </si>
  <si>
    <t>Zvýšenie monitorovanej plochy objektov, 80 %/m2</t>
  </si>
  <si>
    <t>UKB202105</t>
  </si>
  <si>
    <t xml:space="preserve">Modernizácia integrovaného evakuačného systému UKB </t>
  </si>
  <si>
    <t>UKB v súčasnosti prevádzkuje integrovaný evakuačný systému EVO-1640-4 v budovách UKB na Michalskej 1 a Ventrúrskej 11 a 13, ktorý je momentálne v havarijnom stave a je nevyhovujúci z hradiska ochrany knižničných fondov, zamestnancov a používateľov UKB. Pôvodná ústredňa domáceho rozhlasu od výrobcu JEDIA bola nainštalovaná v roku 2004 a fungovala 15 rokov. Momentálne je ústredňa domáceho rozhlasu nefunkčná a nie je schopná prevádzky. Nakoľko sa ústredňa už nevyrába a nedá sa opraviť je potrebné ju nahradiť za úplne novú typu EVO, z dôvodu že pôvodné káblové rozvody sú plne vyhovujúce. Modernizácia integrovaného evakuačného systému UKB eliminuje riziko vzniku požiaru a škôd a zabezpečí poskytovanie informácií návštevníkom a zamestnancom vo všetkých objektoch UKB (napr. v prípade požiaru je pomocou domáceho rozhlasu vyhlasovaná evakuácia).</t>
  </si>
  <si>
    <t>Cieľom je zabezpečiť integrovaný evakuačný systém v objektoch UKB.</t>
  </si>
  <si>
    <t>Stratégia rozvoja slovenského knihovníctva na roky 2015 – 2020, /strategická oblasť č. 3/ priorita 3.4 opatrenie 3.4.1</t>
  </si>
  <si>
    <t>Zvýšenie funkčnosti integrovaného evakuačného systému, 80%/objektov UKB</t>
  </si>
  <si>
    <t>UKB202101</t>
  </si>
  <si>
    <t>Odstránenie dlhodobého havarijného stavu – Dátové úložisko v UKB</t>
  </si>
  <si>
    <t>UKB prevádzkuje systém digitálnej knižnice, prostredníctvom ktorého je v súčasnom období sprístupnených viac ako 1,5 milióna zdigitalizovaných strán historických slovenských periodík a iných vzácnych knižničných dokumentov (napr. unikátna Bačagićova zapísaná v medzinárodnom registri Pamäť sveta UNESCO). Systém digitálnej knižnice je už dlhodobo prevádzkovaný na zastaranej technike, pričom v kritickom havarijnom stave sa nachádza diskové pole IBM NetApp N6210 150 TB, ktoré po neodstrániteľnej poruche na radičoch pracuje v krízovom režime. Funkčné a kapacitne dostačujúce diskové pole je nevyhnutným predpokladom pre prevádzku digitálnej knižnice, ale aj ďalších dôležitých systémov IKT UKB (licencované zdroje, e-mail, registračný systém, www stránka UKB, interný cloud, Profil slovenskej kultúry). Diskové pole UKB malo už v minulosti dlhodobo technické výpadky, dochádzalo k narušeniu komunikácie s diskovým poľom, čo spôsobovalo prerušenie poskytovania niektorých základných služieb používateľom knižnice. Poskytovanie moderných knižničných služieb nie je v súčasnom období možné bez vhodnej a spoľahlivej infraštruktúry a IKT. Súčasná kapacita diskového poľa (cca 120 TB) už nie je pre sprístupňovanie veľkého objemu digitálnych dát dostatočná. Z dôvodu havarijného stavu a výpadku diskového poľa v septembri 2020 bola niekoľko mesiacov pre používateľov nedostupná Digitálna knižnica UKB, čo bolo zo strany akademickej aj používateľskej obce negatívne vnímané. Pre obnovu stabilnej a bezpečnej prevádzky základných IT služieb je nevyhnutné vymeniť komponenty serverovej infraštruktúry. Požiadavky na servery: 3 ks (45 000 €), 2x cpu 5218R, 192GB RAM, 25GbE ethernet, 2 porty. Požiadavky na storage – diskové pole (1 ks): 25/10GbE iscsi, SSD, tiering, dynamický raid, navrhované varianty 200 TB. Požiadavky na network switch (2ks): 25GbE switch, 16 portov. Požiadavky na spotrebný inštalačný materiál (napr. káble 10 ks) a inštalačné a konfiguračné práce: 25GbE SFP28 – 2,5m.</t>
  </si>
  <si>
    <t>Cieľom je odstránenie dlhodobého havarijného stavu zakúpením nového kapacitne a technologicky vyhovujúceho hardvéru pre potreby Dátového úložiska UKB.</t>
  </si>
  <si>
    <t>Zníženie počtu krátkodobých a dlhodobých výpadkov diskového poľa, 10/rok</t>
  </si>
  <si>
    <t>UKB202106</t>
  </si>
  <si>
    <t>Modernizácia WiFi siete pre používateľov UKB</t>
  </si>
  <si>
    <t>UKB poskytuje vo svojich priestoroch pre používateľov bezdrôtové pripojenie prenosných zariadení do počítačovej siete prostredníctvom akademickej siete SANET. Jej súčasťou je tiež svetová roamingová služba EDUROAM, prostredníctvom ktorej môžu používatelia z participujúcich inštitúcií získavať prístup k sieti Internet v ktorejkoľvek hosťovskej inštitúcii, zapojenej do siete EDUROAM prostredníctvom svojich prístupových hesiel odkiaľkoľvek. Takýto spôsob pripojenia je pre používateľov UKB (v prevažnej miere z akademického prostredia z celej SR), viac ako výhodný a efektívny. Pre jej bezproblémové poskytovanie však UKB potrebuje disponovať kvalitným technickým vybavením. Požiadavky technického vybavenia: 10 ks access point (prístupových bodov), ktoré pokrývajú WiFi signálom priestory pre používateľov, pričom prístupové body musia spĺňať minimálne štandard bezdrôtovej komunikácie WiFi 5 (IEEE 802.11ac), poskytujúce vysokú dátovú priepustnosť na frekvenci 5 GHz a 2 ks controlerov na riadenie prístupových bodov.</t>
  </si>
  <si>
    <t>Cieľom je zabezpečiť kvalitné prevádzkovanie WiFI siete v priestoroch UKB.</t>
  </si>
  <si>
    <t>Zvýšenie počtu súčasne pripojených používateľov na 1 prístupový bod, 40/s</t>
  </si>
  <si>
    <t>Na skvalitnenie WiFi siete je potrebný nákup 10 ks access point (prístupových bodov).</t>
  </si>
  <si>
    <t>UKB202107</t>
  </si>
  <si>
    <t>Konsolidácia hardvéru a softvéru Centrálneho dátového archívu UKB</t>
  </si>
  <si>
    <t xml:space="preserve">Národný projekt Centrálny dátový archív (CDA) realizovala UKB v rámci Operačného programu Informatizácia spoločnosti prioritná os 2: Rozvoj pamäťových fondových inštitúcií a obnova ich národnej infraštruktúry (OPIS PO2). Projekt bol financovaný zo štrukturálnych fondov EÚ (ERDF/EFRR) a štátneho rozpočtu SR. Výsledkom riešenia projektu bol CDA, vybudovaný ako dlhodobé dôveryhodné úložisko digitálneho obsahu. CDA bol implementovaný v súlade s ISO štandardom STN ISO 14721:2014 (OAIS). CDA je tvorený dvomi navzájom geograficky vzdialenými lokalitami. V Bratislave je to lokalita CDA-A a v Martine lokalita CDA-B. Obe lokality fungujú autonómne a každá z nich dokáže plnohodnotne zastúpiť funkciu druhej v prípade poruchy alebo odstávky. Okrem dvoch aktívnych lokalít disponuje CDA aj pasívnym skladom archivačných médií v lokalite CDA-C, ktorá sa nachádza v Bratislave. Uvedené riešenie garantuje vysokú bezpečnosť a dostupnosť uložených dát. Infraštruktúra CDA je po deviatich rokoch od jej inštalácie morálne a fyzicky zastaraná, pričom vyžaduje neprimerané množstvo finančných prostriedkov na jej prevádzku. Požiadavky na páskovú knižnicu (archív): náhrada TS3500 za TS4500 (HW), dokúpenie TS1150/E08 drive (5ks/lokalitu) (HW), inštalácia a konfigurácia onsite (I&amp;C). Požiadavky na servery: 2 x server Intel/AMD min. 32Cores/128GB RAM (HW), 2 x server Intel/AMD min. 16Cores/64GB RAM (HW), 4 x REDHAT Linux OS (SW), TSM / IBM Spectrum Protect (SW), GPFS / IBM Spectrum Scale (SW), Customizácia, konfigurácia JAVA app CDA (I&amp;C), inštalácia a konfigurácia onsite (I&amp;C). Požiadavky na diskové pole: 4 x kontroler + 4 ks expanzné police, FC 16 Gbps, vrátane SW a supportu (HW), inštalácia a konfigurácia onsite (I&amp;C). Požiadavky na NON IKT systémy: motorgenerátor s výkonom 256 kW, UPS s celkovým výkonom 256 kW, kompletný systém chladenia pre CDA UKB. </t>
  </si>
  <si>
    <t>Konsolidácia infraštruktúry Centrálneho dátového archívu UKB s cieľom znížiť náklady na jeho prevádzku.</t>
  </si>
  <si>
    <t>Alternatíva 3 - konsolidácia kompletnej infraštruktúry CDA (2381000€)
Alternatíva 2 - konsolidácia bez rozširovania (181820€)
Alternatíva 1 - konsolidáacia bez rozširovania a obmedzenie NON IKT (171820€)</t>
  </si>
  <si>
    <t>Stratégia rozvoja slovenského knihovníctva na roky 2015 – 2020, /strategická oblasť č. 2/  priorita 2.3 opatrenie 2.3.1</t>
  </si>
  <si>
    <t>Zníženie prevádzkových nákladov Centrálneho dátového archívu UKB, 276 211/rok</t>
  </si>
  <si>
    <t>UKB202108</t>
  </si>
  <si>
    <t>Optický switch pre Depozit digitálnych prameňov UKB</t>
  </si>
  <si>
    <t>Komponet je potrebný pre odčlenenie Digitálnych prameňov od proxy servera UKB. Bude slúžiť pre urýchlenie a jednoduchšiu komunikáciu v oblasti sieťových služieb, vytvorenie vlastnej siete pre Digitálne pramene, zapojenie a správu pre prezeranie archívu Digitálnych prameňov (typu klient-server) pomocou bádateľských PC v bádateľni a zrýchlenie služieb. Jedná sa o prepínač (switch) vyššej priepustnosti, konfigurovaný a využívaný v spolupráci s UKB. Po odčlenení a získaní novej komunikačnej úrovne v oblasti sieťových služieb bude možná rýchlejšia komunikácia. Požiadavky na switch: 2 x 10 G SFP+, IP Lite, 10/100/1000 Ethernet Interfaces (24 portov)</t>
  </si>
  <si>
    <t>Cieľom je vytvoriť vlastnú sieť pre Digitálne pramene a zrýchliť sieťové služby.</t>
  </si>
  <si>
    <t>Stratégia rozvoja slovenského knihovníctva na roky 2015 – 2020, /strategická oblasť č. 2/ priorita 2.3 opatrenie 2.3.1</t>
  </si>
  <si>
    <t xml:space="preserve">Zvýšenie prenosovej rýchlosti, 900 Mb/s </t>
  </si>
  <si>
    <t>UKB202109</t>
  </si>
  <si>
    <t>Modernizácia bezpečnostných brán UKB</t>
  </si>
  <si>
    <t>Úlohou UKB je v zmysle knižničného zákona č. 126/2015 Z. z. poskytovať knižnično-informačné služby používateľom zamerané na rozvoj vedy, techniky, výskumu, inovácií, kultúry a vzdelávania. Z uvedeného dôvodu UKB sprístupňuje svojim používateľom svoje rozsiahle (aj vzácne) knižničné fondy, ktoré si na druhej strane vyžadujú potrebnú ochranu. Pri vstupe do verejných priestorov knižnice prechádzajú používatelia turniketmi a bezpečnostnými bránami. Rovnako vstup do knižnice v budove na Klariskej ul., je vybavený bezpečnostnou bránou. Vstupné bezpečnostné brány využíva knižnica od jej znovuotvorenia po komplexnej rekonštrukcii budov UKB v roku 2005. Bezpečnostné brány reagujú na aktívne elektromagnetické prvky, ktorými sú aktuálne označované dokumenty vo fonde knižnice, za účelom ich ochrany pred odcudzením. Tieto zariadenia však v súčasnosti nepodporujú ochranu fondu novými, resp. progresívnymi technológiami, napr. čipmi RFID. Knižnica plánuje rozšíriť  označovanie fondu kníh RFID čipmi, čím nadviaže, na už takto označený fond kníh vo voľnom výbere (cca 40 tis. knižničných jednotiek). Aby bolo možné plne využívať možnosti RFID čipov pre ochranu dokumentov, je potrebná modernizácia, resp. výmena bezpečnostných vstupných brán. Nové brány zvýšia aktuálnu ochranu kníh a súčasne prispejú k modernizácii služieb knižnice aj zvýšenej ochrany knižničného fondu. Zároveň umožnia vstup používateľom UKB aj cez nový samostatný vchod priamo z ulice na adrese Klariská 1, ktorý umožňuje jednoduchší a priamy prístup do historickej Lisztovej záhrady, ktorá vo vyhradených mesiacoch plní funkciu letnej čitárne a slúži na organizáciu rôznych kultúrnych podujatí nielen pre používateľov knižnice, ale aj pre širokú verejnosť. Aby bolo možné tento vstup sprístupniť a súčasne primerane chrániť fond knižnice, je nevyhnutné, aby aj tento vstup bol vybavený vstupnou bezpečnostnou bránou. Požiadavky na bezpečnostnú bránu: max. vzdialenosť brán od seba min. 160cm, spolupráca min.7 brán v spriahnutom režime, možnosť ovládania dverí, alebo turniketu v prípade alarmu, spĺňa normu ISO 15693.</t>
  </si>
  <si>
    <t>Cieľom je zvýšenie ochrany knižničného fondu a modernizácia vstupných bezpečnostných brán v súlade s progresívnymi technológiami (RFID).</t>
  </si>
  <si>
    <t>Zvýšenie počtu kontrolovaných vchodov, 1/rok</t>
  </si>
  <si>
    <t>UKB202110</t>
  </si>
  <si>
    <t>Skvalitnenie ochrany knižničného fondu UKB technológiou RFID</t>
  </si>
  <si>
    <t>Jednou z úloh UKB je v zmysle knižničného zákona č. 126/2015 Z. z. poskytovať knižnično-informačné služby používateľom zamerané na rozvoj vedy, techniky, výskumu, inovácií, kultúry a vzdelávania. Z uvedeného dôvodu UKB sprístupňuje svojim používateľom svoje rozsiahle (aj vzácne) knižničné fondy, ktoré si na druhej strane vyžadujú potrebnú ochranu. V súlade s medzinárodnými trendmi má v súčasnosti už stále viac knižníc na Slovensku svoj knižničný fond chránený technológiou RFID (radio frequency identification), ktorá ponúka moderné a progresívne riešenie, ktoré umožňuje efektívny a časovo úsporný spôsob revízie a inventarizácie rozsiahleho knižničného fondu, alebo významne zjednodušuje proces vypožičiavania, resp. vrátenia kníh pre používateľov knižnice. UKB, ktorej rozsiahly knižničný fond obsahuje približne 2,8 milióna rôznych druhov dokumentov má ambíciu zaradiť sa medzi tie moderné knižnice, ktorých knižničný fond je označený RFID čipmi. Požiadavky na ochranu fondu: 400 000 RFID čipov, 5 pracovných staníc na zápis údajov na RFID čip, 2 inventarizačné jednotky, ktoré umožnia efektívny a časovo úsporný spôsob revízie a inventarizácie rozsiahleho knižničného fondu UKB označeného RFID čipom.</t>
  </si>
  <si>
    <t>Cieľom je zabezpečiť ochranu knižného fondu UKB modernou technológiou RFID.</t>
  </si>
  <si>
    <t>Zvýšenie počtu knižničných jednotiek označných RFID čipom (200 000/rok)</t>
  </si>
  <si>
    <t>Na uplatnenie technológie RFID je potrebný nákup 400 000 ks RFID čipov.</t>
  </si>
  <si>
    <t>UKB202111</t>
  </si>
  <si>
    <t>Rozšírenie VMware infraštruktúry UKB</t>
  </si>
  <si>
    <t>Narastajúci počet používateľov UKB si vyžaduje rozšírenie serverovej infraštruktúry realizovanej na virtualizačnej platforme VMware. Tá je v súčasnosti na hranici dostupného výkonu a pri zvýšenej záťaži pripojených používateľov sa predlžuje čas odozvy na používateľmi zadané požiadavky (vyhľadávanie, objednávky titulov, prístup do digitálnej knižnice a pod.). Zvýšením kapacity serverov sa zabezpečí spokojnosť rastúceho využívania digitálnych technológií používateľmi knižnice. Požiadavky na server: +4 servery s 2CPU Xeon 6246R 3.4GHz, dostupná kapacita operačnej pamäte +1TB RAM, pridané vysokorýchlostné sieťové adaptéry +4x25Gbit ethernet.</t>
  </si>
  <si>
    <t>Uspokojenie zvýšených potrieb užívateľov knižnice v digitálnom svete.</t>
  </si>
  <si>
    <t>Zvýšenie frekvencie zálohovania celej serverovej infraštruktúry, 1/mesiac ; Zavedenie zálohovania kritických systémov na týždennej báze, 1/týždeň; Zavedenie inkrementálneho zálohovania kritických systémov na dennej báze, /deň</t>
  </si>
  <si>
    <t>UKB202112</t>
  </si>
  <si>
    <t>Zálohovacia infraštruktúra pre potreby UKB</t>
  </si>
  <si>
    <t>Narastajúca digitalizácia prevádzky UKB vyžaduje dostatočne výkonné zálohovacie páskové zariadenie. Doteraz používanú páskovú knižnicu TS4300 s jednou LTO5 páskovou mechanikou je potrebné vymeniť za rovnaký typ TS4300 páskovej knižnice, ale s tromi LTO8 páskovými mechanikami, čo umožní zazálohovať až 10-násobok diskovej kapacity. Zálohovacie zariadenie umožní zazálohovať pravidelne v mesačných intervaloch aj obsah digitálnej knižnice, ktorá sa v súčasnosti zálohuje len raz ročne, čo je pri súčasnom tempe digitalizácie dokumentov nepostačujúce. Pripojenie knižnice bude pomocou optickej siete (fiber channel), pričom zálohovací softvér je bezplatný k zakúpenému hardvéru.</t>
  </si>
  <si>
    <t>Zabezpečenie výkonného zálohovacieho zariadenia serverovej a diskovej infraštruktúry.</t>
  </si>
  <si>
    <t xml:space="preserve">Zvýšenie počtu súčasne pripojených užívateľov bez pozorovaného zahltenia systémov, 50/s </t>
  </si>
  <si>
    <t>UKB202113</t>
  </si>
  <si>
    <t>Infraštruktúra (hardvér a sofvér) na spätný export dát z Centrálneho dátového archívu do Depozitu digitálnych prameňov UKB</t>
  </si>
  <si>
    <t>Aktuálna konfigurácia Depozitu digitálnych prameňov je implementovaná pre potreby odovzdávania SIP balíkov do Centrálneho dátového archívu. V budúcnosti sa predpokladá potreba výberu týchto balíkov pre ich spätné využitie. Pre tento účel bude potrebné vytvoriť poloautomatický proces od vyžiadania výberu balíčkov až po ich spätné pripojenie k archívu DIP. Server bude priamo doprogramovaný do existujúceho riešenia. Hardvérova kapacita bude slúžiť ako dočasné úložisko žiadaných balíčkov a súčasne pre potreby zamestnancov a bádateľov pre výskum dát. Navrhované riešenie poslúži aj na výmenu balíkov dát s inými inštitúciami. Požiadavky na SW a HW: prepojenie optikou 16Gbs spolu so študovňou (bádateľňou), odhadovaná kapacita 100 TB SATA, min. 7200 RPM, pre spracovanie extrakcie 50 TB SSD.</t>
  </si>
  <si>
    <t>Cieľom je umožniť výber balíkov z Centrálneho dátové archívu do archívu Depozitu digitálnych prameňov UKB.</t>
  </si>
  <si>
    <t>Stratégia rozvoja slovenského knihovníctva na roky 2015 – 2020, /strategická oblasť č. 2/ priorita 2.3 opatrenie 2.3.11</t>
  </si>
  <si>
    <t>Zvýšenie rozsiahlych výberov dát z CDA, 10/rok</t>
  </si>
  <si>
    <t>UKB202114</t>
  </si>
  <si>
    <t>Zlatiaci knihársky stroj na ochanu fondov UKB</t>
  </si>
  <si>
    <t>Prioritnou úlohou oddelenia knižnej väzby UKB (odbor ochrany dokumentov UKB) je ako väzba nových, tak i preväzba poškodených existujúcich väzieb z knižného fondu UKB. V oboch prípadoch je potrebné zabezpečiť trvácne a prehľadné označenie knižných jednotiek signatúrou, názvom a pod. V súčasnosti je Oddelenie knižnej väzby vybavené zastaraným prístrojom slúžiacim na tieto účely. Ide o zlátiaci stroj zakúpený v období 70. rokov minulého storočia. Proces výroby hĺbkotlače a zlátenia je značne spomalený dlhou predprípravou prístroja (nahrievanie) a ručným sádzaním litier. Prístroj taktiež umožňuje iba jednoriadkové sádzanie textu. Vzhľadom na vyššie uvedené okolnosti nie je Oddelenie knižnej väzby schopné produkcie v požadovanej kvantite a kvalite, akej by bolo možné dosiahnuť pri využívaní moderného zlátiaceho stroja s digitálnou podporou. Z uvedeného dôvodu je obmedzený komfort čitateľa, keďže na periodiká vo väzbe musí čakať dlhší čas. Zároveň je obmedzená ochrana fondu nakoľko nemôže byť fond rýchlo a správne označený a uložený do skladu. Požiadavky na knihársky stroj: hĺbkotlač, zlatenie za tepla farebnými zlatiacimi fóliami, použitie štočkov a textov vyskladaných z písmen, použitie na tvrdé a mäkké dosky a chrbty viazaných dokumentov, časovač doby zlatenia, počítadlo prevedených ražieb, regulácia teploty.</t>
  </si>
  <si>
    <t>Cieľom je kvalitné zviazanie väčšieho množstva dokumentov.</t>
  </si>
  <si>
    <t>Zvýšenie počtu zviazaných dokumentov, 5 000/rok</t>
  </si>
  <si>
    <t>UKB202115</t>
  </si>
  <si>
    <t>Monitorovanie prevádzky LAN siete UKB</t>
  </si>
  <si>
    <t xml:space="preserve">V UKB sa nachádza rozsiahla lokálna dátová sieť (LAN), ktorá sa skladá z 12 virtuálnych lokálnych dátových sietí (VLAN). Počas prevádzky smerujú dátové toky z VLAN do internetu, z internetu do jednotlivých VLAN a z jednej VLAN do druhej. Na túto infraštruktúru sa denne pripája veľký počet užívateľov, ktorí prenášajú po sieti množstvo dát. K tomu je treba pripočítať ešte dáta, ktoré vyprodukujú servery. Prenos dát musí byť rýchly, spoľahlivý a zabezpečený proti zneužitiu. Z uvedeného dôvodu je potrebné zabezpečiť priepustnosť siete tak, aby nedochádzalo ku kolísaniu rýchlosti, stratám dát, k zahlteniu siete dátami, prípadne až k jej kolapsu. Súčasne je potrebné ochrániť sieť pred nežiaducimi aktivitami, aby bola zaručená bezpečnosť na sieti. Tento projekt rieši monitorovanie LAN siete v reálnom čase (SW) za účelom sprehľadnenia jednotlivých dátových tokov a zaručenia bezpečnosti v jednotlivých VLAN sieťach a v pripojení na internet. Vzhľadom na to, že UKB dlhodobo takýmto SW nedisponuje, je potrebné ho obstarať. Bezpečné fungovanie siete zabezpečí spoľahlivú prevádzku knižnično-informačných systémov, čo v konečnom dôsledku prispeje k budovaniu, trvalému uchovávaniu, rozvoju a ochrane knižnično-informačných fondov. Požiadavky na server: Rackmount 1U, 2xcpu 5218R, 64GB RAM, 2TB SSD Sata HDD, OS Linux </t>
  </si>
  <si>
    <t>Cieľom je automatická identifikácia hrozieb, útokov, incidentov, konfiguračných a bezpečnostných problémov.</t>
  </si>
  <si>
    <t>Zníženie bezpečnostných incidentov, 10/rok</t>
  </si>
  <si>
    <t>ÚĽUV</t>
  </si>
  <si>
    <t>Ústredie ľudovej umeleckej výroby</t>
  </si>
  <si>
    <t>ÚĽUV202103</t>
  </si>
  <si>
    <t>Sanácia vetrania a vlhkosti objektu ÚĽUV v Banskej Bystrici</t>
  </si>
  <si>
    <t xml:space="preserve">Suterén objektu ÚĽUV v Banskej Bystrici (NKP) z dôvodu vysokej vlhkosti nie je možné využívať na aktivity organizácie. Základným predpokladom je odvetranie priestorov a následné odstránenie vysokej vlhkosti. Následne bude priestor možné využívať na aktivity Regionálneho centra remesiel pre verejnosť. </t>
  </si>
  <si>
    <t>Cieľom je minimalizácia budúcich nákladov a vytvorenie priestoru pre aktivity Regionálneho centra remesiel v Banskej Bystrici.</t>
  </si>
  <si>
    <t xml:space="preserve">KPI 1, zníženie nákladov na opravy a prevádzku 2000 €/rok; KPI 2 zvýšenie návštevníkov podujatí, 1000/rok </t>
  </si>
  <si>
    <t>ÚĽUV202112</t>
  </si>
  <si>
    <t>Rekonštrukcia kotolne v MĽUV Stupava</t>
  </si>
  <si>
    <t xml:space="preserve">V objekte ÚĽUV v Stupave sídli Múzeum ľudovej umeleckej výroby. Budova je vybavená zastaralou kotolňou, čo predstavuje riziko nielen pre zamestnancov a návštevníkov múzea, ale aj pre trvalé uloženie zbierkových predmetov múzea v depozitári. </t>
  </si>
  <si>
    <t>Cieľom je modernizácia vybavenia objektu MĽUV v Stupave.</t>
  </si>
  <si>
    <t>KPI 1, zníženie nákladov na opravy a prevádzku, 800 €/rok</t>
  </si>
  <si>
    <t>ÚĽUV202101</t>
  </si>
  <si>
    <t>Nová webová stránka ÚĽUV</t>
  </si>
  <si>
    <t xml:space="preserve">Súčasná webová stránka organizácie bola vytvorená v roku 2005. Pre potreby skvalitnenia a rozšírenia ponuky kultúrnych služieb organizácie je nevyhnutné nové technické riešenie. Súčasné riešenia poskytnú užívateľsky dostupnú komplexnú ponuku služieb. </t>
  </si>
  <si>
    <t>Cieľom je podpora online predaja a dostupnosť komplexnej ponuky produktov organizácie.</t>
  </si>
  <si>
    <t>Štatút ÚĽUV, Čl. 3 pís. j)</t>
  </si>
  <si>
    <t>KPI 1, zvýšenie počtu užívateľov služieb organizácie, 5000/rok</t>
  </si>
  <si>
    <t>Štatút ÚĽUV, Čl. 3 pís. a)</t>
  </si>
  <si>
    <t>ÚĽUV202105</t>
  </si>
  <si>
    <t>Mobiliár pre výstavné projekty ÚĽUV</t>
  </si>
  <si>
    <t xml:space="preserve">ÚĽUV má v správe 3 výstavné priestory (Galéria ÚĽUV Bratislava a Košice, Dizajn štúdio ÚĽUV). Prirodzenou súčasťou výstavných produktov je kvalitný výstavný mobilár. Zámerom je využiť potenciál spolupráce dizajnérov a výrobcov aj pri realizácii výstavných prvkov. </t>
  </si>
  <si>
    <t>Cieľom je podpora remesla a dizajnu inšpirovaného remeslom.</t>
  </si>
  <si>
    <t>KPI 1, zvýšenie počtu návštevníkov výstav a podujatí, 1000/rok</t>
  </si>
  <si>
    <t>výstavné projekty ÚĽUV podporené kvalitným mobilárom, ktorý vznikne v spolupráci remeselníkov a dizajnérov</t>
  </si>
  <si>
    <t>ÚĽUV202106</t>
  </si>
  <si>
    <t>Otvorený ateliér ÚĽUV</t>
  </si>
  <si>
    <t>Otvorený ateliér je kreatívny priestor pre novú tvorbu v oblasti remesla a dizajnu inšpirovaného remeslom. V spolupráci majstrov výrobcov a dizajnérov, najmä tých začínajúcich a študentov, môžu vznikať nové produkty. Systematickou prácou je potrebné vychovávať pokračovateľov pre zachovanie remesla. Inovatívnymi produktami využívajúcimi znalosti predkov vytvoriť priestor pre budúcnosť remesla. Zámerom projektu je vybudovanie dielní, v ktorých bude možné realizovať návrhy a prototypy nových produktov.</t>
  </si>
  <si>
    <t>Cieľom je podpora remesla a dizajnu inšpirovaného remeslom s ohľadom na výchovu pokračovateľov – novej generácie majstrov.</t>
  </si>
  <si>
    <t>KPI 1, vznik nových výrobkov a dizajnových produktov, 100/rok, KPI 2, zvýšenie počtu užívateľov služieb organizácie, 200/rok</t>
  </si>
  <si>
    <t>realizácia dlhodobého zámeru vytvorenia kreatívneho priestoru pre remeslo a dizajn v spojení s otvoreným depozitárom</t>
  </si>
  <si>
    <t>ÚĽUV202107</t>
  </si>
  <si>
    <t>Online platforma pre remeslo a dizajn</t>
  </si>
  <si>
    <t>Vytvorenie online priestoru pre podporu remesla a dizajnu na Slovensku pre potreby sieťovania, podporu výroby, vzniku nových produktov, prepájania výrobcov materiálov a výsledných produktov. Digitálna transformácia spoločnosti znamená aj využívanie potenciálu informatizácie v oblasti tradičných remesiel, ľudovoumeleckej výroby a dizajnu, nielen inšpirovaného remeslom. Platforma by mala dosah aj na zahraničný trh. V súčasnosti neexistuje takto zameraný portál a ani iný spoločný priestor pre ponuku a dopyt.</t>
  </si>
  <si>
    <t>Cieľom je podpora remesla a dizajnu inšpirovaného remeslom aj s ohľadom na ekonomickú podporu cieľovej skupiny.</t>
  </si>
  <si>
    <t>Štatút ÚĽUV, Čl. 3 pís. b)</t>
  </si>
  <si>
    <t>KPI 1, zvýšenie počtu užívateľov služieb organizácie, 10000/rok, KPI 2, zvýšenie predaja remeselných výrobkov a produktov dizajnu, 8000/rok</t>
  </si>
  <si>
    <t>vytvorenie online platformy pre remeslo a dizajn na Slovensku</t>
  </si>
  <si>
    <t>ÚĽUV202108</t>
  </si>
  <si>
    <t>Expozícia Ľudový odev na Slovensku</t>
  </si>
  <si>
    <t xml:space="preserve">Expozícia Ľudový odev na Slovensku je dlhodobý projekt v portfóliu organizácie, ktorý však doteraz nebol zrealizovaný. Expozícia by mala vzniknúť v spolupráci s viacerými subjektami, najmä SNM-Historické múzeum a Etnografické múzeum, prípadne ďalších partnerov. Takto tematicky zameraná expozícia lokalizovaná v Bratislave by bola určite atraktívnou ponukou na poli kultúrnych služieb, tiež by mala výnimočné miesto aj ako produkt pre oblasť cestovného ruchu. </t>
  </si>
  <si>
    <t>Cieľom je podpora prezentácie tradičnej ľudovej kultúry Slovenska inovatívnym prístupom.</t>
  </si>
  <si>
    <t>Štatút ÚĽUV, Čl. 3 pís. e) a j)</t>
  </si>
  <si>
    <t>KPI 1, zvýšenie počtu návštevníkov 20000/rok</t>
  </si>
  <si>
    <t>realizácia dlhodobého zámeru expozície ľudového odevu Slovenska v Bratislave</t>
  </si>
  <si>
    <t>ÚĽUV202109</t>
  </si>
  <si>
    <t>Vybavenie dielní Školy remesiel ÚĽUV</t>
  </si>
  <si>
    <t>Škola remesiel ÚĽUV pracuje vo svojich troch regionálnych centrách v Bratislave, Banskej Bystrici a Košiciach. Vzdelávacie aktivity prebiehajú v dielňach vybavených pre potreby výuky remeselných techník. Pre skvalitnenie služieb je potrebné neustále inovovať ich technické vybavenie. Aktuálne je potrebné doplniť pec na vypaľovanie keramiky a kováčske vyhne.</t>
  </si>
  <si>
    <t>Cieľom je podpora uchovávania a rozvoja remesla na Slovensku.</t>
  </si>
  <si>
    <t>Štatút ÚĽUV, Čl. 3 pís. f)</t>
  </si>
  <si>
    <t>KPI 1, zvýšenie počtu návštevníkov kurzov Školy remesiel ÚĽUV, 300/rok</t>
  </si>
  <si>
    <t>ÚĽUV202110</t>
  </si>
  <si>
    <t>Akvizícia zbierkových predmetov do Múzea ľudovej umeleckej výroby</t>
  </si>
  <si>
    <t>Múzeum ľudovej umeleckej výroby systematicky buduje zbierkový fond zameraný na dokumentáciu tradičných remesiel a výrob, ľudovoumeleckej výroby 2. pol. 20. storočia, dejín ÚĽUV-u a súčasnosti vrátane dizajnu zameraného na remeslo. Ide o systematickú odbornú múzejnú činnosť vykonávanú v súlade s Koncepciou nadobúdania zbierok MĽUV.</t>
  </si>
  <si>
    <t>Cieľom je systematická múzejná dokumentácia ľudovej umeleckej výroby na Slovensku.</t>
  </si>
  <si>
    <t>Štatút ÚĽUV, Čl. 3 pís. e)</t>
  </si>
  <si>
    <t>KPI 1, zvýšenie počtu zbierkových predmetov, 100/rok</t>
  </si>
  <si>
    <t>ÚĽUV202111</t>
  </si>
  <si>
    <t>Doplnenie mobiliára v depozitári MĽUV v Stupave</t>
  </si>
  <si>
    <t xml:space="preserve">Depozitár MĽUV v Stupave bude rozšírený do ďalších priestorov objektu, ktoré sú vyhovujúce svojou dispozíciou a tiež klimatickými pomermi. Rozšírením kapacity bude možné rozvíjať akvizičnú činnosť múzea. Zbierkové predmety je žiaduce uložiť vo vyhovujúcom mobiliári vhodnom pre novovytvorené priestory. </t>
  </si>
  <si>
    <t xml:space="preserve">Cieľom je zvýšenie kapacity a kvality uloženia zbierkových predmetov. </t>
  </si>
  <si>
    <t xml:space="preserve">KPI 1, uloženie zbierkových predmetov, 500/rok </t>
  </si>
  <si>
    <t>ÚĽUV202113</t>
  </si>
  <si>
    <t>Zabezpečenie objektov ÚĽUV kamerovým systémom</t>
  </si>
  <si>
    <t xml:space="preserve">Objekty ÚĽUV v Banskej Bystrici, Bratislave a v Stupave nie sú zabezpečené kamerovým systémom. Zabezpečenie kamerovým systémom zvýši ochranu uvedených objektov, ochranu majetku a zbierkových predmetov v depozitári.  </t>
  </si>
  <si>
    <t>Cieľom je zabezpečiť ochranu zbierkových predmetov a majetku v správe organizácie.</t>
  </si>
  <si>
    <t>KPI 1, zníženie nákladov na výjazdy bezpečnostnej služby 500 €/rok</t>
  </si>
  <si>
    <t>ÚĽUV202114</t>
  </si>
  <si>
    <t>Vybavenie objektov ÚĽUV novými klimatizačnými jednotkami</t>
  </si>
  <si>
    <t xml:space="preserve">Objekt ÚĽUV v Bratislave je vybavený nefunkčnými, zastaralými klimatizačnými jednotkami. V sídle organizácie sú poskytované kultúrne služby v oblasti vzdelávania a prezentácie. Zvýšením komfortu návštevníkov sleduje organizácia zvýšenie dopytu po uvedených službách a zároveň vytvorenie optimálnych pracovných podmienok pre zamestnancov. </t>
  </si>
  <si>
    <t xml:space="preserve">Cieľom je zabezpečenie zvýšeného komfortu pre užívateľov kultúrnych služieb organizácie. </t>
  </si>
  <si>
    <t>KPI 1, zvýšenie počtu návštevníkov podujatí, 1000/rok</t>
  </si>
  <si>
    <t>Vyplňuje investor, teda entita, ktorá žiada investičné prostriedky a zodpovedá za realizáciu investície.</t>
  </si>
  <si>
    <t>Uveďte skrátku názvu organizácie.</t>
  </si>
  <si>
    <t>Uveďte názov organizácie.</t>
  </si>
  <si>
    <t>Názov zámeru/projektu</t>
  </si>
  <si>
    <t>Stručné zhrnutie zámeru/projektu</t>
  </si>
  <si>
    <t>Uveďte v niekoľkých vetách obsah investičného zámeru / projektu. Ak potrebujete uviesť množstvo detailov, tak toto je preferované pole, spolu s polom poznámky.</t>
  </si>
  <si>
    <t>Cieľ zámeru/projektu</t>
  </si>
  <si>
    <t>Definujte hlavný merateľný ukazovateľ výstupu investičného zámeru/projektu, pomocou ktorého sa bude monitorovať naplnenie cieľa projektu. Stanovte cieľovú hodnotu tohto merateľného ukazovateľa. Hlavný merateľný ukazovateľ musí byť kvantitatívny, musí umožňovať diskusiu o spoločenskej návratnosti investície a musí byť výstupový a nie vstupový. Zapisujte v tvare: Zvýšenie počtu návštevníkov podujatí, 1000/rok; Zníženie nákladov na opravy a prevádzku, 1700 €/rok</t>
  </si>
  <si>
    <t>Druh investície (preddefinované)</t>
  </si>
  <si>
    <t>Vyberte z predefinovaných možností. Ak potrebujete dovysvetliť, využite stĺpec "Poznámka". Nie je možné vytvárať vlastné štádiá prípravy.</t>
  </si>
  <si>
    <t>Vyberte z predefinovaných možností. Ak potrebujete dovysvetliť, využite stĺpec "Poznámka".</t>
  </si>
  <si>
    <t>predfinancovanie zo štátneho rozpočtu pri financovaní z iných zdrojov</t>
  </si>
  <si>
    <t>konkretizujte v poznámke</t>
  </si>
  <si>
    <t>Uveďte "nie" ak zdroje nie sú súčasťou schváleného štátneho rozpočtu, alebo súčasťou kontraktu/zmluvy, alebo dodatku k nim medzi MK SR a investorom.</t>
  </si>
  <si>
    <t>Uveďte koľko % z celkových kapitálových výdavkov investičnej požiadavky má tvoriť štátny rozpočet. Zapisujte v tvare: 0,85</t>
  </si>
  <si>
    <t>Kapitálové výdavky (CAPEX, eur)</t>
  </si>
  <si>
    <t>Celkové</t>
  </si>
  <si>
    <t>celkové kapitálové výdavky zámeru / projektu; počíta sa ako suma rokov 2021-2026</t>
  </si>
  <si>
    <t>Z toho projektová dokumentácia</t>
  </si>
  <si>
    <t>výdavky na projektovú dokumentáciu; tieto výdavky uveďte na tomto mieste a aj započítajte v patričnom roku, v ktorých ich potrebujete čerpať</t>
  </si>
  <si>
    <t>rozpis výdavkov za jednotlivé roky</t>
  </si>
  <si>
    <t>Poznámka investora</t>
  </si>
  <si>
    <t>Priestor na poznámky a doplnenie informácií.</t>
  </si>
  <si>
    <t>Dá informáciu, či má investícia celkovú hodnotu CAPEX vyššiu ako 1 mil. eur. Ak má celkovú hodnotu vyššiu ako 1 mil. eur tak je hodnota "1", ak má celkovú hodnotu nižšiu ako 1 mil. eur tak je hodnota "0".</t>
  </si>
  <si>
    <t>Zákon č. 321/2014 Z.z. o energetickej efektívnosti</t>
  </si>
  <si>
    <t>Zákon č. 206/2009 Z.z. o múzeách a o galériách a o ochrane predmetov kultúrnej hodnoty</t>
  </si>
  <si>
    <t>Stratégia rozvoja slovenského knihovníctva na roky 2015 – 2020, /strategická oblasť 3/ cieľ 3.4.1.; Zákon č. 126/ 2015 Z. z. o knižniciach, §4 ods. 1 c) a 1 d) a  §15 a); Zákon č. 49/2002 Z.z. o ochrane pamiatkového fondu, §27 ods. 1 a §28 ods. 2 a) a b)</t>
  </si>
  <si>
    <t>Prgramové vyhlásenie vlády SR 2020 - 2024</t>
  </si>
  <si>
    <t>Prgramové vyhlásenie vlády SR 2020 - 2024; Uznesenie vlády SR č. 649 zo 14. októbra 2020</t>
  </si>
  <si>
    <t>Prgramové vyhlásenie vlády SR 2020 - 2024; Uznesenie vlády SR č. 649 zo 14. októbra 2024</t>
  </si>
  <si>
    <t xml:space="preserve">Strategický plán rozvoja Divadelného ústavu na roky 2021 -2026 </t>
  </si>
  <si>
    <r>
      <t>Uznesenie vlády SR č. 284/ 2007;  Uznesenie vlády SR č. 598/2013; Uznesenie vlády SR č. 710/ 2015; Uznesenie vlády SR č. 288/2016</t>
    </r>
    <r>
      <rPr>
        <b/>
        <sz val="10"/>
        <color theme="1"/>
        <rFont val="Arial Narrow"/>
        <family val="2"/>
        <charset val="238"/>
      </rPr>
      <t xml:space="preserve">; </t>
    </r>
    <r>
      <rPr>
        <sz val="10"/>
        <color theme="1"/>
        <rFont val="Arial Narrow"/>
        <family val="2"/>
        <charset val="238"/>
      </rPr>
      <t xml:space="preserve">Uznesenie vlády SR č. 14/2020 
</t>
    </r>
  </si>
  <si>
    <t>Zákon č. 124/2006 Z.z. o bezpečnosti a ochrane zdravia pri práci, §5 ods. 1 a ods. 2  a) a c) a d) a h) a  §6 ods. 1  b) a d) a f)</t>
  </si>
  <si>
    <t>Zákon č. 124/2006 Z.z. o bezpečnosti a ochrane zdravia pri práci, §5 ods. 2  d) a h) a §6 ods. 1  b)a d) a f)</t>
  </si>
  <si>
    <t xml:space="preserve">Zákon č. 124/2006 Z.z. o bezpečnosti a ochrane zdravia pri práci, §5 ods. 1 a ods. 2 a) a c) a d) a h) a §6 ods. 1 b) a d) a f) </t>
  </si>
  <si>
    <t>Zákon č. 124/2006 Z.z. o bezpečnosti a ochrane zdravia pri práci, §5 ods. 2 h) a §6 ods. 1 b);  Zákon č. 523/2004 Z. z. o rozpočtových pravidlách verejnej správy, §19 ods. 6</t>
  </si>
  <si>
    <t>Zákon č. 124/2006 Z.z. o bezpečnosti a ochrane zdravia pri práci, §5 ods. 2 h) a §6 ods. 1  b)</t>
  </si>
  <si>
    <t xml:space="preserve">Zákon č. 124/2006 Z.z. o bezpečnosti a ochrane zdravia pri práci, §5 </t>
  </si>
  <si>
    <t xml:space="preserve">Zákon č. 278/1993 Z.z. o správe majetku štátu, §3 ods.2 </t>
  </si>
  <si>
    <t>Zákon č. 278/1993 Z.z. o správe majetku štátu, §3 ods.2</t>
  </si>
  <si>
    <t>Zákon č. 278/1993 Z.z. o správe majetku štátu, §3 ods. 2</t>
  </si>
  <si>
    <t xml:space="preserve">Zákon č. 40/2015 Z.z. o audiovízii,  §21 ods. 1 h)  </t>
  </si>
  <si>
    <t>Zákon č. 40/2015 Z.z. o audiovízii, §21 ods. 1  c) a f)</t>
  </si>
  <si>
    <t xml:space="preserve">Zákon č. 40/2015 Z.z. o audiovízii, §21  </t>
  </si>
  <si>
    <t>Zákon č. 49/2002 Z.z. o ochrane pamiatkového fondu, §40</t>
  </si>
  <si>
    <t>Zákon č. 69/2018 Z.z. o kybernetickej bezpečnosti, §3 ods. 2</t>
  </si>
  <si>
    <t>Zákon č. 49/2002 Z.z. o ochrane pamiatkového fondu, §32 ods. 1 a §27 ods. 1 a  §28 ods. 2 a); Zákon č. 278/1993 Z.z. o správe majetku štátu, §3</t>
  </si>
  <si>
    <t xml:space="preserve">Zákon č. 206/2009 Z.z. o múzeách a o galériách a o ochrane predmetov kultúrnej hodnoty, §9 ods. 1 </t>
  </si>
  <si>
    <t>Zákon č. 206/2009 Z.z. o múzeách a o galériách a o ochrane predmetov kultúrnej hodnoty,  §8 písm. a) a §9 ods. 1</t>
  </si>
  <si>
    <t xml:space="preserve">Zákon č. 206/2009 Z.z. o múzeách a o galériách a o ochrane predmetov kultúrnej hodnoty, §10 </t>
  </si>
  <si>
    <t xml:space="preserve">Zákon č. 206/2009 Z.z. o múzeách a o galériách a o ochrane predmetov kultúrnej hodnoty, §12 a §13 a §14 a §16  </t>
  </si>
  <si>
    <t xml:space="preserve">Zákon č. 206/2009 Z.z. o múzeách a o galériách a o ochrane predmetov kultúrnej hodnoty, §12 a §13 a  §14 a §16 </t>
  </si>
  <si>
    <t>Zákon č. 206/2009 Z.z. o múzeách a o galériách a o ochrane predmetov kultúrnej hodnoty, §12 a §13 a  §14 a §17</t>
  </si>
  <si>
    <t>Zákon č. 206/2009 Z.z. o múzeách a o galériách a o ochrane predmetov kultúrnej hodnoty, §12 a §13 a  §14 a §18</t>
  </si>
  <si>
    <t>Zákon č. 206/2009 Z.z. o múzeách a o galériách a o ochrane predmetov kultúrnej hodnoty, §12 a §13 a  §14 a §19</t>
  </si>
  <si>
    <t>Zákon č. 206/2009 Z.z. o múzeách a o galériách a o ochrane predmetov kultúrnej hodnoty, §12 a §13 a  §14 a §20</t>
  </si>
  <si>
    <t xml:space="preserve">Zákon č. 206/2009 Z.z. o múzeách a o galériách a o ochrane predmetov kultúrnej hodnoty, §13 ods. 2 a) a b) </t>
  </si>
  <si>
    <t>Zákon č. 206/2009 Z.z. o múzeách a o galériách a o ochrane predmetov kultúrnej hodnoty, §13 ods.1</t>
  </si>
  <si>
    <t>Zákon č. 206/2009 Z.z. o múzeách a o galériách a o ochrane predmetov kultúrnej hodnoty, §12 ods. 1 a)</t>
  </si>
  <si>
    <t>Zákon č. 206/2009 Z.z. o múzeách a o galériách a o ochrane predmetov kultúrnej hodnoty, §16 ods. 1 a)</t>
  </si>
  <si>
    <t>Zákon č. 206/2009 Z.z. o múzeách a o galériách a o ochrane predmetov kultúrnej hodnoty, §12 ods. 1</t>
  </si>
  <si>
    <t>Zákon č. 206/2009 Z.z. o múzeách a o galériách a o ochrane predmetov kultúrnej hodnoty; Zákon č. 49/2002 Z.z. o ochrane pamiatkového fondu</t>
  </si>
  <si>
    <t>Zákon č. 206/2009 Z.z. o múzeách a o galériách a o ochrane predmetov kultúrnej hodnoty, §13 ods. 1 a  §8 g)</t>
  </si>
  <si>
    <t xml:space="preserve">Zákon č. 206/2009 Z.z. o múzeách a o galériách a o ochrane predmetov kultúrnej hodnoty, §13 ods. 1 </t>
  </si>
  <si>
    <t>Zákon č. 206/2009 Z.z. o múzeách a o galériách a o ochrane predmetov kultúrnej hodnoty, §9 ods. 1; Zákon č. 278/1993 Z.z. o správe majetku štátu, §3</t>
  </si>
  <si>
    <t>Zákon č. 206/2009 Z.z. o múzeách a o galériách a o ochrane predmetov kultúrnej hodnoty, §8  a)</t>
  </si>
  <si>
    <t xml:space="preserve">Zákon č. 206/2009 Z.z. o múzeách a o galériách a o ochrane predmetov kultúrnej hodnoty, §12 až 15 </t>
  </si>
  <si>
    <t>Zákon č. 206/2009 Z.z. o múzeách a o galériách a o ochrane predmetov kultúrnej hodnoty, §9 a 12 až 15</t>
  </si>
  <si>
    <t>Zákon č. 206/2009 Z.z. o múzeách a o galériách a o ochrane predmetov kultúrnej hodnoty, §12 až 16</t>
  </si>
  <si>
    <t>Zákon č. 206/2009 Z.z. o múzeách a o galériách a o ochrane predmetov kultúrnej hodnoty, §13 ods. 2 a) a b)</t>
  </si>
  <si>
    <t xml:space="preserve">Zákon č. 206/2009 Z.z. o múzeách a o galériách a o ochrane predmetov kultúrnej hodnoty, §13 ods. 2 </t>
  </si>
  <si>
    <t>Zákon č. 206/2009 Z.z. o múzeách a o galériách a o ochrane predmetov kultúrnej hodnoty, §13 ods. 2</t>
  </si>
  <si>
    <t>Zákon č. 126/2015 Z. z. o knižniciach; Zákon č. 206/2009 Z.z. o múzeách a o galériách a o ochrane predmetov kultúrnej hodnoty</t>
  </si>
  <si>
    <t>Dodatok č. 1 ku Kontraktu SCD s MK SR na rok 2021; Zákon č. 206/2009 Z.z. o múzeách a o galériách a o ochrane predmetov kultúrnej hodnoty</t>
  </si>
  <si>
    <t>Zákon č. 49/2002 Z.z. o ochrane pamiatkového fondu; Zákon č. 206/2009 Z.z. o múzeách a o galériách a o ochrane predmetov kultúrnej hodnoty</t>
  </si>
  <si>
    <t>Zákon č. 278/1993 Z.z. o správe majetku štátu; Zákon č. 206/2009 Z.z. o múzeách a o galériách a o ochrane predmetov kultúrnej hodnoty</t>
  </si>
  <si>
    <t>Zákon č. 49/2002 Z.z. o ochrane pamiatkového fondu; Zákon č. 206/2009 Z.z. o múzeách a o galériách a o ochrane predmetov kultúrnej hodnoty; Zákon č. 543/2002 Z. z. o ochrane prírody a krajiny</t>
  </si>
  <si>
    <t xml:space="preserve">Zákon č. 49/2002 Z.z. o ochrane pamiatkového fondu, §27; Zákon č. 206/2009 Z.z. o múzeách a o galériách a o ochrane predmetov kultúrnej hodnoty, §12 až §13 </t>
  </si>
  <si>
    <t>Zákon č. 49/2002 Z.z. o ochrane pamiatkového fondu, §32 ods. 1 a  §27 ods. 1 a  §28 ods. 2 a); Zákon č. 206/2009 Z.z. o múzeách a o galériách a o ochrane predmetov kultúrnej hodnoty, §8 g); Zákon č. 278 /1993 Z.z. o správe majetku štátu, §3</t>
  </si>
  <si>
    <t>Zákon č. 49/2002 Z.z. o ochrane pamiatkového fondu, §32 ods. 1 a  §27 ods. 1 a  §28 ods. 2 a); Zákon č. 206/2009 Z.z. o múzeách a o galériách a o ochrane predmetov kultúrnej hodnoty, §8 g);  Zákon č. 278 /1993 Z.z. o správe majetku štátu, §4</t>
  </si>
  <si>
    <t>Zákon č. 49/2002 Z.z. o ochrane pamiatkového fondu, §32 ods. 1 a  §27 ods. 1 a  §28 ods. 2 a); Zákon č. 206/2009 Z.z. o múzeách a o galériách a o ochrane predmetov kultúrnej hodnoty, §8 g);  Zákon č. 278 /1993 Z.z. o správe majetku štátu, §5</t>
  </si>
  <si>
    <t>Zákon č. 49/2002 Z.z. o ochrane pamiatkového fondu, §32 ods. 1 a  §27 ods. 1 a  §28 ods. 2 a);  Zákon č. 206/2009 Z.z. o múzeách a o galériách a o ochrane predmetov kultúrnej hodnoty, §2 ods. 5; Zákon č. 278 /1993 Z.z. o správe majetku štátu, §3</t>
  </si>
  <si>
    <t xml:space="preserve">Zriaďovacia listina SĽUK, Čl. 1 ods. 2  písm. b) a m); Zákon č. 124/2006 Z.z. o bezpečnosti a ochrane zdravia pri práci , §6 ods. 1 b)  </t>
  </si>
  <si>
    <t>Zákon č. 50/1976 Z.z. stavebný zákon, §86 ods. 1; Zákon č. 124/2006 Z.z. o bezpečnosti a ochrane zdravia pri práci, §5 ods. 1 a ods. 2  a) a c) a d) a h) a  §6 ods. 1  b) a d) a f); Zákon č. 278/1993 Z. z. o správe majetku štátu, §3 ods. 3</t>
  </si>
  <si>
    <t>Zákon č. 50/1976 Z.z. stavebný zákon, §86 ods. 1; Zákon č. 124/2006 Z.z. o bezpečnosti a ochrane zdravia pri práci, §5 ods. 1 a ods. 2  a) a c) a d) a h) a  §6 ods. 1  b) a d) a f); Zákon č. 278/1993 Z. z. o správe majetku štátu, §3 ods. 2</t>
  </si>
  <si>
    <t>Zákon č. 278/1993 Z.z. o správe majetku štátu, §3 ods.; Zákon č. 124/2006 Z.z. o bezpečnosti a ochrane zdravia pri práci, §5 ods. 2  d) a h) a §6 ods. 1  b)a d) a f)</t>
  </si>
  <si>
    <t>Zriaďovacia listina DNS; Zákon č. 278/1993 Z.z. o správe majetku štátu, §3 ods.2</t>
  </si>
  <si>
    <t>Zákon č. 49/2002 Z.z. o ochrane pamiatkového fondu, §32 ods. 1 a  §27 ods. 1 a §28 ods. 2 a); Zákon č. 278/1993 Z.z. o správe majetku štátu, §3</t>
  </si>
  <si>
    <t>Zákon č. 206/2009 Z.z. o múzeách a o galériách a o ochrane predmetov kultúrnej hodnoty, §15 d); Zákon č. 278/1993 Z.z. o správe majetku štátu, §3</t>
  </si>
  <si>
    <t>Zákon č. 124/2006 Z.z. o bezpečnosti a ochrane zdravia pri práci, § 5 ods. 1 a ods.2 písm.  h) a §6 ods. 1 písm. b); Zákon č. 278/1993 Z.z. o správe majetku štátu, §3 ods. 2</t>
  </si>
  <si>
    <t>Zákon č. 124/2006 Z.z. o bezpečnosti a ochrane zdravia pri práci, § 5 ods. 1 a ods.2 písm. a) a c) a d) a h) a §6 ods. 1 písm. b) a d)a  f); Zákon č. 278/1993 Z.z. o správe majetku štátu, §3 ods. 2; Zákon č. 50/1976 Z. z.stavebný zákon, §86 ods. 1</t>
  </si>
  <si>
    <t>Zákon č. 49/2002 Z.z. o ochrane pamiatkového fondu, §28  ods. 2  a); Zákon č. 278/1993 Z.z. o správe majetku štátu, §3 ods. 2</t>
  </si>
  <si>
    <t>Zákon č. 543/2002 Z.z. o ochrane prírody a krajiny; Zákon č. 49/2002 Z.z. o ochrane pamiatkového fondu</t>
  </si>
  <si>
    <t>Zákon č. 278/1993 Z.z. o správe majetku štátu; Zákon č. 49/2002 Z.z. o ochrane pamiatkového fondu</t>
  </si>
  <si>
    <t>Zákon č. 49/2002 Z.z. o ochrane pamiatkového fondu; Zákon č. 49/2002 Z.z. o ochrane pamiatkového fondu</t>
  </si>
  <si>
    <t>Zákon č. 275/2006 Z.z. o informačných systémoch verejnej správy, §2 až §3; Zákon č. 95/2019 Z.z. o informačných technológiách vo verejnej správe, §6 a §13 až §15</t>
  </si>
  <si>
    <t xml:space="preserve">Zákon č. 49/2002 Z.z. o ochrane pamiatkového fondu; Zákon č. 543/2002 Z.z. o ochrane prírody a krajiny; Zákon č. 206/2009 Z.z. o múzeách a o galériách a o ochrane predmetov kultúrnej hodnoty
</t>
  </si>
  <si>
    <t>Zákon č. 49/2002 Z.z. o ochrane pamiatkového fondu; Zákon č. 543/2002 Z.z. o ochrane prírody a krajiny; Zákon č. 206/2009 Z.z. o múzeách a o galériách a o ochrane predmetov kultúrnej hodnoty</t>
  </si>
  <si>
    <t xml:space="preserve"> Zákon č. 124/2006 Z.z. o bezpečnosti a ochrane zdravia pri práci  §5 ods. 1 a ods. 2 a) a c) a d) a h) a §6 ods. 1 b) a d) a f)</t>
  </si>
  <si>
    <t>SNMPM202133</t>
  </si>
  <si>
    <t>PÚSR202117</t>
  </si>
  <si>
    <t>celkové bežné výdavky obsahujú aj bežné výdavky projektu v období od 01.06.2019 do 31.12.2020</t>
  </si>
  <si>
    <t xml:space="preserve">Revitalizácia serverovne Divadleného ústavu z dôvodu zvýšenia bezpečnosti všetkých informačných systémov organizácie. Nákup diskového poľa - náhrada 8 ročného diskového poľa IBM DS3512. </t>
  </si>
  <si>
    <t xml:space="preserve">Univerzálny čistiaci stroj  na údržbu vonkajších plôch - Multifunkčný malotraktor pre údržbu NB SND a UDD </t>
  </si>
  <si>
    <t>Nákup mikrobusu /Minivan/ - obstaranie tohto 8 miestneho automobilu si vyžaduje prevádzka divadla, prevoz zamestnancov medzi objektami a taktiež na výkon práce mimo sídla organizácie. V súčasnej dobe divadlo nedisponuje takýmto automobilom, úspora nákladov na prepravovanie zamestnancov.</t>
  </si>
  <si>
    <t xml:space="preserve">Nákup hudobných nástrojov 14 ks a príslušenstva - v roku 2021 priorita do pripravovanej opernej inscenácie Tosca: spolu 30 000 €, v tom orchestrálne zvony/12 000 €, plátové zvony/4 000 €, 5 strunový kontrabas/14 000 €. Ďalšie hudobné nástroje: pozauna Edwards/5 650 €,  trúbky in Bstomvi/3 350 €, trúbka Mahlrestomvi/2 850 €, klarinety sada A a B a Bprestige/8 550 € , horna  Alexander 103/10 200 €, fagot Gebr. monnig 214 topas/ 18 000 €, hoboj BC virtuose 9 990 €                 </t>
  </si>
  <si>
    <t>Inovácia tech. zariadenia na informač.debarierizáciu a propag. Braillovho písma</t>
  </si>
  <si>
    <t>Naliehavosť investície (preddefinované)</t>
  </si>
  <si>
    <t>Typ investície (preddefinované)</t>
  </si>
  <si>
    <t>01 Záchrana</t>
  </si>
  <si>
    <t>02 Hlavná činnosť</t>
  </si>
  <si>
    <t>03 Rozvoj</t>
  </si>
  <si>
    <t>A Nákup alebo výstavba nehnuteľnosti</t>
  </si>
  <si>
    <t>B Rekonštrukcia nehnuteľnosti</t>
  </si>
  <si>
    <t>0 Odstránenie havarijného stavu</t>
  </si>
  <si>
    <t>C Stroje, prístroje a zariadenia</t>
  </si>
  <si>
    <t>D IT infraštruktúra</t>
  </si>
  <si>
    <t>E Umelecké akvizície a licencie</t>
  </si>
  <si>
    <t>F Expozície</t>
  </si>
  <si>
    <t>G Reformný zámer</t>
  </si>
  <si>
    <t>A1 Nákup budovy</t>
  </si>
  <si>
    <t>A2 Výstavba budovy</t>
  </si>
  <si>
    <t>A3 Dostavba budovy</t>
  </si>
  <si>
    <t>A4 Stavebný dozor</t>
  </si>
  <si>
    <t>B1 Komplexná rekonštrukcia</t>
  </si>
  <si>
    <t>B2 Stavebná reprofilizácia priestorov</t>
  </si>
  <si>
    <t>B3 Stavebná rekonštrukcia priestorov</t>
  </si>
  <si>
    <t>B4 Vykurovanie nehnuteľnosti</t>
  </si>
  <si>
    <t>B5 Rekonštrukcia extravilánu</t>
  </si>
  <si>
    <t>C1 Javisková technicka</t>
  </si>
  <si>
    <t>C2 Osvetľovacia technika</t>
  </si>
  <si>
    <t>C3 Zvuková technika</t>
  </si>
  <si>
    <t>C4 Nahrávacia a vysielacia technika</t>
  </si>
  <si>
    <t>C5 Mikroporty</t>
  </si>
  <si>
    <t>C6 Vzduchotechnika</t>
  </si>
  <si>
    <t>C7 Zabezpečovacia technika</t>
  </si>
  <si>
    <t>C8 Mobiliár</t>
  </si>
  <si>
    <t>D1 Nákup štandardnej IT techniky</t>
  </si>
  <si>
    <t>D2 Zhodnotenie existujúceho špeciálneho HW/SW</t>
  </si>
  <si>
    <t>D3 Obstaranie novej IT funkcionality</t>
  </si>
  <si>
    <t>E1 Nákup hudobných nástrojov</t>
  </si>
  <si>
    <t>E2 Tvorba inscenácií, nákup umeleckých licencií</t>
  </si>
  <si>
    <t>E3 Akvizícia zbierkových predmetov</t>
  </si>
  <si>
    <t>F1 Rekonštrukcia expozičných priestorov</t>
  </si>
  <si>
    <t>F2 Vytvorenie novej expozície/výstavy</t>
  </si>
  <si>
    <t>F3 Realizácia výskumu</t>
  </si>
  <si>
    <t>C90 Dopravné prostriedky</t>
  </si>
  <si>
    <t>Výmeňa výťahu</t>
  </si>
  <si>
    <t>Cieľom je odstrániť havaríjny stav a umožniť bezpečnú prevádzku výťahu v 5 podlažnej budove.</t>
  </si>
  <si>
    <t>Ukončené, zrealizované</t>
  </si>
  <si>
    <t>ideový zámer</t>
  </si>
  <si>
    <t xml:space="preserve">Nákup knižného skenera </t>
  </si>
  <si>
    <t>Nákup knižného skenera vrátane software  na digitalizáciu  knižničných dokumentov</t>
  </si>
  <si>
    <t>Digitalizácia historických knižničných dokumentov za účelom ich  sprístupnenia verejnosti pri zabezpečení ich ochrany (nepožičiavajú sa čitateľom);  digitalizácia knižničných dokumentov na základe požiadaviek čitateľov</t>
  </si>
  <si>
    <t xml:space="preserve"> Zákon č. 126/2015 Z.z. o knižniciach, §7 ods. 2 j) a §16 ods. 5 b) a 5 e)  </t>
  </si>
  <si>
    <t>počet oskenovaných strán dokumentov, počet skenov poskytovaných verejnosti ako e-služba</t>
  </si>
  <si>
    <t>Priebežné dopľňanie zbierkového fondu Literárneho a hudobného múzea.</t>
  </si>
  <si>
    <t>Vytváranie fbierkového fondu pre obnovu expozíícií a tvorbu těmatických výstav</t>
  </si>
  <si>
    <t>ŠVKBB202201</t>
  </si>
  <si>
    <t>Forgáčov palác (NKP) z roku 1838 je od 50. rokov 20. storočia sídelnou budovou knižnice. V suterénei a na prízemí sa nachádza cca 177 000 a v študovniach 14 000 zväzkov dokumentov. V budove je 182 študijných miest pre návštevníkov.                                                      Zámerom je komplexná obnova a rekonštrukcia budovy na základe verejnej architektonickej súťaže návrhov, ktorá prebehne v roku 2022.  Správa ProMonumenta z 11/2020 konštatuje "narušený stav objektu". Rekonštrukcia sa bude týkať suterénneho depozitáru, verejných priestorov na prízemí a podlaží, podkrovia, strechy a fasády. KPÚKE pripúšťa prístavbu v dvorovej časti, nadstavbu západného krídla a rozšírenie suterénu objektu.                                                                                                             Zámerom projektu je:                                                                                      a) spracovanie PD pre realizáciu stavby na základe víťaznej architektonickej štúdie,                                                                                                                           b) odstránenie havarijných stavov, napr. sanácia vlhkého suterénu, staticky narušených konštrukcií zo strany interiéru a exteriéru,                                                                                                                                                                                                                                                                                                          d) rekonštrukcia podkrovia s plochou 805 m2, strechy a fasády, elektrických a počítačových rozvodov, doplnenie vzduchotechniky a kúrenia v suteréne,                                                                                                                                                                    e) prístavbu alebo nadstavbu podľa PD,                                                                                                                                                                                   f)  debarierizácia budovy inštaláciou výťahu,                                                                                                                                        g) zmena a rozšírenie funkčnej dispozície verejného priestoru na 1. NP a 2.NP vrátane modernizácie mobiliáru pre nové funkcíe knižnice (študijné, vzdelávacie a komunitné aktivity).</t>
  </si>
  <si>
    <t xml:space="preserve">Komplexná obnova a rekonštrukcia budovy, jej debarierizácia, technologická a priestorová revitalizácia a modernizácia s cieľom zvýšenia návštevnosti a rozvoja nových služieb.                                                                                                                                                                                                                                                                                                                                                                                                         </t>
  </si>
  <si>
    <t xml:space="preserve">Altternatíva 1: Nulový variant znamená devastáciu a chátranie NKP. Investície na opravy a havárie budú stále nákladnejšie, prevádzka knižnice sa bude obmedzovať alebo sa niektoré prevádzky uzatvoria z dôvodu havárií.          Udržiavacie riešenie bude znamenať postupné niekoľkoročné odstraňovanie nedostatkov, ktoré dnes identifikujeme ako najhoršie s nákladmi cca 877 000 € (sanácia vlhkého suterénu, výmena okien, termostatizácia vykurovacej sústavy, oprava strechy, oprava statických porúch, oprava a výmaľba fasády, obnova rozvodov elektroinštalácie). Knižnica bude musieť sústrediť svoje financie a pozornosť len na riešenie týchto problémov, a nie na hlavnú činnosť a rozvoj. Dôveryhodnosť knižnice a jej návštevnosť budú klesať.                                                                               Alternatíva 2: Komplexná rekonštrukcia jestvujúcej budovy, bez prístavby, nadstavby a rozšírenia suterénu.                                                          Alternatíva 3: Komplexná rekonštrukcia a obnova budovy s prístavbou, nadstavbou a rozšírením suterénu podľa PD pre realizáciu stavby.  </t>
  </si>
  <si>
    <r>
      <rPr>
        <sz val="10"/>
        <rFont val="Arial Narrow"/>
        <family val="2"/>
        <charset val="238"/>
      </rPr>
      <t>Zákon č. 126/2015 Z.z. o knižniciach, §4 ods.2, písm. c), d), §7, ods. 2 písm. g), §15 písm. b);  Zákon č. 49/2002 Z.z. o ochrane pamiatkového fondu, §27 ods.1, §28 ods. 2 písm. a);</t>
    </r>
    <r>
      <rPr>
        <sz val="10"/>
        <color rgb="FFFF0000"/>
        <rFont val="Arial Narrow"/>
        <family val="2"/>
        <charset val="238"/>
      </rPr>
      <t xml:space="preserve"> </t>
    </r>
    <r>
      <rPr>
        <sz val="10"/>
        <rFont val="Arial Narrow"/>
        <family val="2"/>
        <charset val="238"/>
      </rPr>
      <t>Zákon č. 49/2002 Z.z. o ochrane pamiatkového fondu, §27 ods.1, §28 ods.2 písm. a); Reformy pre udržateľný rozvoj kultúry a kreatívneho priemyslu (MK SR, marec 2021):</t>
    </r>
    <r>
      <rPr>
        <sz val="10"/>
        <color rgb="FFFF0000"/>
        <rFont val="Arial Narrow"/>
        <family val="2"/>
        <charset val="238"/>
      </rPr>
      <t xml:space="preserve"> </t>
    </r>
    <r>
      <rPr>
        <sz val="10"/>
        <rFont val="Arial Narrow"/>
        <family val="2"/>
        <charset val="238"/>
      </rPr>
      <t xml:space="preserve">Reforma štruktúry a kvality knižničnej siete, Investícia 2: Zvýšenie kvality služieb knižničnej sete, 1. Rekonštrukcia nosnej knižničnej siete </t>
    </r>
  </si>
  <si>
    <t xml:space="preserve">1. Zvýšenie úložnej kapacity fondu v suterénnom depozitári o 100 tis. zväzkov v prípade jeho rozšírenia; 2. Zvýšenie počtu dokumentov vo voľnom výbere  na 30 tis.;  3. Zvýšenie počtu študijných miest pre návštevníkov knižnice na 300 miest; 4. Zvýšenie fyzickej návštevnosti knižnice, 130 tis./ ročne; 5. Zvýšenie počtu vzdelávacích podujattí/ a komunitných aktivít na 550/ročne; 6. Zníženie energetickej náročnosti budovy o min. 20%, t.j. 11 036 € ročne (výmenou okien, krytiny, zateplením podkrovia, náter fasády, termostatizáciou, výmenou svietidiel a pod.), 7. Výnos z prenájmu plochy 100 m2 cca 12 tis. €/ročne (odhad) </t>
  </si>
  <si>
    <t>výmena okien prebieha priebežne; v rokoch 2020-2021 sa vymenilo 27 okien z 89</t>
  </si>
  <si>
    <t xml:space="preserve">Disponujeme: (1) Stavebné zameranie a digitalizácia skutkového stavu (2019), (2) Prípravná PD obnovy okien z 2019 (pre výmenu okien z BV), (3) TSKP ProMonumenta z 2020, (4) PD Pamiatkový architektonicko-histporický výskum z 2020, (5) PD Termostatizácia budovy 2021, (6) Stavebno-technický posudok krovu a porealizačné zameranie z 2021 (raalizované v 2021). Verejná architektonická súťaž návrhov prebehne v roku 2022. Jej výstupom bude architektonická štúdia, ktorá bude  podkladom pre PD pre realizáciu stavby. Ceny za PD a realizáciu stavby sú stanovené podľa cenníka UNIKA 2021 autorizovanou osobou. </t>
  </si>
  <si>
    <t>Rekonštrukcia budovy knižnice na Pribinovej ulici</t>
  </si>
  <si>
    <t xml:space="preserve">Budova na Pribinovej je hlavným depozitárom ŠVKK s počtom cca 730 tis. dokumentov, z toho 67 tis. v suteréne. Správa TSKP ProMonumenta z 01/2022 konštatuje "narušený stav objektu", v prípade suterénu, krovu a strešnej krytiny "narušený až havarijný stav" (steny, podlhy, podlahy, kanalizácia, podkrovie a krov s rozlohou 1100 m2 a samotná strecha). Poruchové a z hľadiska údržby neekonomické sú najmä dva zastarané výťahy z roku 1991 a plošina z roku 1996.                                                                 Zámerom projektu je:                                                                                        a) na základe Investičnej štúdie z 09/2021 spracovanie PD pre realizáciu stavby s rozpočtom, výkazom výmer,                                                                                                                                                                              b) sanácia vlhkých a zasolených stien depozátorov v suteréne a  oprava pretekajúcej kanalizácie,                                                                   c) výmena dvoch výťahov a plošiny na prevoz osôb a kníh,                                                                                                                                                                                                                                                                      d) rekonštrukcia a stavebná úprava podkrovia, krovu a strechy. V prípade rekonštrukcie podkrovia je zámerom vytvoriť priestory pre administratívne zázemie a prenájom, čím sa uvoľnia priestory na uloženie konzervačného fondu knižnice na jej prízemí.                                                                                                              </t>
  </si>
  <si>
    <t>Cieľom je vylúčenie nákladov a škôd na budove a na knižničnom fonde spôsobených stavebnou vlhkosťou a získanie nových priestorov pre dlhodobé uchovávanie  fondu a zobytnenie podkrovia.</t>
  </si>
  <si>
    <t xml:space="preserve">Altternatíva 1: Nulový variant znamená devastáciu a chátranie nielen budovy (NKP), ale aj uloženého knižničného fondu. Investície na havárie a opravy budú stále nákladnejšie, hrozí prepad strechy alebo ohrozenie bezpečnosti osôb alebo aj matetku (presklený objekt kultúrnho centra v dvorovej časti objektu) vplyvom padajúcich škridiel.                                                  Alternatíva 2: Rekonštrukcia sa bude týkať len suterénnych priestorov, výťahov, plošiny, krovu a strechy. Vynechá sa stavebná rekonštrukcia podkrovia a zmena jeho funkčnej dispozície na administratívne priestory (v danom prípade sa nezvýši úložná kapacita depozitára).                                                                                               Alternatíva 3: Rekonštrukca sa týka celého ojbektu vrátane podkrovia podľa PD na realizáciu stavby. Môže byť realizované "per partes": v 1. etape  sanácia suterénnej časti, kanalizácie a výťahov, v 2. etapa rekonštrukcia krovu, strechy, podkrovia, v 3 etape výmena okien, svietidiel a rekonštrukcia ÚK. </t>
  </si>
  <si>
    <r>
      <rPr>
        <sz val="10"/>
        <rFont val="Arial Narrow"/>
        <family val="2"/>
        <charset val="238"/>
      </rPr>
      <t>Zákon č. 126/2015 Z.z. o knižniciach, §4 ods.2, písm. c),  §7, ods. 2 písm. g), §15 písm. a);</t>
    </r>
    <r>
      <rPr>
        <sz val="10"/>
        <color rgb="FFFF0000"/>
        <rFont val="Arial Narrow"/>
        <family val="2"/>
        <charset val="238"/>
      </rPr>
      <t xml:space="preserve">  </t>
    </r>
    <r>
      <rPr>
        <sz val="10"/>
        <rFont val="Arial Narrow"/>
        <family val="2"/>
        <charset val="238"/>
      </rPr>
      <t xml:space="preserve">Zriaďovacia listina ŠVK v Košiciach v znení Dodatku č. MK-3911/2019-110/11317, Čl. I ods. 3 písm. a), b); Zákon č. 49/2002 Z.z. o ochrane pamiatkového fondu, §27 ods.1, §28 ods.2 písm. a);  Reformy pre udržateľný rozvoj kultúry a kreatívneho priemyslu (MK SR, marec 2021): Reforma štruktúry a kvality knižničnej siete, Investícia 2: Zvýšenie kvality služieb knižničnej sete, 1. Rekonštrukcia nosnej knižničnej siete                                                                                                                                                                                                                                                                                                                                              </t>
    </r>
  </si>
  <si>
    <t xml:space="preserve">1. Zníženie energetickej náročnosti o min. 30%, t.j. 16 315 € ročne (výmenou okien, krytiny, zateplením podkrovia, termoizolačným náterom fasády, termostatizáciou, výmenou svietidiel, výmenou VZT jednotiek, výťahov a pod.). 2. Zníženie nákladov na havarijné stavy, údržbu priestorov v suteréne a výťahov o cca 28 tis. €/ročne; 3. Výnos z prenájmu plochy 600 m2 v podkroví, 72 tis.€/ročne </t>
  </si>
  <si>
    <t xml:space="preserve">Dsponujeme TSKP ProMonumenta z 01/2022 a Investičnou štúdiou z 09/2021 (uvedené ceny - KV, sú stanovené podľa Investičnej štúdie). V Druhu investície uvádzame "Odstránenie havarijného stavu" z toho dôvodu, že správa ProMonumenta konštatuje havarijný stav v prípade krovu a strechy, dažďovej a splaškovej kanalizácie a suterénu všeobecne.  </t>
  </si>
  <si>
    <t>Nový depozitár knižničného fondu</t>
  </si>
  <si>
    <t>Zámerom projektu je získanie nového depozitára knižničného fondu (výstavbou alebo kúpou). Z celkového počtu cca           1 800 000 dokumentov vo fonde ŠVKK je až 97%  umiestnených v uzavretých skladoch. Z nich takmer 383 tis. zväzkov (cca 17 bežných kilometrov) sa  nachádza v  2 objektoch, ktoré nevyhovujú staticky, dispozične, klimaticky ani kapacitou a sú v havarijnom stave (Zvonárska 19 a Zvonárska 21) alebo sú  v objektoch, ktoré je potrebné sanovať z dôvodu vlhkosti (suterény Pribinova a časť Hlavnej). Fondy v týchto budovách či priestoroch  degradujú, dochádza k ich znehodnoteniu plesňami, vlhkosťou, prašnosťou. Nové priestory pre depozitár sú potrebné aj na uloženie nových ročných prírastkov a na rezervu na min. 10 rokov. Získaním vhodných priestorov s rozlohou cca 1880 m2 pôdorysnej plochy, prípadne 940 m2 v prípade dvojpodlažnej haly, sa môže ŠVKK vzdať užívania dvoch objektov (Zvonárska 19 a Zvonárska 21).</t>
  </si>
  <si>
    <t xml:space="preserve">Cieľom je presťahovanie konzervačného fondu knižnice z dvoch staticky nevyhovujúcich budov do nového depozitára, ktorý by vyhovoval z hľadiska kapacity, klimatických podmienok, prístupu a bezpečnosti.                                                                                                                                                                                                        </t>
  </si>
  <si>
    <t xml:space="preserve">Alternatíva 1: Nulový variant znamená degradáciu stavieb v krátkodobom horizonte, degradáciu konzervačného fondu (plesne), nemožnosť plnenia úloh vyplývajúcich knižnici zo zákona č. 126/2015, §7, ods. 2 g) a §15.                             Alternatíva 2: Dlhodobý min. 10 ročný prenájom depozitára s opciou.                                                                       Alternatíva 3: Výstavba spoločného depozitára, ktorý bude knižnica zdieľať s inými subjektami v meste alebo regióne (v rámci rezortu kultúry alebo aj mimo rezortu).                            Súčasne pri 2.-3. variante - predaj dvoch budov alebo odstúpenie dvoch budov subjektom v rezorte kultúry (Zvonárska 19 a Zvonárska 21).                                                                                                                                                                                                                                                                                             </t>
  </si>
  <si>
    <t xml:space="preserve">Zákon č. 126/2015 Z.z. o knižniciach, §4 ods.2, písm. c),  §7, ods. 2 písm. g), §15 písm. a), b) a g);   Zriaďovacia listina ŠVK v Košiciach v znení Dodatku č. MK-3911/2019-110/11317, Čl. I ods. 3 písm. a), i). Reformy pre udržateľný rozvoj kultúry a kreatívneho priemyslu (MK SR, marec 2021): Reforma starostlivosti o zbierkové fondy pamäťových inštitúcií, Investícia 1: Vybudovanie zdieľaných depozitárov pre múzeá, galérie a knižnice   </t>
  </si>
  <si>
    <t>1. Rozšírenie úložných kapacít depozitára na 15 rokov na 197 850 dokumentov, 2. Vylúčenie nákladov na energie, dane a údržbu budov Zvonárska 19 a  Zvonárska 21, 37 954  €/ročne;  3. Náklady v prípade prenájmu 2000 m2 skladu cca 180 tis. /ročne (alternatíva 2)</t>
  </si>
  <si>
    <t xml:space="preserve">1. Náklady na regálové vybavenie depozitáru (28 300 bm); 2. Personálne náklady na intenzívnu revíziu, obsahovú previerku a vyraďovanie fondu pred sťahovaním na 6 mesiacov (brigádnici);                                                                                               3. Náklady na sťahovanie fondu (cca 101 680 €),                                                                     4) Náklady na kabeláž a PC </t>
  </si>
  <si>
    <t xml:space="preserve">V prípade budovy na Zvonárskej 19, ktorá sa môže predať, lebo nevyhovuje pre účely skladu kníh, disponujeme znaleckým posudkom z roku 2019 (569 000 €). Podobne by sa mohlo počítať aj s budovou na Zvonárskej 21 v prípade, ak vyhráme súdny spor so ŽNO.                                                           Prenájom skladu  by nás vyšiel (hala s rozlohou cca 2000 m2), cca 180 000 €/ročne (1 m2 = cca 90 €/ročne). </t>
  </si>
  <si>
    <t>Rekonštrukcia vzduchotechniky hlavného depozitára na Pribinovej 1 - nadzemné podlažia</t>
  </si>
  <si>
    <t xml:space="preserve">Budova na Pribinovej je hlavným depozitárom ŠVKK s počtom  730 tis. dokumentov, z toho 563 tis. na nadzemných podlažiach 1-4.  Zastaraná a už nefunkčná VZT spôsobuje zavlhnutie a zaplesnivenie stien a opadávanie omietky. Hrozí degradácia a znehodnotenie knižničného fondu. V roku 2020 bol spracovaný  realizačný projekt VZT vrátane výkazu výmera s aktualizovaným rozpočtom z 06/2021. V roku 2021 bola podľa projektu zrealizovaná rekonštrukcia VZT v suteréne. Zámerom projektu je poračovanie v rekonštrukcii VZT na nadzmených podlažiach, čím chceme dosiahnuť: a) ochranu knižničného fondu, b) vylúčenie nákladov na dezinfekciu a odvlhčovanie priestorov, dezinfekciu a čisteni kníh, c) zabezpečenie zdravého pracovného prostredia. </t>
  </si>
  <si>
    <t xml:space="preserve">Cieľom je dosiahnutie normatívnych klimatických podmienok pre depozity kníh a zníženie energetickej náročnosti budovy </t>
  </si>
  <si>
    <r>
      <rPr>
        <sz val="10"/>
        <rFont val="Arial Narrow"/>
        <family val="2"/>
        <charset val="238"/>
      </rPr>
      <t xml:space="preserve">Zákon č. 126/ 2015 Z. z. o knižniciach, §15 písm. b); </t>
    </r>
    <r>
      <rPr>
        <sz val="10"/>
        <color rgb="FFFF0000"/>
        <rFont val="Arial Narrow"/>
        <family val="2"/>
        <charset val="238"/>
      </rPr>
      <t xml:space="preserve">  </t>
    </r>
    <r>
      <rPr>
        <sz val="10"/>
        <rFont val="Arial Narrow"/>
        <family val="2"/>
        <charset val="238"/>
      </rPr>
      <t>Vyhláška Ministerstva vnútra SR č. 628/2022 Z. z., § 24 ods.1 a 2</t>
    </r>
  </si>
  <si>
    <t>1. Zníženie nákladov na očistenie a dezinfekciu dokumentov prístrojom, 4900 €/rok; 2. Zníženie nákladov na odplesnivenie kníh (1 zväzok = 24 hodín práce = 8,47x24=203,28 € cena práce, t.j. 10% zväzkov na nadzemných podlažiach=56300 zväzkov = 11 444 664 € cena práce. 3. Úspora pracovného času údržbára na dezinfekciu zaplynovaním, 10 hod./mesačne, t.j. 76,2 € mesačne, 914,40 € ročne.</t>
  </si>
  <si>
    <t>Ceny uvedené podľa realizačnej PD z roku 2020 a aktualizovaného rozpočtu z 06/2021.</t>
  </si>
  <si>
    <t xml:space="preserve">Rekonštrukcia reštaurátorskej a konzervátorskej dielne          </t>
  </si>
  <si>
    <t xml:space="preserve">ŠVKK eviduje a spravuje vyše 80 tis. historických dokumentov vydaných do roku 1918. V roku 1996 bola zraidená reštaurátorská a konzervátorská dielňa, kde prebieha komplexné reštaurovanie knižnej historickej väzby, dezinfekcia dokumentov napadnutých mikroorganizmami a plesňami, ich mechanické čistenie a konzervovanie. Dielňa je umiestnená v samostatnom dvorovom objekte ul. Pri Miklušovej väznici v mestskej pamiatkovej zóne. Správa TSKP 018 Pro Monumenta (09/2020)  konštatuje nutnosť sanácie celého objektu vrátane základov, krovu, strechy a výmeny okien a dverí.                                                                                              Zámerom je sanácia havarijného stavu a rekonštrukcia objektu podľa PD pre stavebné povolenie s výkazom výmer a rozpočtom, ktorá bola spracovaná v 10/2021. </t>
  </si>
  <si>
    <t xml:space="preserve">Cieľom je sanácia stavebno-technického stavu budovy a zníženie jej energetickej náročnosti. </t>
  </si>
  <si>
    <r>
      <rPr>
        <sz val="10"/>
        <rFont val="Arial Narrow"/>
        <family val="2"/>
        <charset val="238"/>
      </rPr>
      <t>Zákon č. 126/ 2015 Z. z. o knižniciach, § 7 ods.2 písm. j), k) k), §15 písm. c); § 23. ods.2, písm.g); Zriaďovacia listina ŠVK v Košiciach v znení Dodatku č. MK-3911/2019-110/11317, Čl. I ods. 3 písm. i)</t>
    </r>
    <r>
      <rPr>
        <sz val="10"/>
        <color rgb="FFFF0000"/>
        <rFont val="Arial Narrow"/>
        <family val="2"/>
        <charset val="238"/>
      </rPr>
      <t xml:space="preserve">.  </t>
    </r>
    <r>
      <rPr>
        <sz val="10"/>
        <rFont val="Arial Narrow"/>
        <family val="2"/>
        <charset val="238"/>
      </rPr>
      <t xml:space="preserve">Zákon č. 49/2002 Z.z. o ochrane pamiatkového fondu, §27 ods. 1 a §28 ods.4 b); Reformy pre udržateľný rozvoj kultúry a kreatívneho priemyslu (MK SR, marec 2021): Reforma štruktúry a kvality knižničnej siete, Investícia 2: Zvýšenie kvality služieb knižničnej sete, 1. Rekonštrukcia nosnej knižničnej siete             </t>
    </r>
  </si>
  <si>
    <t>1. Zníženie nákladov na čiastkové stavebné opravy cca 2000 €/ročne                                    2. Zníženie energetickej náročnosti budovy (zateplením pôjdu, opravou strechy a výmenou okine a dverí) o cca 15%, t.j. 457,20 € ročne</t>
  </si>
  <si>
    <t xml:space="preserve">Ceny uvedené podľa PD pre stavebné povolenie s rozpočtom, výkaz výmer 10/2021. </t>
  </si>
  <si>
    <t>Zvýšenie úložnej kapacity depozitára knižničného fondu  v budove na Pribinovej 1</t>
  </si>
  <si>
    <t xml:space="preserve">Budova na Pribinovej je hlavným depozitárom ŠVKK s počtom  cca 730 tis. dokumentov. Na nadzemných podlažiach je vybavená širokými prechodovými chodbami, ktoré sa môžu v prípade vytvorenia protipožiarnych sektorov doplniť regálovým vybavením na uloženie ďalších dokumentov (PD z 09/2021 schválená KPÚ).                                                                                                                                        Zámerom projektu je:                                                       a) inštalácia novej EPS a elektrických rozvodov,                                                                                                                                              a) stavebné a protipožiarne predelenie chodieb,                                                                                                                                                                    c) doplnenie novovzniknutých skladových priestorov regálmi na uloženie a uchovávanie dokumentov (125 obojstranných a 33 jednostranných regálov).                                                                </t>
  </si>
  <si>
    <t xml:space="preserve">Cieľom je zvýšenie úložnej kapacity depozitára knižničného fondu stavebnou reprofilizáciou nevyužitých chodieb.                                                                 </t>
  </si>
  <si>
    <t xml:space="preserve">Zákon č. 126/2015 Z.z. o knižniciach, §4 ods.2, písm. c),   §15 písm. a);  Zriaďovacia listina ŠVK v Košiciach v znení Dodatku č. MK-3911/2019-110/11317, Čl. I ods. 3 písm. a). </t>
  </si>
  <si>
    <t>Zvýšenie kapacity úložného priestoru o 1230 bežných metrov na 620 m2 pre regály a manipulačný priestor.</t>
  </si>
  <si>
    <t>Ceny uvedené podľa PD s rozpočtom, výkaz výmer z 09/2021.</t>
  </si>
  <si>
    <t>Rozvoj digitálnych služeb a modernizácia IT infraštruktúry knižnice</t>
  </si>
  <si>
    <r>
      <t xml:space="preserve">Zámerom projektu je:                                                                                                                                                                                       1) Poskytovanie služieb typu scan&amp;go: skenovanie dokumentov podľa požiadaviek používateľov a ich elektronické sprístupňovanie a súčasne samoobslužné skenovanie, 2) Skenovanie starých tlačí vo veľmi zlom fyzickom stave (najmä veľkoformátových tlačí ohrozených kyslým papierom), regionánych tlačí do roku 1950 a historických dokumentov z fondu Právnickej akadémie zo 17.-20. storočia, 3) Vyhľadávanie a sprístupnenie zdigitalizovaných diel v súlade s platnou legislatívou prostr. online katalógu knižnice Zámery v bodoch 1-3 predpokladajú nahradenie starých 10 a 12 ročných skenerov, ktoré stále vypadávajú a do ktorých už nie je možné nájsť náhradné diely novými 2 knižnými skenermi, pracovnými stanicami ku skenerom a postprocesingovým SW s OCR a min. 3 samoobslužnými kioskovými skenermi.                                                                                                                              </t>
    </r>
    <r>
      <rPr>
        <sz val="10"/>
        <rFont val="Arial Narrow"/>
        <family val="2"/>
        <charset val="238"/>
      </rPr>
      <t>4) Postupné rozširovanie a modernizácia IT, najmä  diskových polí, pracovných staníc, samoobslužných multifunkčných zariadení, switchov, struktúrovaných sietí, výmena starých analógových kamier a rozšírenie kamerového systému s videoserverom.</t>
    </r>
    <r>
      <rPr>
        <sz val="10"/>
        <color rgb="FFFF0000"/>
        <rFont val="Arial Narrow"/>
        <family val="2"/>
        <charset val="238"/>
      </rPr>
      <t xml:space="preserve">   </t>
    </r>
    <r>
      <rPr>
        <sz val="10"/>
        <color theme="1"/>
        <rFont val="Arial Narrow"/>
        <family val="2"/>
        <charset val="238"/>
      </rPr>
      <t xml:space="preserve">                                                                                                  d) Výmena klimatizačnej jednotky v hlavnej serverovni vzhľadom k jej poddimenzovanosti a zastaranosti. Jej výkonové parametre už nepostačujú na ochladenie serverovne, kde je umiestnená celá infraštruktúra knižnice, ktorá je v prevádzke 24x7. </t>
    </r>
  </si>
  <si>
    <t xml:space="preserve">Cieľom je rozvoj digitálnych služieb, modernizácia IT a  zabezpečenie plynulej prevádzky hlavných serverov  </t>
  </si>
  <si>
    <t xml:space="preserve">Zákon č. 126/2015 Z.z. o knižniciach, §4 ods.2, písm. d),   §16 ods. 1, ods. 2, ods. 5 písm. b), e);  Zriaďovacia listina ŠVK v Košiciach v znení Dodatku č. MK-3911/2019-110/11317, Čl. I ods. 3 písm. d) f), g) a i). Reformy pre udržateľný rozvoj kultúry a kreatívneho priemyslu (MK SR, marec 2021): Reforma štruktúry a kvality knižničnej siete, Investícia 2: Zvýšenie kvality služieb knižničnej sete, 2. Sprístupnenie fondu digitálnych KJ cez knižnice nosnej siete </t>
  </si>
  <si>
    <r>
      <t xml:space="preserve">1. Zvýšenie počtu oskenovaných strán dokumentov na min. 80 tis./ročne , </t>
    </r>
    <r>
      <rPr>
        <sz val="10"/>
        <rFont val="Arial Narrow"/>
        <family val="2"/>
        <charset val="238"/>
      </rPr>
      <t>2. Zvýšenie počtu návštevníkov online katalógu na 400 tis./ ročne</t>
    </r>
  </si>
  <si>
    <t xml:space="preserve">Modernizácia IT  infraštruktúry sa týka aj  postupnej obmeny a modernizácie 55 zamestnaneckých a verejných počítačov, tlačiarní a ďalších komponentov výpočtovej techniky, ktoré sú hradené z bežných výdavkov. Viažu sa k tomu aj ďalšie poplatky za siete a  údržbu SW. </t>
  </si>
  <si>
    <t xml:space="preserve">Ceny sú uvedené po prieskume trhu. Cena klimatizačnej jednotky do hlavnej serverovne je uvedená na základe odborného posúdenia a návrhu riešenia vzhľadom k možnému výpadku poddimenzovanej jednotky, ktorej výkonové parametre už nepostačujú na ochladenie serverovne. BV sme za rok 2022 uviedli v súlade s rozpočtom 0EK na rok 2022 (za roky 2023-2026 odhadom). </t>
  </si>
  <si>
    <t>Technológia RFID pre zefektívnenie knižničných procesov a služieb</t>
  </si>
  <si>
    <t xml:space="preserve">RFID zariadenia v knižnici zrýchľujú odborné činnosti vykonávané knihovníkmi a podporujú samoobslužné služby realizované používateľmi bez asistencie knihovníka. Zámerom je pokračovanie v implementácii RFID zariadení zakúpením a inštaláciou:                                                                                                                                                                                                                                                                                                                                                                                       1) 2 RFID self-check zariadení na samoobslužné výpožičky v stojacom prevedení vrátane SIP2 protokolu s dodatočnou Oracle Run-Time licenciou,                                                                                                       2) Návratové RFID zariadenie so 4-5 vozíkmi na 24x7 samoobslužné vrátenie vypožičaných kníh a ich a triedenie,                                                                 3) 1 RFID zariadenia Remotelocker na samoobslužné vyzdvihovanie rezervovaných dokumentov vrátane SIP2 protokolu pre komunikáciu s knižničným systémom. </t>
  </si>
  <si>
    <t xml:space="preserve">Cieľom je znížiť objem rutinne vykonávaných knihovníckych činností a posilniť samoobslužné funkcie na strane návštevníka knižnice. </t>
  </si>
  <si>
    <t>Zákon č. 126/2015 Z.z. o knižniciach, §4 ods.2, písm. d);   Zriaďovacia listina ŠVK v Košiciach v znení Dodatku č. MK-3911/2019-110/11317, Čl. I ods. 3 písm. g).</t>
  </si>
  <si>
    <t>1. Úspora 1 zamestnanca vo výpožičnom protokole, ca 11 tis. € mzdové prostriedky/ročne, 2.Skrátenie času na obsluhu 1 čitateľa na cca 25 sek./1 výpožička v porovnaní s výpožičkou cez čiarové kódy (všetkých dokumentov súčasne), 3. Nalepenie RFID etikiet do min. 20 tis. dokumentov (živý fond)/ročne</t>
  </si>
  <si>
    <t xml:space="preserve">Podmienkou využívania samoobslužných RFID zariadení a zrýchlenia výpožičného procesu je otagovanie fondu RFID etiketami, ktoré je potrebné umiestniť do  nových prírastkov a do tzv.živého fondu (aspoň raz požičané dokumenty). Bežné výdavky predstavujú ročné náklady na RFID etikety a v roku 2022 náklady na 4 ks RFID pracovných staníc do výpožičnej linky. </t>
  </si>
  <si>
    <t xml:space="preserve">Ceny sú uvedené po prieskume trhu, a to vrátane dovozu, inštalácie a zaškolenia. Návratová RFID linka fungujúca 24x7 (uvedená v KV v roku 2025) vyžaduje stavebné a elektroinštalačné úpravy v budove, ktoré súvisia s projektom komplexnej rekonštrukcie a obnovy Forgáčovho paláca (podľa rozhodnutia KPÚ možnosť umiestnenia vstupného okienka linky do bočnej fasády budovy).  </t>
  </si>
  <si>
    <t>ŠVKE202201</t>
  </si>
  <si>
    <t>Rekonštrukcia krovu a strechy budovy na Pribinovej ulici</t>
  </si>
  <si>
    <t xml:space="preserve">Budova na Pribinovej je hlavným depozitárom ŠVKK s počtom cca 730 tis. dokumentov, z toho 67 tis. v suteréne. Správa TSKP ProMonumenta z 01/2022 v prípade krovu a strešnej krytiny konštatuje "narušený až havarijný stav". Podkrovie a krov i samotná strecha majú rozlohu 1100 m2. Snímky, ktoré sme získali od opravárov komínov a z dronu (rok 2021) dokazujú, že strešná krytina je značne narušená a hrozí, že uvoľnené a spráchnivelé škridle spadnú pri silnejšom vetre z veľkej výšky na chodník a ohrozia zdravie alebo aj životy chodcov (Pribinova je pomerne rušná ulica). Vzhľadom k tomu, že sa jedná o havarijný stav, uvádzame tento zámer aj osobitne, nielen ako súčasť komplexnej rekonštrukcie celej budovy (ŠVKE202109).                                                                   Zámerom projektu je:                                                                                        a) na základe Investičnej štúdie z 09/2021 spracovanie PD pre zateplenie strechy a  rekonštrukciu krovu a strechy,                                                                                                                                                                                                                                                                                                                                                                                                                                           d) realizácia rekonštrukcie krovu a strechy.                                                                                                              </t>
  </si>
  <si>
    <t>Cieľom je rekonštrukcia krovu a strechy a zamedzenie havárie väčšieho rozsahu.</t>
  </si>
  <si>
    <t xml:space="preserve">Zákon č. 126/2015 Z.z. o knižniciach, §4 ods.2, písm. c),  §7, ods. 2 písm. g), §15 písm. a);  Zriaďovacia listina ŠVK v Košiciach v znení Dodatku č. MK-3911/2019-110/11317, Čl. I ods. 3 písm. a), b); Zákon č. 49/2002 Z.z. o ochrane pamiatkového fondu, §27 ods.1, §28 ods.2 písm. a); </t>
  </si>
  <si>
    <t xml:space="preserve">1. Zníženie energetickej náročnosti o min. 10%, t.j. 5438 € ročne (výmenou  krytiny, zateplením podkrovia). </t>
  </si>
  <si>
    <t>Tento investičný zámer súvisí so zámerom s ID ŠVKE202109. Je uvedený ako súčasť tohto ID, ale aj osobitne (po dohode s IKP). Dôvodom je skutočnosť, že časť budovy - krov a strecha -  sú v havarijnom stave a ohrozujú ľudské životy ( škridle padajúce z veľkej výšky by mohli ohroziť chodcov). Uvedená cena vychádza z Investičnej štúdie (09/2021).</t>
  </si>
  <si>
    <t xml:space="preserve">SÚH má v správe Historickú budovu hvezdárne, ktorá je evidovaná ako kultúrna pamiatka. Stredná kupola hvezdárne je v takom technickom stave, ktorý znemožňuje jej aktívne využívanie. Na jej sfunkčnenie je nutné osadenie koľajníc a celkového hnacieho mechanizmu. Preto je nutná jej demontáž, oprava a následné nové osadenie. Vzhľadom k tomu, že sa jedná o pamiatkový fond, kupola musí ostať v pôvodnom stave. </t>
  </si>
  <si>
    <t xml:space="preserve">Sprístupnením ďalšej časti Historickej budovy širokej verejnosti rozšíriť a zatraktívniť programovú ponuku SÚH formou verejných pozorovaní. </t>
  </si>
  <si>
    <t xml:space="preserve">Realizácia odborných astronomických pozorovaní  50/rok. </t>
  </si>
  <si>
    <t>nutnosť obnovy veľtržného stánku/expozície, LIC bude spolufinancovať predmetný stánok finančnou čiastkou 5 000 EUR na projektovú dokumentáciu z vlastných zdrojov (fond reprodukcie)</t>
  </si>
  <si>
    <t>očakávaný počet najazdených km, cca 300 000 km</t>
  </si>
  <si>
    <t>nutnosť obnovy vozového parku, predmetný automobil by sme obstarali z vlastných zdrojov (Fond reprodukcie)</t>
  </si>
  <si>
    <t>Zákon č. 114/2020 Z.z. o Slovenskej filharmónii,                                                                 Štatút Slovenskej filharmónie č. MK-2109/2014-110/11519, čl. VII. bod 2.                             Zákon č. 278/1993 Z.z. o správe majetku štátu - §3 ods.2</t>
  </si>
  <si>
    <t>Čislo IA v RI: 42868 Rekonštrukcia strechy REDUTY. V zásobníku investičných zámerov v 04/2021 bola uvedená suma podľa výkazu výmer 10/2020 v sume 551 234 eur. Po neúspešnom druhom VO podlimitnej zákazky v EVO zrealizovala organizácia prieskum trhu v 10/2021 z ktorého bola určená PHZ vo výške 2 044 000,-€ s DPH. Nárast ceny je spôsobený najmä nárastom cien materiálov. Plánovaný termín realizácie rok 2022.</t>
  </si>
  <si>
    <t>Zákon č. 114/2020 Z.z. o Slovenskej filharmónii,                                                                 Štatút Slovenskej filharmónie č. MK-2109/2014-110/11519, čl. VII. bod 2.                             Zákon č. 321/2014 Z.z. o energetickej efektívnosti</t>
  </si>
  <si>
    <t>Výmena halogénových reflektorov v Koncertnej sále v Malej sále, výmena halogénových zdrojov v lustroch a výmena systému stmievania osvetlenia, výmena zastaraných svietidiel nad pódiom v koncertnej sále</t>
  </si>
  <si>
    <t>Zákon č. 114/2020 Z.z. o Slovenskej filharmónii,                                                                 Štatút Slovenskej filharmónie č. MK-2109/2014-110/11519, čl. II. bod 1.a).</t>
  </si>
  <si>
    <t>Zákon č. 114/2020 Z.z. o Slovenskej filharmónii,                                                                 Štatút Slovenskej filharmónie č. MK-2109/2014-110/11519, čl. II. bod 1.d)</t>
  </si>
  <si>
    <t>Štatút Slovenskej filharmónie č. MK-2109/2014-110/11519, čl. VII. bod 2.                             Zákon č. 278/1993 Z.z. o správe majetku štátu - §3 ods.2</t>
  </si>
  <si>
    <t>Zariadenia VZT v Koncertnej sieni a Malej sále SF  neboli predmetom dodávky pri rekonštrukcii budovy Reduty ukončenej v r.2012. Zariadenia VZT sú v prevádzke od r. 2004, sú po životnosti, opotrebované a je potrebná ich výmena.</t>
  </si>
  <si>
    <t xml:space="preserve">SF má vo svojom vlastníctve len 1 motorové vozidlo -  používané od r. 2013 a najazdené  viac ako 200 tis. km </t>
  </si>
  <si>
    <t>oprava parkoviska</t>
  </si>
  <si>
    <t xml:space="preserve">Rekonštrukcia strechy. Strecha je v havarijnom stave,  nie je vhodná na prevádzku.  Strecha ma narušenú statiku a to pôsobením poveternostných vplyvov (dážď, vietor, mráz, slnko), došlo k zhoršeniu technického stavu nosnej časti strechy. Zvetrávaním došlo ku korózii oplechovania, dochádza k pretekaniu dažďovej vody, drevená konštrukcia je oslabená napadnutou hnilobou. Pri väčších dažďových zrážkach dochádza k pretekaniu cez strešnú konštrukciu do najvyššieho podlažia, čo spôsobuje poškodenie expozícii. Rekonštrukciou strechy zabránime ďalšiemu poškodzovaniu majetku a ochránime expozície. Poškodením strechy došlo k narušeniu štítového múru z južnej strany budovy. </t>
  </si>
  <si>
    <t xml:space="preserve">Rekonštrukciou havaríjneho stavu strechy zabránime možnému zrúteniu strechy, čo môže mať fatálne následky.       </t>
  </si>
  <si>
    <t xml:space="preserve">Úspora nákladov na opravy a prevádzku, 2 000 €/rok. V prípade zrútenia strechy odhadovaná škoda 300 000 €. Suma pozostáva s novou strechou, likvidácia škôd, uzatvorená časť múzeuma - ušlý zisk z tržieb zo vstupného.
</t>
  </si>
  <si>
    <t xml:space="preserve">Nevyhnutne odstrániť havarijný stav strechy na budove STM Hlavná 88, Košice, kde dochádza k pretekaniu dažďovej vody cez strop až do priestorov 3. poschodia, kde sú expozičné/výstavné priestory. Rozsah a nutnosť riešenia havarijného stavu strechy na budove je mimoriadne alarmujúca a potrebná, aby sa zabránilo rozsiahlym škodám a následným väčším investíciám do rekonštrukcie celej budovy.Zároveň je poškodená štítová južná stena budovy, kde sa zväčšuje trhlina.  Je spracovaný statický posudok, dendrogocký posudok. Projektová dokumetnácia pre stavebné konanie je v procese. </t>
  </si>
  <si>
    <t>STM202114</t>
  </si>
  <si>
    <t>Modernizácia budovy,  Hlavná 88, Košice</t>
  </si>
  <si>
    <t>Sanácia fasadného opláštenia budovy. Úprava vstupného priestoru na európské štandardy moderného múzejníctva.Vybudovanie sociálnych zariadení pre zákazníkov.</t>
  </si>
  <si>
    <t xml:space="preserve">Zvýšenie počtu programovaných podujatí,15/rok; úspora nákladov na opravy a prevádzku, 2 000 €/rok, zvýšenie tržieb 8 000 €/rok. Spolu 10 000€/rok. 
</t>
  </si>
  <si>
    <t>Nevyhnutne odstrániť havarijný stav fasady na budove  STM Hlavná 88, Košice. Vstupný priestor sídelnej budovy STM na Hlavnej ul. 88 v Košiciach, s drobnými úpravami v roku 2012, slúži návštevníkom a zamestnancom STM prakticky v nezmenenej forme od polovice minulého storočia. Logicky už dávno nespĺňa súčasné európske trendy moderného múzejníctva, ale najmä  očakávania návštevníkov STM či už z estetického, funkčného, informačného alebo servisno-prevádzkového hľadiska. Priestor nie je bezbariérový, tým pádom nie je priateľský k zdravotne znevýhodneným návštevníkom, zastaraná, resp. úplne absentujúca infraštruktúra bráni v aplikácii moderných multimediálnych technológií. Modernizácia vstupných priestorov sídelnej budovy STM v Košiciach tak, aby boli zohľadnené aktuálne trendy v európskom múzejníctve, zároveň tak, aby vstup do múzea bol maximálne priateľský vzhľadom k potrebám návštevníkov STM. V budove Hlavná 88, Košice sú zásadne opotrebované sociálne zariadenia, je potrebná ich rekonštrukcia, v 1. NP je predpokladané vybudovanie nového WC pre návštevníkov.</t>
  </si>
  <si>
    <t xml:space="preserve">Múzeum letectva pre návštevníkov nemá samostatný krytý vstup do areálu múzeá, v súčasnosti je využívaný tzv. technologický vstup. Budova administratívy potrebuje celkovú obnovu. V budové budú vybudované sociálne zariadenia pre zákazníkov. Cieľom je komplexne realizovať vstupný priestor do Múzea letectva, ktorý bude pozostávať z novej vstupnej brány s parkoviskom pre zákazníkov ML. Po oboch stranách oplotenia sa budú nachádzať exponáty MINI lietadiel, ktoré budú prestrešené, aby nedochádzalo k znehodnoteniu exponátov. </t>
  </si>
  <si>
    <t>Cieľom je vybudovaním nového krytého vstupu zvýšiť počet návštevníkov, ktorí sú zdrojom vlastných príjmov pre inštitúciu a minimálizácia budúcich nákladov a škôd. Zároveň zrealizovať rekoštrukciu budovy, vrátane zetekajúcej strechy v terajšej administratívnej budove.</t>
  </si>
  <si>
    <t xml:space="preserve">STM-Múzeum letectva v Košiciach vybuduje relevantný vstup do múzea určený návštevníkom. Od otvorenia pobočky v roku 2002 je používaný aj pre návštevnícku prevádzku tzv. technologický vstup do objektu.Celkové architektonické riešenie a realizácia vstupu do areálu Múzea letectva, zahŕňajúce vyriešenie priestorov prvého kontaktu s návštevníkom, zázemia pre návštevníkov i personál, zásadné zlepšenie fyzickej i mentálnej dostupnosti (parkovacie plochy, oddychová zóna, bezbariérovosť), ako aj bezpečnosti a ochrany exteriérovo vystavených zbierkových predmetov vo vstupnej časti múzea (prestrešenie exponátov). Realizáciou sa dosiahne rekonštrukcia časti 1 stavebného objektu - t. č. nevyužívané priestory z dôvodu ich havarijného stavu.Oprava vonkajších omietok, strešnej krytiny, objektu administratívnej budovy v STM-Múzeu letectva v Košiciach.   V riešení  je zámena pozemkov pre daný projekt. Je ukonačený výber VO na spracovateľa PD- rekonštrukcie budovy vstupu. Prebieha VS na spracovanie PD prístreškov pre lietadlá. </t>
  </si>
  <si>
    <t>STM202115</t>
  </si>
  <si>
    <t>Sanácia objektu administratívnej budovy  v Múzeu letectva v Košiciach</t>
  </si>
  <si>
    <t>Rekonštrukcia administratívnej budovy v Múzeu Letectva</t>
  </si>
  <si>
    <t xml:space="preserve">Rekonštrukciu objekt administratívnej budovy letectva spevníme praskliny na budove a následne oprava plášťa budovy a omietnutie. Budova bude z dolnej časti zateplená. V prípade nerealizovania IA môže dosť k degradácii budovy ako i narušeniu statiky. Účelom je zachovať funkčnosť AB. </t>
  </si>
  <si>
    <t xml:space="preserve">Úspora nákladov na opravy a prevádzku o ????€/rok. Nutné opravy ako rozšírovanie trhliny v nosnej časti budovy, únik tepla. 
</t>
  </si>
  <si>
    <t xml:space="preserve">Oprava zleho stavu budovy, vznikajú trhliny, je potrebné spevnenie budovy a následna sanácia opláštenia budovy ako aj ošenitrenia okien. Je vyhlásená VO na stavebné práce. </t>
  </si>
  <si>
    <t xml:space="preserve">Odstránenie vzniku trhlín v nosných múroch odvodnením pozemkov okolo budovy a oprava vonkajších omietok. Budova je súčasťou expozície ťažby soli, konajú sa tam príležitostné krátkodobé výstavy. Zámerom STM je časť objektu prenajať. Cieľom rekonštrukcie objektu Varňa bude odvodnenie pozemku okolo budovy. Súčasťou IA je výmena celého okapového systému, oprava prasklín a sanácia omietok. Sanáciu omietok je potrebné realizovať z dôvodu agresívneho prostredia (soľanka) ako aj poveternostných podmienok. Rekonštrukciou zabránime a spevníme nosné múry, čím zabránime následnej degradácii objektu. Cieľom STM je zachovať unikátnu  NKP v dobrom stave a nezvyšovať náklady na ďalšie havarijné práce. </t>
  </si>
  <si>
    <t>Cieľom je minimalizácia budúcich nákladov a škôd. Bezpečné sprístupnenie historického objektu v správe STM verejnosti, bezpečné sprístupnenie historického objektu v správe STM verejnsoti.Cieľom je zachovanie NKP Solivar</t>
  </si>
  <si>
    <t xml:space="preserve">Varňa František, NKP Solivar – Oprava fasády, odvodnenie pozemkov okolo budovy, čím sa zabráni nežiadúcemu sadaniu budovy a vzniku trhlín v nosných múroch.Vonkajšie omietky na budove Varne sú schátrané vplyvom dažďa aj soľných podzemných vôd, je potrebná ich oprava spolu s odvodnením dažďovej vody do neďalekého Soľného potok. Projektová dokumetnácia pre stavebné konanie je v procese. </t>
  </si>
  <si>
    <t>je nutná oprava oplotenia Kaštieľa Budimír, ktoré je značne schátrané, potreba odbornej obnovy zanedbaného kaštieľskeho parku.                                                                     Oprava schátraného, poškodeného oplotenia národnej kultúrnej</t>
  </si>
  <si>
    <t>R</t>
  </si>
  <si>
    <t>Kúpa budovy - sídla ŠFK (Dom umenia)</t>
  </si>
  <si>
    <t>Odkúpenie a rekonštrukcia priestorov administratívnej budovy ŠFK</t>
  </si>
  <si>
    <t xml:space="preserve">Odkúpiť časť priestorov NKP na Grešákovej ulici. Štátna filharmónia Košice vlastní len polovicu budovy. Nadobudnuté priestory by boli po rekonštrukcii využité ako administratívne a archívne priestory, ubytovanie pre hosťujúcich umelcov. </t>
  </si>
  <si>
    <t xml:space="preserve">Cieľom je zvýšiť návštevnosť koncertov, zníženie prevádzkových nákladov Veľkej sály DU a sebestačnosť pri vytváraní záznamov koncertov. </t>
  </si>
  <si>
    <t>Nákup hudobných nástrojov - orchester ŠFK</t>
  </si>
  <si>
    <t xml:space="preserve">Nevyhnutný nákup hudobných nástrojov, ktoré nahradia tie, ktoré sú v nevyhovujúcom technickom stave, alebo doplnia vybavenie orchestra o chýbajúce nástroje – a to podľa najakútnejších potrieb. Vďaka novým hudobným nástrojom ŠFK dokáže zabezpečiť umelecký rast jednotlivcov, ako aj celého telesa a zvýšiť svojú konkurencieschopnosť voči iným európskym orchestrom. 
Prínosom investície do nových hudobných nástrojov radikálne zníži náklady na opravy zastaralých hudobných nástrojov. Pozn. Do tejto skupiny hudobných nástrojov nie sú zaradené hudobné nástroje, ktoré ŠFK využíva v rámci svojej činnosti aj mimo výkonu orchestra: koncertné klavírne krídla - 3ks, harfa - 2 ks, organ.
</t>
  </si>
  <si>
    <t xml:space="preserve">Cieľom je zabezpečiť bežné fungovanie orchestra a znížiť náklady na opravy zastaraných hudobných nástrojov.
</t>
  </si>
  <si>
    <t xml:space="preserve">Nevyhnutný nákup motorového vozidla -  1 osobné 7-miestne motorové vozidlo ktoré nahradí súčasné osobné motorové vozidlo (r. v. 2000), ktoré je technicky a bezpčnostne nevyhovujúcim a predsatvuje environmentálu záťaž.  MV bude široko využiteľné pri prevádzke aj produkcii - na prepravu hosťujúcich umelcov a menších súborov, tovaru, drobného nákladu. </t>
  </si>
  <si>
    <t>Cieľom je zabezpečiť plynulý chod prevádzky, zvýšiť bezpečnosť a znížiť náklady na údržbu a prepravné.</t>
  </si>
  <si>
    <t>Nákup hudobných nástrojov - veľké a malé koncertné krídlo</t>
  </si>
  <si>
    <t>Nákup veľkého a malého koncertného krídla značky Steinway.</t>
  </si>
  <si>
    <t>Cieľom je zabezpečiť výmenu koncertného klavíra vo veľkej koncertnej sále. Novým klavírom (malé koncertné krídlo) zabezpečiť možnosť realizovať komorné koncerty v Malej sále DU.</t>
  </si>
  <si>
    <t>1. počet koncertov: 30/rok
2. návštevníci koncertov: 5000/rok
3. príjem zo vstupného/prenájmu: 13000 Eur/rok</t>
  </si>
  <si>
    <t>Obnova nástrojového vybavenia - harfa</t>
  </si>
  <si>
    <t xml:space="preserve">Nevyhnutný nákup harfy značky Lyon &amp; Healy Style 23 gold do orchestra ŠFK. </t>
  </si>
  <si>
    <t xml:space="preserve">Cieľom je zabezpečiť výmenu hudobného nástroja - harfy. Potreba výmeny vznikla približne v roku 2000. Harfa, ktorá sa ako 2. nástroj v orchestri ŠFK využíva, bol zakúpený v roku 1971 a je po svojej životnosti. </t>
  </si>
  <si>
    <t xml:space="preserve">1. zníženie nákladov na opravy a prenájom hudobných nástrojov: 1 500 Eur/rok
3. počet odohratých koncertov: 30/rok
4. zahraničná reprezentácia: 5 koncertov/rok
</t>
  </si>
  <si>
    <t>ŠFK202201</t>
  </si>
  <si>
    <t xml:space="preserve">Rekonštrukcia pódia spojená s vybudovaním skladu </t>
  </si>
  <si>
    <t>Nevyhnutná rekonštrukcia pódia vo Veľkej koncertnej sále a vybudovanie skladu pod pódiom o rozlohe cca 100m² pre hudobné nástroje a inventár používaný na koncertoch. Sklad bude prepojený s pódiom nákladným výťahom. Nové pódium bude zrealizované na novej konštrukcii a bude spľňať akustické, estetické a statické požiadavky.</t>
  </si>
  <si>
    <t xml:space="preserve">Cieľom je odstrániť problém s vrzgajúcim pódiom a zlepšiť akustické vlastnosti Veľkej koncertnej sály DU. Vybudovaním skladu odstrániť aktuálny problém s nedostatkom skladových priestorov pre hudobné nástroje a zároveň vytvoriť viac priestoru na pódiu. To umožní ŠFK rozšíriť možnosti hlavnej činnosti - do programu koncertov ŠFK budú môcť byť zaradené diela s vačším obsadením hráčov. 
</t>
  </si>
  <si>
    <t>1. skladové priestory do 100m ²
2. zníženie nákladov na prepravu do iných skladov 240 človekohodín
3. zníženie nákladov na prepravné: 1000 Eur/rok, 
4. zvýšenie počtu prenajímaných hodín v sále o 100 hodín/rok</t>
  </si>
  <si>
    <t>ŠFK202202</t>
  </si>
  <si>
    <t>Rekonštrukcia pánskych toaliet na prízemí</t>
  </si>
  <si>
    <t xml:space="preserve">Nevyhnutná rekoštrukcia pánskych toaliet zo 60-tych rokov na prízemí DU. Rekonštrukciou vznikne toaleta pre imobilných a zároveň sa obnoví nepoužívaná toaleta pre návštevníkov - súčasť lóže. </t>
  </si>
  <si>
    <t>Cieľom je úspora nákladov na opravy a zabezpečenie hygienických štandardov pre návštevníkov a vytvoriť podmienky pre imobilných občanov.</t>
  </si>
  <si>
    <t>1. nové wc pre imobilných
2. nová toaleta pre lóžu
3. zníženie nákladov na čistenie a opravu 1000 eur/rok
4, zvýšenie atraktívnosti priesotru - získanie nových nájomcov 3000 Eur/rok</t>
  </si>
  <si>
    <t>ŠFK202203</t>
  </si>
  <si>
    <t>Nákup mobilného ozvučenia a osvetlenia</t>
  </si>
  <si>
    <t>Nákup mobilného osvetlenia, ozvučenia a mikroportov pre potreby vlastných ako aj externých podujatí.</t>
  </si>
  <si>
    <t xml:space="preserve">Cieľom je znížiť náklady na prenájom techniky a zabezpečiť základné kvalitné ozvučenie a osvetlenie intrených a externých podujatí.
</t>
  </si>
  <si>
    <t xml:space="preserve">1. zníženie nákladov pri prenájmoch 3500 Eur/rok
2. príjem za ozvučenie a osvetlenie externým subjektom 5000 Eur/rok
</t>
  </si>
  <si>
    <t xml:space="preserve">SKN je dlhoročným tvorcom Braillovho písma a reliéfnej grafiky  nielen v podobe kníh či časopisov, ale aj kalendárov, orientačných či iných informačných nápisov, informačných tabuliek pre kultúrne inštitúcie či dopravcov a pod.. Tieto materiály sa vyrábajú prostredníctvom nápisu vyrazeného na plastovú fóliu, alebo na plechovú matricu, pomocou ktorej sa následne vtláčajú do rôznych materiálov a papierov o rôznej hrúbke a gramáži. Dosiaľ na tento účel použávame starý tlačiarenský stroj Marburger, ktorý v SKN slúži už niekoľko desaťročí. Tento stav je však nevyhovujúci z dôvodu zložitej prispôsobiteľnosti stroja aktuálnym potrebám v technologickom zabezpečení výroby matríc či fólií s Braillovým písmmom a reliéfnu grafikou.  </t>
  </si>
  <si>
    <t>Výmena pôvodnej tlačiarenskej techniky za novú, s vyššou spoľahlivosťou a s lepšími technickými parametrami, zodpovedajúcimi súčasným technickým možnostiam v tejto oblasti.</t>
  </si>
  <si>
    <t>Zriaďovacia listina SKN Čl. 1  bod 2 písm. d) a l)</t>
  </si>
  <si>
    <t xml:space="preserve">1. 500 matríc ročne na tlač Braillovho písma a reliéfnej grafiky    2. tlač nielen Braillovho písma, ale aj grafiky (reliéfne zobrazenie čiar a jednoduchých obrazcov)                  3. rýchla tlač až 18 znakov/s, bezchybná tlač, obojstranná tlač, kompatibilita k súčasným technológiám </t>
  </si>
  <si>
    <t>SKNL202201</t>
  </si>
  <si>
    <t>Obstaranie úložiska zvukových súborov SKN</t>
  </si>
  <si>
    <t xml:space="preserve">SKN má výhradné postavenie v oblasti sprístupňovania informácií pre zrakovo postihnutých v prístupných formátoch, teda aj vo zvukovom zázname. Všetky zvukové knihy a zvukové časopisy boli ukladané na diskové pole SKN. Začiatkom roka 2022 došlo k mimoriadnej udalosti spočívajúcej v poruche servra IBM. Pre SKN je nevyhnutné zabezpečiť nový a spoľahlivý server s diskovým poľom.  </t>
  </si>
  <si>
    <t>Odstránenie havarijného stavu pôvodného servra, ktorý je po 15 rokoch na hranici životnosti a ktorý slúži na ukladanie všetkých zvukových kníh a časopisov z vydavateľskej produkcie SKN</t>
  </si>
  <si>
    <t>Zriaďovacia listina SKN Čl. 1  bod 2 písm. a) a d)</t>
  </si>
  <si>
    <t xml:space="preserve">1.úložisko na uchovanie 10 000 zvukových kníh a zvukových časopisov </t>
  </si>
  <si>
    <t>ŠVKPO202201</t>
  </si>
  <si>
    <t>Obnova HW základne portálu ŠVK</t>
  </si>
  <si>
    <t xml:space="preserve">Obnova servrov pre portál, ktoré sú po dobe životnosti a nie je možná ich hardvérová podpora od výrobcu. </t>
  </si>
  <si>
    <t>Zabezpečiť kontinuitu v sprístupňovaní digitálnych kultúrnych objektov širokej verejnosti</t>
  </si>
  <si>
    <t>http://www.strategiakultury.sk/sites/default/files/STRATEGIA_ROZVOJA_KULTURY_SR_NA_ROKY_2014-2020.pdf, strategická oblasť 2.4.1</t>
  </si>
  <si>
    <t>nečerpať výdavky na opravu  počas 5 rokov z dôvodu zabezpečeného maintenance, 0 €/5 rokov</t>
  </si>
  <si>
    <t xml:space="preserve">Zriaďovacia listina SĽUK, Čl. 1 ods. 2  písm. b) a f); Zákon č. 555/2005 Z.z o energetickej hospodárnosti budov,  §4 ods. 3; Zákon č. 311/2001 Zákonník práce, §147 
</t>
  </si>
  <si>
    <t>Zákon č. 555/2005 Z.z o energetickej hospodárnosti budov, §4 ods. 3; Zákon č. 311/2001 Zákonník práce, §151</t>
  </si>
  <si>
    <t>Uveďte poradové číslo investičného zámeru / projektu podľa priorít vašej organizácie. Priority ROPO nemusia nevyhnutne reflektovať priority MK SR. Napr. priraďte čísla 1-10 ak máte 10 investičných zámerov. Pre už realizované investície uveďte písmenko "R".</t>
  </si>
  <si>
    <t>Úspora v nákladoch na energiu, zníženie nákladov cca o 40%                                      46 367,- €/rok</t>
  </si>
  <si>
    <t>V roku 2021 bol spracovaný Stavebný zámer, v roku 2022 sa pripravuje realizácia spracovania projektovej dokumentácie pre stavebné povolenie a realizáciu stavby. Stavebný zámer a projektovú dokumentáciu ŠDKE financuje z vlastných zdrojov.</t>
  </si>
  <si>
    <t xml:space="preserve">Projektová dokumentácia v hodnote 22 190 € sa bude riešiť z vlastných zdrojov v roku 2022 na základe VO, ktoré sa uskutočnilo v roku 2021. </t>
  </si>
  <si>
    <t>Odohranie 100% plánovaného počtu predstavení v historickej budove, 200/rok;                               Úspora v nákladoch na energiu,                           5 650,- €/rok;                           Zníženie nákladov na opravy,                     7 400,- €/rok</t>
  </si>
  <si>
    <t>Projektová dokumentácia hradená z vlastných zdrojov v roku 2017 v sume 10 800 €, aktualizácia projektovej dokumentácie bola v roku 2021 na sumu 2 160 € taktiež z vlastných zdrojov.</t>
  </si>
  <si>
    <t>Odohranie 100% plánovaného počtu predstavení v historickej budove, 200/rok;                               Úspora v nákladoch na energiu,          11 700,- €/rok                                                    Zníženie nákladov na opravy,                 3 800,- €/rok</t>
  </si>
  <si>
    <t>Projektová dokumentácia hradená z vlastných zdrojov v roku 2018 v sume 19 140 €, aktualizácia projektovej dokumentácie bola v roku 2021 na sumu 5 100 €, taktiež hradená z vlastných zdrojov.</t>
  </si>
  <si>
    <t>V roku 2021 bola spracovaná projektová dokumentáca pre realizáciu stavby vo výške 3.840,- EUR hradená z vlastných zdrojov.</t>
  </si>
  <si>
    <t>Akram-Khan: Vertical Road - baletná inscenácia/prioritný projekt 2023</t>
  </si>
  <si>
    <t>Technické zázemie do inscenácie, predstavujúce náročné mechanické zariadenia scény</t>
  </si>
  <si>
    <t>Realizácia premiery a následných repríz predstavenia baletnej inscenácie Vertical Road</t>
  </si>
  <si>
    <t>Pridelenie KV je potrebné v roku 2023, nakoľko je nevyhnutné včasné zabezpečenie technického zázemia scény</t>
  </si>
  <si>
    <t>Finančné krytie bolo na rok 2021, nie na nasledujúce roky.</t>
  </si>
  <si>
    <t>V roku 2021 boli nákúpené hudobné nástroje vo výške prideleného finančného krytia 88.590,- EUR</t>
  </si>
  <si>
    <t>Odohranie 100% plánovaného počtu predstavení v historickej budove, 200/rok;                                                                úspora elektrickej energie cca 40%</t>
  </si>
  <si>
    <t>Výmena 3 ks vrát, ktoré v súčasnej dobe sú už po fyzickej životnosti, užívaním značne opotrebované, poruchové a z hľadiska bezpečnosti ohrozujú zdravie osôb.</t>
  </si>
  <si>
    <t>Nákup bol zrealizovaný v 12/2021.                                                     Vo výške 669,- EUR bolo financovanie z vlastných prostriedkov a vo výške 54.000,- EUR zo štátneho rozpočtu.</t>
  </si>
  <si>
    <t>Modernizácia 12ks Jaguárových mechaník páskových knižníc IBM</t>
  </si>
  <si>
    <t xml:space="preserve">Národný projekt Centrálny dátový archív (CDA) realizovala UKB v rámci OPIS OP2. Súčasťou HW riešenia CDA sú Páskove knižnice s jaguárovými mechanikami IBM verzie TS1140/E07. Servisná podpora na tieto mechaniky končí 02/2022. </t>
  </si>
  <si>
    <t xml:space="preserve">Cieľom je modernizácia 12 páskových mechaník (polovičné množsvto všetkých mechaník TS1140/E07) na verziu TS1150/E08, aby bola v budúcnosti zabezpečená servisovateľnosť týchto mechaník. </t>
  </si>
  <si>
    <t>Predĺženie servisnej podpory prechodom na novšiu verziu</t>
  </si>
  <si>
    <t>318 000</t>
  </si>
  <si>
    <t>Obnova UPS (zdroj neprerušovaného napájania) s celkovým výkonom  256 kW ako podporná NON IKT technológia pre CDA aj DDP</t>
  </si>
  <si>
    <t xml:space="preserve">Národný projekt Centrálny dátový archív (CDA) realizovala UKB v rámci OPIS OP2. Súčasťou zabezpečenia bezpečného fungovania celého systému je i nepretržitá dodávka elektrickej energie. Aby sme sa vyhli prípadným výpadkom z elektrickej siete, je nevyhnutné jej plynulé zabezpečenie prostredníctvom nezávislého zdroja - UPS.  Aktuálne zariadenia UPS boli dodané v roku 2013, kapacita ich batérií je podstatne znížená a nie je postačujúca na výpadky elektrickej energie. Aj krátky výpadok elektrickej energie (napr. v sekundách) môže spôsobiť výpadok niektorých zariadení (napr. chladiaceho systému CDA, a následne môže nastať nekontrolovateľné a neriadené vypínanie  IKT CDA zariadení, taktiež IKT DDP zariadení, čo môže narobiť veľké škody na kultúrnom dedičstve Slovenskej repobuliky. </t>
  </si>
  <si>
    <t xml:space="preserve">Cieľom je obnova dvoch zdrojov neprerušovaného napájania (UPS) pre lokalitu CDA-A Bratislava, ktoré zabezpečujú plynulú dodávku elektrickej energie pre zariadenia IKT CDA aj IKT DDP, ktoré nesmú byť neočakávane vypnuté.  UPS majú celkový výkon 256 kW ( 2 systémy UPS s výkonom 128 kW). Súčasťou je inštalácia i spustenie do prevádzky. </t>
  </si>
  <si>
    <t>obnova batériových modulov, čo prinesie predĺženie životnosti a prevádzky systému napájaného prostredníctvom UPS</t>
  </si>
  <si>
    <t>Obnova systému chladenia CDA ako podporná NON IKT technológia pre CDA aj DDP</t>
  </si>
  <si>
    <t xml:space="preserve">Národný projekt Centrálny dátový archív (CDA) realizovala UKB v rámci OPIS OP2. Súčasťou NON IKT technológií nevyhnutných pre bezproblémové a nepretržité fungovanie dátového archívu je systém chladenia.  Aktuálny systém chladenia CDA bol dodaný v roku 2013. Aj krátky výpadok chladiaceho systému CDA môže spôsobiť nekontrolovateľné a neriadené vypínanie  IKT CDA zariadení aj taktiež IKT DDP zariadení, čo môže narobiť veľké škody na kultúrnom dedičstve Slovenskej repobuliky. </t>
  </si>
  <si>
    <t xml:space="preserve">Cieľom je obnova systému chladenia pre dátové centrum CDA, vrátane inštalácia a spustenia do prevádzky. Systém chladenia zabezpečuje plynulé chladenie  zariadení IKT CDA aj IKT DDP, ktoré nesmú byť neočakávane vypnuté. </t>
  </si>
  <si>
    <t>zvýšenie efektivity, zníženie poruchovosti a zníženie nákladov na celkový servis</t>
  </si>
  <si>
    <t>Obnova diskového poľa Digitálnych prameňov</t>
  </si>
  <si>
    <t>UKB prevádzkuje archív Depozitu digitálnych prameňov, ktorý archivuje a sprístupňuje webové stránky a publikácie v elektronickej forme. Aktuálne diskové pole Hitachi je už technologicky zastarané a pre potreby uchovávania dát je nevyhnutná jeho výmena. Pole je aktuálne bez podpory a podpora výrobcom skončila 10/2021. Diskové pole Depozitu digitálnych prameňov slúži ako primárne blokové dátové úložisko, pripojené cez SAN (Storage Area Network) k serverom. Skladá sa z dvoch technologicky rovnakých diskových polí Hitachi, čo zaručuje dostupnosť dát v prípade výpadku jedného diskového poľa. Pre potreby riešenia je potrebný diskový priestor o minimálnej aktuálnej veľkosti cca 800 TB, s možnosťou rozšírenia kapacity. Pre potreby redundancie, výkonu a kapacity je potrebná dvojica oddelených diskových polí. Na úrovni diskových poli je uvádzaná kapacita v RAW v TB, 1TB = 1 000 000 000 000 B. Ďalšie vlastnosti sú redundantné kontrolery, SSD cache, automatická migrácia dát medzi tierami diskov, minimálny 256GB controler pamäte, minimálne 16x 8GB/s Fibre channel frontend port. Po výmene diskového poľa bude potrebná aj migrácia súčasných dát.</t>
  </si>
  <si>
    <t>Cieľom je odstránenie technologicky zastaraného a nepodporovaného diskového poľa zakúpením nového kapacitne a technologicky vyhovujúceho hardvéru pre potreby uchovávania webového archívu a archívu elektronických publikácií.</t>
  </si>
  <si>
    <t xml:space="preserve">Stratégia rozvoja slovenského knihovníctva na roky 2015 – 2020, strategická oblasť č. 2, priorita 2.2 opatrenie 2.2.6 </t>
  </si>
  <si>
    <t>výmena/úspora</t>
  </si>
  <si>
    <t>Rok 2023 obnova HW a zmena konfigurácie, rok 2024 navýšenie kapacity diskov na požadovanú úroveň.</t>
  </si>
  <si>
    <t>UKB202201</t>
  </si>
  <si>
    <t>UKB202202</t>
  </si>
  <si>
    <t>UKB202203</t>
  </si>
  <si>
    <t>UKB202204</t>
  </si>
  <si>
    <t xml:space="preserve">Aktuálne len vo forme návrhu pre zásobník projektov. Budova Domu umenia (DUP) sa má získať štatút Národnej kultúrnej pamiatky, z čoho budú pre nás vyplývať iné podmienky realizácie obnovy celej budovy. Preto riešenie nášho zámeru ( výmena sklenených plôch a zníženie energetickej náročnosti) posúvame na obdobie 2022-23.
DUP je centrom kultúrneho a spoločenského života kúpeľného mesta. Dramaturgia zahŕňa aktivity mestského, regionálneho, celoštátneho a medzinárodného významu. Spĺňa charakter viacúčelového zariadenia (divadelné predstavenia, koncerty, predstavenia pre deti a mládež, hudobno-zábavné programy, folklórne vystúpenia a filmové podujatia  realizované vo Veľkej sále, vo Výstavnej sieni 
a v Galérii sa realizujú dokumentárne a umelecké výstavy). DUP je jedným z hlavných organizátorov 
4 medzinárodných festivalov ( „music festival Piešťany“, Organové dni v Piešťanoch, MFF Cinematik, Piešťanské rendezvous – česko-slovenský festival).
V roku 2019 sa konalo 157 podujatí s celkovou návštevnosťou 67 160, priemerná návštevnosť na jedno podujatie bola 427 návštevníkov. 
</t>
  </si>
  <si>
    <t>Lúčnica202201</t>
  </si>
  <si>
    <t>Dom umenia Piešťany - havarijný stav - výmena sklenenej plochy - havarijný stav</t>
  </si>
  <si>
    <t>Odstránenie havarijného stavu, zabezpečenie bezpečnosti pri vstupe do budovy pre účinkujúcich a pracovníkov. Situácia si vyžaduje okamžité riešenie.</t>
  </si>
  <si>
    <t>Bezpečnosť pri vstupe do budovy.</t>
  </si>
  <si>
    <t>Riešenie havarijného stavu z dôvodu bezpečnosti pri vstupe do budovy pre účinkujúcich a pracovníkov.</t>
  </si>
  <si>
    <t>Komplexná rekonštrukcia a modernizácia národnej kultúrnej pamiatky z hľadiska multifunkčného využitia a dostavba a rekonštrukcia prevádzkových a skladových priestorov. Celkový predpokladaný rozpočet stavby je 34.253,55 tis. € (prepočítané  na cen. úroveň 4.Q. 2021 / 3.Q. 2019 = 1,140).</t>
  </si>
  <si>
    <t>Zriaďovacia listina ŠO, Čl. I, bod 2 k; Zákon č. 278/1993 Z. z. o správe majetku štátu, §3 ods. 2</t>
  </si>
  <si>
    <t>Zaškolenie obsluhy a zamestnancov.</t>
  </si>
  <si>
    <t>Zriaďovacia listina ŠO, Čl. I, bod 2 l</t>
  </si>
  <si>
    <t>ŠO202108</t>
  </si>
  <si>
    <t>Zriaďovacia listina ŠO, Čl. I, bod 2 k</t>
  </si>
  <si>
    <t>Zadné horizontové LED svietidlá - 3 ks a zadné kontrové LED svietidlo - 1 ks a nákup novej rotačnej LED hlavice - 2 ks. Výmenou klasických svietidiel za moderné viacúčelové LED svietidlá sa zvýši umelecká kvalita zadného horizontového a kontrového svietenia v insenáciách.</t>
  </si>
  <si>
    <t>KPI 1 počet podujatí, 120/rok;             KPI 2 zníženie nákladov na elektrickú energiu, o 1/4 kWh/rok</t>
  </si>
  <si>
    <t>Výmena technicky opotrebovaných vozidiel za nové.</t>
  </si>
  <si>
    <t>ŠO202114</t>
  </si>
  <si>
    <t>Dezinfekčné zariadenia</t>
  </si>
  <si>
    <t>Dezinfekčné prístroje simulujú prírodnú ionizáciu, aktivujú proces samočistenia a dezinfekcie vzduchu. Ich použitím sa získa čistý a svieži vzduch bez choroboplodných zárodkov a zápachu.</t>
  </si>
  <si>
    <t>Ochrana zamestnancov a návštevníkov proti ochoreniu COVID-19.</t>
  </si>
  <si>
    <t>ukazovať je špecifikovaný zákonom č. 124/2006 Z.z. o bezpečnosti a ochrane zdravia pri práci, §5, bod 2 a</t>
  </si>
  <si>
    <t>ŠO202115</t>
  </si>
  <si>
    <t>Koberce</t>
  </si>
  <si>
    <t>Výmena povlakovej krytiny podláh - kobercov v miestnostiach foyer, Bohéma klub a chodba za javiskom</t>
  </si>
  <si>
    <t>Výmenou kobercov sa zabezpečí ochrana zamestnancov pred pádom z hľadiska BOZP a zvýši sa kvalita reprezentačných priestorov.</t>
  </si>
  <si>
    <t>Zákon č. 278/1993 Z.z. o správe majetku štátu, čl. I § 3, bod 2</t>
  </si>
  <si>
    <t>ŠO202116</t>
  </si>
  <si>
    <t>Mikrofóny</t>
  </si>
  <si>
    <t>Sada 8  ks špeciálnych mikrofónov na nahrávanie a dozvučenie predstavení.</t>
  </si>
  <si>
    <t>Cieľom projektu je zvýšenie umeleckej kvality insenácií.</t>
  </si>
  <si>
    <t>ŠO202201</t>
  </si>
  <si>
    <t>Obnova a doplnenie šijacieho parku - pánska a dámska krajčírska dielňa</t>
  </si>
  <si>
    <t>Obnova šijacieho parku - dámska krajčírska dielňa - vysokootáčkový obnitkovací stroj so zaisť. stehom. Doplnenie šijacieho parku - pánska krajčírska dielňa - coverlock priemyselný stroj, vrátane príslušenstva.</t>
  </si>
  <si>
    <t>Doplnením a výmenou šijacích strojov sa zabezpečí skvalitnenie práce v krajčírskych dielňach pri vytváraní kostýmov pre predstavenia Štátnej opery.</t>
  </si>
  <si>
    <t>Zriaďovacia listina ŠO, Čl. I, bod 2 g</t>
  </si>
  <si>
    <t>ŠO202202</t>
  </si>
  <si>
    <t>Nákup prevádzkových strojov, prístrojov a zariadení</t>
  </si>
  <si>
    <t>Zvýšenie bezpečnosti práce na pracovisku v dielňach pri tvorbe nových kulís.</t>
  </si>
  <si>
    <t>ŠO202203</t>
  </si>
  <si>
    <t>Doplnenie prepäťovej ochrany v rozvádzači RM 5.1 VZT na piatom poschodí</t>
  </si>
  <si>
    <t>Prepäťová ochrana je nepostrádateľné zariadenie na ochranu  elektrických zariadení pred bleskom a výkyvmi napätia v sieti.</t>
  </si>
  <si>
    <t>Hlavným cieľom doplnenia prepäťovej ochrany je zabezpečiť ochranu telesa budovy pred priamymi údermi blesku a v konečnom dôsledku chrániť zariadenie znížením zvyškového prepäťového napätia, aby nárazová energia nepoškodila elektrické zariadenia.</t>
  </si>
  <si>
    <t>Zriaďovacia listina ŠO, Čl. I, bod 2 k; Zákon č. 278/1993 Z.z. o správe majetku štátu, čl. I § 3, bod 2</t>
  </si>
  <si>
    <t>ukazovateľ je špecifikovaný normou STN 33 2000-6-61 Elektrické inštalácie nízkeho napätia</t>
  </si>
  <si>
    <t>ŠO202204</t>
  </si>
  <si>
    <t>Klimatizácia apartmánov, šatní orchestra 5.NP a šatní zboru a sólistov 2.NP</t>
  </si>
  <si>
    <t>Projekt "Klimatizácia apartmánov, šatní orchestra 5.NP a šatní zboru a sólistov 2.NP" rieši doplnenie klimatizačných jednotiek v priestoroch budovy Štátnej opery.</t>
  </si>
  <si>
    <t>Projekt "Klimatizácia apartmánov, šatní orchestra 5.NP a šatní zboru a sólistov 2.NP" zabezpečí pre zamestnancov Štátnej opery tepelnú pohodu hlavne v letných mesiacoch.</t>
  </si>
  <si>
    <t>využitie priestorov budovy ŠO v letných mesiacoch, 30/miestností</t>
  </si>
  <si>
    <t>ŠO202205</t>
  </si>
  <si>
    <t>Výmena čelných 4 ks reflektorov za 2 ks profilové LED plnofarebné, nákup nových reflektorov na outdoorové svietenie budovy v počte 12 ks vrátane ovládania, nákup nových "automatizovaných " digitálnych sledovacích zariadení +  2 ks aktívnych plnoovládaných LED svetiel,nákup predných plošných svietidiel z galérie - náhrada klasických reflektorov za LED s nízkou spotrebou (3 ks), nákup nových LED svietidiel - 3ks.</t>
  </si>
  <si>
    <t>ŠO202206</t>
  </si>
  <si>
    <t>Efektové zariadenie - ohňostroj</t>
  </si>
  <si>
    <t>Efektové zariadenie pre zabezpečenie inscenácií a koncertov (2 ks).</t>
  </si>
  <si>
    <t>ŠO202207</t>
  </si>
  <si>
    <t>ŠO202208</t>
  </si>
  <si>
    <t>Javiskové zdvíhacie zariadenia</t>
  </si>
  <si>
    <t>Zadné zdvíhacie zariadenie (2 motory + konštrukcia) 1 ks a bočné zdvíhacie zariadenie 2 ks.</t>
  </si>
  <si>
    <t>Cieľom projektu je zvýšenie umeleckej kvality insenácií,zvýšenie bezpečnosti práce na javisku a hlavne sa zvýši nosnosť zaťaženia z 100 kg na 500kg.</t>
  </si>
  <si>
    <t>ŠO202209</t>
  </si>
  <si>
    <t>Výmena technicky opotrebovaných vozidiel za nové, spolu 2 ks.</t>
  </si>
  <si>
    <t>ŠO202210</t>
  </si>
  <si>
    <t>C91 Technické vybavenie dielní</t>
  </si>
  <si>
    <t xml:space="preserve">Rekonštrukcia národnej kultúrnej pamiatky a prevádzkových priestorov Štátnej opery v Banskej Bystrici </t>
  </si>
  <si>
    <t>Obnova budovy NKP  a všetkých technológií zohľadňujúc energetickú efektívnosť a optimalizáciu nákladov na prevádzku</t>
  </si>
  <si>
    <t xml:space="preserve">Návštevnosť HB porovnateľná s obdobím pred uzatvorením HB a Covid pandémiou, počet predstavení za sezónu/ rok </t>
  </si>
  <si>
    <t>Rekonštrukcia Umelecko-dekoračných dielní</t>
  </si>
  <si>
    <t>Komplexná rekonštrukcia objektov Umelecko-dekoračných dielní - stavba aj technológie</t>
  </si>
  <si>
    <t>Zabezpečiť bezporuchový chod Umelecko-dekoračných dielní, bezpečnosť na pracovisku a optimálne pracovné podmienky - obnova budov a všetkých technológií zohľadňujúc energetickú efektívnosť a optimalizáciu nákladov na prevádzku</t>
  </si>
  <si>
    <t xml:space="preserve">Energetická úspora min. 30% (kúrenie, klíma, voda, svetlo) , nulové incidenty ohľadne revízie technológii </t>
  </si>
  <si>
    <t xml:space="preserve">Existuje možnosť financovať realizáciu zdrojmi plánu obnovy (podmienkou je pripravenosť investície v okamihu výzvy) </t>
  </si>
  <si>
    <t>Zabezpečiť bezporuchový chod Novej budovy SND
 - riadenie vzduchotechniky, odovdzávacej stanice tepla, trafostanice, osvetlenia a náväznosť na požiarny program.</t>
  </si>
  <si>
    <t>Nevyhnutná modernizácia a upgrade elektroakustických zariadení, mikrofónov, záznamu a reprodukcie zvuku,streamovania, úložiska dát - audio cloudu  a predovšetkým doriešenie problému priestorovej akustiky v hlavnej sále Opery a Baletu za pomoci elektronického dozvuku</t>
  </si>
  <si>
    <t>Nevyhnutná modernizácia elektroakustických zariadení, mixážneho pultu v Štúdiu, mikrofónov, záznamu a reprodukcie zvuku, streamovania, uložiska audio dát - audio cloud a hlavne doriešenie problému priestorovej akustiky v hlavnej sále Činohry za pomoci elektronického dozvuku</t>
  </si>
  <si>
    <t>Rekonštrukcia scénického osvetlenia  v sálach a skúšobniach Opery a Baletu v Novej budove SND</t>
  </si>
  <si>
    <t>Nevyhnutná modernizácia a upgrade zariadení scénického osvetlenia , prechod na LED technológie, obstaranie nových vizuálnych technológií 4K ultra HD LED steny,</t>
  </si>
  <si>
    <t>Rekonštrukcia scénického osvetlenia v sálach a v skúšobniach Činohry  v Novej budove SND - Veľká sála, Štúdio, Modrý salón</t>
  </si>
  <si>
    <t xml:space="preserve">Nevyhnutná modernizácia a upgrade zariadení scénického osvetlenia a videozariadení, prechod na LED technológie,  </t>
  </si>
  <si>
    <t>Pokračovanie rekonštrukcie riadiaceho systému scénických zariadení v sale OPERY a BALETU, úprava scénických zariadení vyhovujúca bezpečnostnej norme SIL3, obstaranie mobilného praktikáblového fundusu javísk ako súčasti scénických zariadení, výmena výdrevy javiska OPERY a BALETU</t>
  </si>
  <si>
    <t>Nevyhnutná rekonštrukcia riadiaceho systému scénických zariadení v sále ČINOHRY - úprava scénických zariadení vyhovujúca bezpečnostnej norme SIL3, obstaranie mobilného praktikáblového fundusu javísk ako súčasti scénických zariadení</t>
  </si>
  <si>
    <t>Úpora prevádzkových nákladov - decentralizáciou vzduchotechniky v NB SND zabezpečiť efektívne ovládanie/ selektovanie ochadzovania/vykurovania priestorov v Novej budove SND.</t>
  </si>
  <si>
    <t>KPI bude definované po vykonaní energetického auditu v roku 2022</t>
  </si>
  <si>
    <t xml:space="preserve">Rekonštrukcia trafostanice NB SND </t>
  </si>
  <si>
    <t>Komplexná výmena odpájačov vysokého napäťia (VN) - prechod z manuálnych odpínačov na diaľkovo riadené + odstánenie havarujného stavu - merania prúdu do riadiaceho systému na jednom z dvoch prívodov VN do Novej budovy SND.  Z dvoch prívodov je v súčasnosti funkčný iba jeden, t.z. prevádzkujeme budovu bez záložného prívodu VN. V prípade poruchy stávajúceho funkčného prívodu nastane odstavenie budovy a tým dôjde k následkom na technických a technologických zariadeniach (nenávratne sú v ohrození najmä scénické zariadenia)</t>
  </si>
  <si>
    <t>Zabzepečnie prívodu vysokého napätia do Novej budovy SND z dvoch stávajúcich prívodov - zabránenie dlhodobým výpadkom vysokého napätia. V prípade poruchy bude možné odstaviť lokálne časti trafostanice.</t>
  </si>
  <si>
    <t>SND202201</t>
  </si>
  <si>
    <t xml:space="preserve">Svetelný riadiaci pult+ backup GRAND MA3 Full size    pre sálu opery a baletu                              </t>
  </si>
  <si>
    <t>Nevyhnutná výmena existujúceho svetelného pultu sály Opery a baletu, nakoľko je zastaralé a neexistuje softwarová a hardwarová podpora a servis,  nepodporuje komunikáciu s novými svetelnými a video zariadeniami.</t>
  </si>
  <si>
    <t>Cieľom je zabezpečiť modernú a bezporuchovú prevádzku svetelných technológii, nakoľko sa jedná o najdoležitejší komponent vo svetelnom reťazci.</t>
  </si>
  <si>
    <t>SND202202</t>
  </si>
  <si>
    <t>Svetelný riadiaci pult+ backup GRAND MA3 Light pre sálu Opery a baletu</t>
  </si>
  <si>
    <t>Nevyhnutná výmena existujúceho svetelného pultu , nakoľko je zastaralé a neexistuje softwérová a hardwérová podpora a servis,  nepodporuje komunikáciu s novými svetelnými a video zariadeniami.</t>
  </si>
  <si>
    <t>SND202203</t>
  </si>
  <si>
    <t>Svetelný riadiaci pult+ backup GRAND MA3 Light pre Štúdio</t>
  </si>
  <si>
    <t>Nevyhnutná výmena existujúceho svetelného pultu v sále Štúdia, nakoľko je zastaralé a neexistuje softwarová a hardwarová podpora a servis,  nepodporuje komunikáciu s novými svetelnými a video zariadeniami.</t>
  </si>
  <si>
    <t>SND202204</t>
  </si>
  <si>
    <t>VÝMENA  bezdrôtovej technológie (MIKROPORTY + IN-EAR )</t>
  </si>
  <si>
    <t>Výmena mikroportov pre predstavenia - je nevyhnutné nahradiť jestvujúce mikroporty z dôvodu zmeny frekvenčných pásiem</t>
  </si>
  <si>
    <t>Primárne financovať zo  ŠR, keďže ide o vyvolanú investíciu zmenou legisaltívy. Vzhľadom na nevyhnutnosť okamžitej investície bude nevyhnutné pri dostatočných vlastných zdrojoch túto investíciu uskutočniť</t>
  </si>
  <si>
    <t>SND202205</t>
  </si>
  <si>
    <t>Svetlá Robe T2 Profile pre sálu Činohry</t>
  </si>
  <si>
    <t>Nevyhnutná modernizácia dôležitých svetelných zdrojov z dôvodov neopraviteľnosti existujúcich robotických svetiel. Prechod na modernejšie a úspornejšie LED svietidlá.</t>
  </si>
  <si>
    <t>Cieľom je zabezpečiť modernú, úspornú a bezporuchovú prevádzku svetelných technológii.</t>
  </si>
  <si>
    <t>SND202206</t>
  </si>
  <si>
    <t>Svetlá ROBE ROBIN FORTE EP in Cardboard pre sálu Opery a Baletu</t>
  </si>
  <si>
    <t>SND202207</t>
  </si>
  <si>
    <t>Kamera 4K  pre sálu Činohry</t>
  </si>
  <si>
    <t>Nevyhnutná súčasť pripravovaných a existujúcich predstavení, existujúca kamera je po svojej životnosti a oprava je nerentabilná.</t>
  </si>
  <si>
    <t>SND202208</t>
  </si>
  <si>
    <t>Média server Green Hippo HD pre sálu Opery a Baletu a pre sálu Činohry   2 ks</t>
  </si>
  <si>
    <t>Nevyhnutná výmena existujúceho zariadenia, ktoré nemá podporu hardwéru a softwéru. Zastaralé videoformáty a prevádzka je nestabilná.</t>
  </si>
  <si>
    <t>Cieľom je zabezpečiť modernú a bezporuchovú prevádzku videotechnológií.</t>
  </si>
  <si>
    <t>SND202209</t>
  </si>
  <si>
    <t>Svetlá Klemantis AS 1000  12 ks</t>
  </si>
  <si>
    <t>Nevyhnutná výmena existujúich svietidiel modernými Led svietidlami. Úspora energií a svetelných farebných filtrov.</t>
  </si>
  <si>
    <t>Cieľom je zabezpečit úspornú prevádzku svietidiel, náhrada 1000 W svietidla 350 W , co je pri terajšom počte 24 ks obrovská úspora energie.</t>
  </si>
  <si>
    <t>SND202210</t>
  </si>
  <si>
    <t>Rekonštrukcia siete pre riadenie scéníckého osvetlenia</t>
  </si>
  <si>
    <t>Nevyhnutná výmena siete pre svetelné a video technológie. Nové, moderné videozariadenia, svetlá a svetelné pulty potrebujú výmenu existujúcej zastaralej siete</t>
  </si>
  <si>
    <t>Cieľom je zabezpečit kompaktibilitu svetelných technológií a video zariadení pri prenose signálu.</t>
  </si>
  <si>
    <t>SND202211</t>
  </si>
  <si>
    <t>Video projektor LASER 40000 ANSI + optiky</t>
  </si>
  <si>
    <t>Na javisku opery aktulálne dva stávajúce projektory projektujú len v  SD kvalite, sú morálne a fyzicky zastaralé - nevieme realizovať súčasný formát používaný vo videoprojekciách. Videoprojekcu a projekčnú tehchniku používame vo viac ako polovici repertoáru predstavení Opery SND</t>
  </si>
  <si>
    <t>Renovácia existujúcej projekčenej techniky so stálym uplatnením. Cieľom je zabezpečiť bezporuchovú prevádzku, technologicky umožniť umeleckú tvorbu porovnateľnú minimálne s európskym štandardom a tým umožniť medzinárodnú spoluprácu na nových projektoch</t>
  </si>
  <si>
    <t>SND202212</t>
  </si>
  <si>
    <t>Rekonštrukcia riadiaceho systému scénických zariadení v Štúdiu</t>
  </si>
  <si>
    <t>SND202213</t>
  </si>
  <si>
    <t>Rekonštrukcia video zariadení, obnova videoprojektorov, kamier, video strižní a záznamových zariadení, vyriešenie problematiky streamovania, úložiska video dát - video cloudu</t>
  </si>
  <si>
    <t>Nevyhnutná rekonštrukcia videoprojektorov, media serverov, kamier, strižní, video zariadení, optických rozvodov</t>
  </si>
  <si>
    <t>Cieľom je zabezpečiť modernú a bezporuchovú prevádzku videotechnológií, nakoľko sú existujúce zariadenia poruchové, zastaralé a nefukčné.</t>
  </si>
  <si>
    <t>Rekonštrukcia odovzdávacej stanice tepla v Novej budove SND</t>
  </si>
  <si>
    <t>Doplnenie komponentov odovzdávacej stanice tepla na vyrovnávanie tlaku sytsému.</t>
  </si>
  <si>
    <t>Dosiahnuť stabilný tlak vo vykurovacích okruhoch.</t>
  </si>
  <si>
    <t>SND202215</t>
  </si>
  <si>
    <t>Rekonštrukcia Centrálnej prípravy vzduchu v Novej budove SND</t>
  </si>
  <si>
    <t>Výmena zastaralých regulátorov ventilátorov, výmena komponentov rozbehu ventilátorov.</t>
  </si>
  <si>
    <t>Efektivnejšia regulácia ventilátorov prívodu vzduchu, zníženie opotrebovania komponentov pri rozbehu ventilátorov.</t>
  </si>
  <si>
    <t>SND202216</t>
  </si>
  <si>
    <t>Rekonštruckia ekonoventov v Novej budove SND</t>
  </si>
  <si>
    <t>Výmena zataralých regulátorov ekonoventov (rekuperácia tepla).</t>
  </si>
  <si>
    <t>Efektívnejšie riadenie / regulácia ekonoventov = efektívnejšia rekuperácia vzduchu.</t>
  </si>
  <si>
    <t>SND202217</t>
  </si>
  <si>
    <t>Realizácia projetku "Divadelná kuchyňa SND"</t>
  </si>
  <si>
    <t xml:space="preserve">Zmena využitia priestorov na divadelné aktivity </t>
  </si>
  <si>
    <t>Vytvoriť nové atraktívne umelecké prostredie pre inscenácie menších rozmerov - zmeniť využitie nevyužívaného priestoru v Novej budove SND a zvýšiť počet odohraných predstavení a tým zabezpečiť nový zdroj vlastných príjmov.</t>
  </si>
  <si>
    <t>SND202214</t>
  </si>
  <si>
    <t>Uveďte "áno" ak sú zdroje súčasťou schváleného štátneho rozpočtu, alebo súčasťou kontraktu/zmluvy, alebo dodatku k nim medzi MK SR a investorom. Ak sú zdrojom investícií vlastné zdroje, automaticky sa daný investičný zámer považuje za finančne krytí a zapíše sa "áno".</t>
  </si>
  <si>
    <t>Nákup vrchnej frézy, zakružovačky profilov, trubiek do zámočníckej dielne.</t>
  </si>
  <si>
    <t>Nákup ohýbačky plechov do hr. 2,5 mm  a nákup pákových nožníc do zámočníckej dielne.</t>
  </si>
  <si>
    <t>Zákon č. 49/2002 Z.z. o ochrane pamiatkového fondu, §27 ods. 1 a §28 ods. 1 písm. b); Zákon č. 206/2009 Z.z. o múzeách a o galériách a o ochrane predmetov kultúrnej hodnoty §12 ods. 1 a ods. 2, §13 ods. 1 a ods.2</t>
  </si>
  <si>
    <t>Zákon č. 126/2015 Z.z. o knižniciach §15 písm. a) a písm. b)</t>
  </si>
  <si>
    <t>Prioritný projekt schválený MK SR v roku 2021 v prvku programovej štruktúry 08T0109 Stratégia rozvoja slovenského knihovníctva v sume 80 592 € na IA č. 39 726 SNK, prostriedky viazané v zmysle § 8 odst.6 zákona č. 523/2004 Z. z. na použitie v roku 2022.</t>
  </si>
  <si>
    <t>Stratégia na rekonštrukciu modernizáciu a prístavbu budovy SNK; Zákon č. 126/2015 Z.z. o knižniciach §4 ods. 2 c) a §6 ods. 2; Uznesenie vlády SR č. 943/2007; Uznesenie vlády SR č. 177/2010; Uznesenie vlády SR č. 620/2014</t>
  </si>
  <si>
    <t>Zákon č. 126/2015 Z.z. o knižniciach §4 ods. 2 c) a ods. 2d), §6 ods. 2u)</t>
  </si>
  <si>
    <t>Rok 2023 – vypracovanie projektovej dokumentácie stavby stupeň realizačný projekt , Roky 2024 – 2025 –  realizácia stavby, cena za realizáciu diela bola indexovaná koeficientom 1,3  ktorý by mal podľa Štatistického úradu SR zohľadňovať navýšenie cien  stavebných materiálov o 22,9 %, pričom cena práce sa zvýšila podľa štatistického úradu o 8,8%.</t>
  </si>
  <si>
    <t>Zákon č. 126/2015 Z.z. o knižniciach, §6 ods. 2 r); Zákon č. 206/2009 Z.z. o múzeách a o galériách a o ochrane predmetov kultúrnej hodnoty §8 písm. a) a §9 ods. 1, ods. 2</t>
  </si>
  <si>
    <t>Pre r. 2022: Kontrakt č. MK–2656/2022-242/1365 medzi MK SR a SNK na r. 2022, článok III, ods. 3</t>
  </si>
  <si>
    <t xml:space="preserve">Na rok 2022 nám v rámci PP budú pridelené prostriedky vo výške 20 000 EUR - Kontrakt s MK SR na r. 2022 </t>
  </si>
  <si>
    <t>Zákon č. 126/2015 Z.z. o knižniciach, §6 ods. 2 u)</t>
  </si>
  <si>
    <t>Inštalácia citilightu bola schválená vyjadrením Krajského pamiatkového úradu Žilina. Investícia nebola realizovaná v r. 2021 ako bol pôvodný plán, plánujeme sa o PP uchádzať v 05/2022.</t>
  </si>
  <si>
    <t>Zákon č. 126/2015 Z.z. o knižniciach, §6 ods. 2 b) a 2 c), §15 a)</t>
  </si>
  <si>
    <t>Zákon č. 126/2015 Z.z. o knižniciach, §4 ods. 2 d) a 2h), §6 ods. 2 h)</t>
  </si>
  <si>
    <t>Zákon č. 126/2015 Z.z. o knižniciach, §6 ods. 2 h) a 2 l)</t>
  </si>
  <si>
    <t xml:space="preserve">Garantovaný chod predmetných systémov v rozsahu 24/7 s dostatočnou výpočtovou kapacitou zodpovedajúcou potrebám činností definovaných v kontrakte medzi SNK a MK SR a strategických dokumentoch na úrovni rezortu. Zariadenia budú morálne aj technologický zastaralé.
Generačná výmena HW a SW v dôsledku morálnej a technickej zastaranosti  ako aj EoL (End of Life), EoSL (End of Support Life) zo strany vendorov
Optimalizácia finančných a environmentálnych nákladov.
Odstránenie súčasného rizika bezpečnostných incidentov, HW a SW kompatibility a potencionálnym rizikom zníženia prevádzkového výkonu 
informačných systémov  
Pôvodná hodnota: 0
Cieľová hodnota: 1
</t>
  </si>
  <si>
    <t>Zákon č. 126/2015 Z.z. o knižniciach, §4 ods. 2 d)</t>
  </si>
  <si>
    <t>Zviditeľnenie sídelnej budovy SNK v modernej vizuálnej identite ako dominanty mesta Martin počas zníženej viditeľnosti a tmy.</t>
  </si>
  <si>
    <t>Inštalácia osvetlenia bola schválená vyjadrením Krajského pamiatkového úradu Žilina. Súčasťou cenovej ponuky je aj realizácia nosného stĺpika pre umiestnenie projektora, realizácia prípojky. Investícia nebola realizovaná v r. 2021 ako bol pôvodný plán, plánujeme sa o PP uchádzať v 05/2022.</t>
  </si>
  <si>
    <t>Zákon č. 278/1993 Z.z. o správe majetku štátu, Hlava I § 3</t>
  </si>
  <si>
    <t>Zákon č. 278/1993 Z.z. o správe majetku štátu, Hlava I § 4</t>
  </si>
  <si>
    <t>Zákon č. 278/1993 Z.z. o správe majetku štátu, Hlava I § 5</t>
  </si>
  <si>
    <t>Zákon č. 278/1993 Z.z. o správe majetku štátu, Hlava I § 6</t>
  </si>
  <si>
    <t>ŠKOZI202201</t>
  </si>
  <si>
    <t xml:space="preserve">Rekonštrukcia DUF, dofinancovanie projektu z fondov EHP, zvýšenie atraktivity sály po rekonštrukcii z fondov EHP (schválený projekt vo výške 997 117 € z fondov EHP a št. rozpočtu SR (nová fasáda, okná, stoličky a osvetlenie, ukončenie prác v 2024). </t>
  </si>
  <si>
    <t>Cieľom je dofinancovanie projektu z fondov EHP a ŠR SR. Vlivom aktuálnej situácie s pandémiou COVID-19 sa rozpočet projektu obnovy zvýšil o 190 161 €, túto sumu nie je možné uhradť zo stávajúceho projektu z fondov EHP a ŠR SR</t>
  </si>
  <si>
    <t>zvýšenie počtu návštevníkov o 1500/rok, zníženie nákladov na opravy, prevádzku a energiu 1500 €/rok, odstranenie havarijného stavu fasády</t>
  </si>
  <si>
    <t>dofinancovanie schváleného projektu z fondov EHP a ŠR vo výške 190 161 €</t>
  </si>
  <si>
    <t>Finančné údaje sa údavajú v eur s DPH</t>
  </si>
  <si>
    <t>2021 KV</t>
  </si>
  <si>
    <t>ŠFK202104</t>
  </si>
  <si>
    <t>Rekonštrukcia a vybavenie Malej sály v Dome umenia</t>
  </si>
  <si>
    <t xml:space="preserve">Nevyhnutná rekonštrukcia Malej sály Domu umenia. Mala koncertná sála bude slúžiť na prezentáciu nových foriem umenia a práce s publikom. Bude vybavená novým pódiom, variabilným auditóriom, svetelným, zvukovým a projekčným systémom.  Súčasťou rekonštrukcie bude vybudovanie audiovizuálneho centra pre nahrávanie aj následnú on-line prezentáciu. Taktiež bude vybudovanie bezbariérový prístup.  </t>
  </si>
  <si>
    <t xml:space="preserve">Cieľom je pripraviť moderný multifunkčný priestor pre kultúru a vybudovať audiovizuálne centrum. </t>
  </si>
  <si>
    <t>Zriaďovacia listina ŠFK, Čl. 1 ods. 1 písm. d); Stratégia rozvoja kreatívneho priemyslu v Slovenskej republike, priorita č. 1 opatrenie 1.1.</t>
  </si>
  <si>
    <t>1. počet koncertov ŠfK: 20/rok
2. návštevníci koncertov ŠfK: 2000/rok
3. spracovanie audiovizuálnych nahrávok: 10/rok
4. prenájom priestorov: 100/rok
5. účastníci podujatí celkom: 10000/rok 
6. príjem z prenájmov: 18000 Eur/rok
7. príjem zo vstupného: 15000 Eur/rok</t>
  </si>
  <si>
    <t>kombinované financovanie: 97% zo štátneho rozpočtu, 3% z vlastných zdrojov</t>
  </si>
  <si>
    <t>Cieľom je  zabránenie ďalšej degradácii budovy. Sanáciou fasády zabezpečíme ochranu NKP. Fasáda častým zatekaním degraduje. Postupne sa z fasady uvoľnujú kusky, ktoré môžu ohroziť pešich chodcov. Opravou zabránime zraneniu návštevníkov mesta  Zatraktívnením vstupného prostredia zvýšiť počet návštevníkov, ktorí sú zdrojom vlastných príjmov pre inštitúciu.</t>
  </si>
  <si>
    <t>Rekonštrukcia priestorov ktoré budú slúžiť ako krojáreň, na uloženie krojov a krojových súčiastok a čiastočne aj svetelnej a zvukovej techniky. II. etapa sa bude realizovať po ukončení I. etapy (rekonštrukcia priestorov HK tanečnej sály ), po zmluve na výpožičku týchto priestorov bude urobená projektová dokumentácia.</t>
  </si>
  <si>
    <t>Vzhľadom k zlým poveternostným podmienkam prišlo k poškodeniu veľkej sklenenej plochy v priestoroch služobného vchodu určeného pre vstup účinkujúcich a pracovníkov do priestorov B. časti (pracovné zázemie) budovy Domu umenia. Vzniknutý stav možno hodnotiť ako havarijnú situáciu, nakoľko je ohrozená bezpečnosť pracovníkov a účinkujúcich pri vstupe do zariadenia.</t>
  </si>
  <si>
    <t>Lúčnica202202</t>
  </si>
  <si>
    <t>Vzhľadom k zlým poveternostným podmienkam prišlo k poškodeniu ďalšej časti sklenenej plochy v priestoroch služobného vchodu určeného pre vstup účinkujúcich a pracovníkov do priestorov budovy Domu umenia. Vzniknutý stav možno hodnotiť ako havarijnú situáciu, nakoľko je ohrozená bezpečnosť pracovníkov a účinkujúcich pri vstupe do zariadenia.</t>
  </si>
  <si>
    <t>Kombinované</t>
  </si>
  <si>
    <t xml:space="preserve">Kapitálové výdavky zo štátneho rozpočtu boli Štátnej opere zatiaľ poskytnutév v roku 2021 v sume 329 890,00 Eur a v roku 2022 v sume 2 409 770,00 Eur. Bežné výdavky zahŕňajú výdavky spojené s verejným obstarávaním na výber dodávateľa projektovej dokumentácie (r.2022) a s verejným obstarávaním  na výber zhotoviteľa stavby (r.2023). Bežné výdavky pre budúce roky nie je možné presne špecifikovať a vyčísliť, pretože projekt sa nachádza v štádiu, kedy sa bude vyberať projektant pre spracovanie projektovej dokumentácie a následne zhotoviteľ stavby "Rekonštrukcia národnej kultúrnej pamiatky a prevádzkových priestorov Štátnej opery v Banskej Bystrici". 
</t>
  </si>
  <si>
    <t>MKSR202201</t>
  </si>
  <si>
    <t>IT systém na e-lending publikácií</t>
  </si>
  <si>
    <t>Systém na e-lending pre vedecké knižnice v pôsobnosti MK SR umožní ich používateľom prístup ku knižničným jednotkám na vlastnom zariadení mimo priestorov knižníc. Nárast digitálnych publikácií vo fondoch knižníc sa očakáva z dôvodu nového zákona o vydavateľoch publikácií, ktorý umožňuje vydavateľom odovzdať ako povinný výtlačok iba jednu fyzickú a jednu digitálnu kópiu publikácie.</t>
  </si>
  <si>
    <t>Cieľom je zvýšiť dostupnosť knižničných jednotiek v digitálnej podobe.</t>
  </si>
  <si>
    <t>Nárast výpožičiek digitálnych knižničných jednotiek o 30% ročne</t>
  </si>
  <si>
    <t>Údržba e-lendingového systému + mzdy 5 zamestnancov (1 zamestnanec na knižnicu) na jeho obsluhu.</t>
  </si>
  <si>
    <t>MKSR202202</t>
  </si>
  <si>
    <t>Register médií</t>
  </si>
  <si>
    <t>Register médií umožní verejnosti ucelený a prehľadný prístup k aktuálnym informáciám o poskytovateľoch, službách a produktoch v oblasti médií a audiovízie, vrátane informácií o konečných užívateľoch výhod.</t>
  </si>
  <si>
    <t>Cieľom je zvýšiť transparentnosť mediálneho trhu.</t>
  </si>
  <si>
    <t>Zákon o vydavateľoch publikácií (v legislatívnom procese: schválený vládou, predložený NR SR).</t>
  </si>
  <si>
    <t>Údržba registra médií + mzdy 2 zamestnancov MK SR na jeho obsluhu.</t>
  </si>
  <si>
    <t xml:space="preserve">Rekonštrukcia výstavných priestorov </t>
  </si>
  <si>
    <t xml:space="preserve">Búracie práce, nivelizácia, penetrácia, nové syntetické podlahy, elektromontáže, vypínače, maľovanie stien,  vysprávky, odvoz odpadu a sutiny. Dokončovacie práce. </t>
  </si>
  <si>
    <t>Realizácia výstav a podujatí, 30/rok</t>
  </si>
  <si>
    <t>Napojenie ateliéru tvorivých dielní na vodu a kanalizáciu. Vybavenie ateliéru tvorivých dielní nábytkom a príslušenstvom vyrobeným na mieru na základe architektonického návrhu . Multifunkčný priestor ateliéru je nevyhnutný na poskytnutie adekvátneho prostredia pre návštevníka, ktorý popri výstavách môže využiť širokú ponuku vzdelávacích a voľnočasových aktivít ako sú diskusie, prednášky, workshopy, projekcie, detský kútik a i. Jeho vybavenie by malo zodpovedať  postaveniu galérie súčasnosti a prepájať rôzne funkcie galérie s využitím nových technológií.</t>
  </si>
  <si>
    <t>Realizácia výchovno-vzdelávacích aktivít pre školy, deti a rodiny, 40/rok</t>
  </si>
  <si>
    <t>zariadenie, ktoré nie je vstavanou súčasťou nehnuteľnosti</t>
  </si>
  <si>
    <t>Realizácia výchovno-vzdelávacích aktivít pre školy, deti a rodiny, vzdelávacích a odborných programov, 40/rok</t>
  </si>
  <si>
    <t>KHB202201</t>
  </si>
  <si>
    <t>Nákup osvetľovacej techniky</t>
  </si>
  <si>
    <t xml:space="preserve">Vymena stavajiciho kriticky neekologickeho systemu osvetleni v hlavnich vystavnich prostorach. Nove rozvody se separovanymi kanaly pro jednotlive typy osvetleni. Doplneni chybejicich systemu sviteni. </t>
  </si>
  <si>
    <t xml:space="preserve">Zabezpeceni hlavni vystavni cinnosti. Ekologicka revitalizace provozu vystavnich prostor. </t>
  </si>
  <si>
    <t>Zriaďovacia listina Kunsthalle Bratislava</t>
  </si>
  <si>
    <t>Realizácia výstav a podujatí, 30/rok + snizeni nakladu na energie</t>
  </si>
  <si>
    <t>KHB202202</t>
  </si>
  <si>
    <t xml:space="preserve">Mobiliár </t>
  </si>
  <si>
    <t xml:space="preserve">Nahrada kancelarskeho mobiliare. V soucasnosti jsou kancelare Kunsthalle zarizene odpadovym mobiliarem Osvetoveho centra. </t>
  </si>
  <si>
    <t xml:space="preserve">Zajisteni humanniho pracovniho prostredi pro zamestnance Kunsthalle. </t>
  </si>
  <si>
    <t>Realizace hlavni cinnosti</t>
  </si>
  <si>
    <t>DÚ202201</t>
  </si>
  <si>
    <t>Vývoj evidencií v IS THEATRE.SK</t>
  </si>
  <si>
    <t>Cieľom je vytvorenie užívateľsky komfortného systému a vytvorenie jednotnej zobrazovacej platformy pre všetky odborné databázy inštitúcie, ktoré budú spájať všetky  evidencie (archívne, múzejné a galerijné, knižničné), úprava modulu pre Múzeum DÚ vzhľadom na novelizáciu zákona. Určená pre široku verejnosť  najmä divadlá, divadelníkov, školy, odborníkov na divadlo a kultúrnu politiku.</t>
  </si>
  <si>
    <t xml:space="preserve">Náklady na digitalizáciu dokumentov a zbierkových predmetov, práce brigádnikov na prípravné práce na digitalizáciu a skenovanie niektorých dokumentov vo vlastnej réžii </t>
  </si>
  <si>
    <t>DÚ202202</t>
  </si>
  <si>
    <t>Nová webstránka organizácie</t>
  </si>
  <si>
    <t>Nová dvojjazyčná webová stránka organizácie na prezentovanie základných informácií a projektov inštitúcie, ktorá spĺňa náročné štandardy kladené MIRRI SR.</t>
  </si>
  <si>
    <t xml:space="preserve">Webová stránka bude spĺňať dvojitú úlohu: prezentáciu činnosti a aktivít samotnej inštitúcie, ale aj  štruktúrovaných informácií o divadle na Slovensku (správy, informácie, premiéry, festivaly, ponuky zo zahraničia: granty, festivaly a príležitosti doma a v zahraničí). 
Informačný portál navýši vedomosti o slovenskom divadle, prehĺbi záujem o jednotlivé tipy podujatí. Stane s amodernou pomôckou v propagácii podujatí o divadle na Slovensku. 
</t>
  </si>
  <si>
    <t>Vývoj a vytvorenie webovej stránky, počet návštevníkov, počet vkladaných informácií na dennej báze.</t>
  </si>
  <si>
    <t>migrácia dát existujúcich webstránok, naplňanie a aktualizácie</t>
  </si>
  <si>
    <t>DÚ202203</t>
  </si>
  <si>
    <t>Prerábka elektoinštalácie v priestoroch Štúdia 12</t>
  </si>
  <si>
    <t>Súčasný stav je v zmysle bezpečnosti dlhšie neudržateľný, manipulácia s elektrinou je dlhodobo nevyhovujúca. Elektrické vedenie je ešte z čias rokov 1950. Nakoľko je Štúdio 12 technickou kultúrnou  pamiatkou je potrebné vypracovať projekt na vedenie nových elektrických vedení a následne ich opraviť a vymeniť rozvodňu a elektroinštalačný materiál (kabeláž). Na uvedenú skutočnosť upozorňujeme už dlhodobo MK SR ako správcu priestoru. Z dôvodu elektrických výbojov a skratov sa kazí technika v Štúdiu ale závažnejšia  je bezpečkosť verejnosti , hercov a najmä technikov. Túto opravu je nevyhnutné čo v najkratšom období zrealizovať.</t>
  </si>
  <si>
    <t>Ochrana a bezpečnosť dodržiavania zákona o kultúrnych a technických pamiatkach. Zvýšenie  bezpečnosti pri práci.</t>
  </si>
  <si>
    <t>Zákon č. 49/2002 Z. z.
Zákon o ochrane pamiatkového fondu</t>
  </si>
  <si>
    <t>Počet úspešne realizovaných podujatí v priestore Štúdia 12.</t>
  </si>
  <si>
    <t>Kontrola a výmena svetiel</t>
  </si>
  <si>
    <t>Sekcia projektového riadenia a informatiky MK SR</t>
  </si>
  <si>
    <t>MKSROPRI202101</t>
  </si>
  <si>
    <t>MKSROPRI202102</t>
  </si>
  <si>
    <t>MKSROPRI202103</t>
  </si>
  <si>
    <t>Odbor verejného obstarávania a správy majetku MK SR</t>
  </si>
  <si>
    <t>MKSROVOSM202101</t>
  </si>
  <si>
    <t>MKSROVOSM202102</t>
  </si>
  <si>
    <t>MKSROVOSM202201</t>
  </si>
  <si>
    <t>Výmena elektronickej požiarnej signalizácie (EPS)</t>
  </si>
  <si>
    <t xml:space="preserve">Z dôvodu ukončenia výroby náhradných dielov jestvujúceho systému EPS v priestoroch MK SR - Nám. SNP 33, Bratislava, je potrebá výmena systému EPS za nový. V prípade poruchy už nebude možné udržať EPS v prevádzky schopnom stave a tým sa MK SR vystavuje riziku pokuty zo strany Štátneho požiarneho dozoru. </t>
  </si>
  <si>
    <t>Cieľom je ochrana majetku zabezpečením EPS systémom v 6 podlažnej budove.</t>
  </si>
  <si>
    <t>Zákon č. 314/2001 Z. z. o ochrane pred požiarmi § 59 písm. e)</t>
  </si>
  <si>
    <t>MKSROVOSM202202</t>
  </si>
  <si>
    <t>Rekonštrukciu budovy MK SR, Námestie SNP č. 33 Bratislava</t>
  </si>
  <si>
    <t xml:space="preserve">Rekonštrukcia budovy </t>
  </si>
  <si>
    <t>Cieľom je ochrana majetku</t>
  </si>
  <si>
    <t>MKSROVOSM202203</t>
  </si>
  <si>
    <t>Revitalizácia budovy MK SR - Biela ulica, Bratislava</t>
  </si>
  <si>
    <t xml:space="preserve">Rekonštrukcia budovy v ktorom sídli MK SR. </t>
  </si>
  <si>
    <t>MKSROVOSM202204</t>
  </si>
  <si>
    <t>Revitalizácia budovy MK SR - Námestie sv. Trojice 9, Banská Štiavnica</t>
  </si>
  <si>
    <t>Rekonštrukcia budovy</t>
  </si>
  <si>
    <t>MKSROVOSM202205</t>
  </si>
  <si>
    <t>Revitalizácia kaštiela Budmerice a jeho okolie</t>
  </si>
  <si>
    <t>Rekonštrukcia kaštiela</t>
  </si>
  <si>
    <t>Potrebná výmena výťahu na jakubovom námestí, i.e. detašovanom pracovisku MK SR z dôvodu odstaránenia havaríjneho stavu. K dispozícií je protokol z odbornej skúšky výťahu na základe ktorého je odporúčané ho vyradiť z prevádzky, ktorý identifikuje 24 rozporov s STN.</t>
  </si>
  <si>
    <t>Dovybavenie zbierok textilu a módy Slovenského múzea dizajnu - špecializovaná kovová skriňa na koberce  - atyp
Rozmery: 2200x3000x1000 mm
Nosnosť držiaka na koberce - 80 kg
Počet držiakov na koberce: 10 ks</t>
  </si>
  <si>
    <t>Ochrana kultúrneho dedičstva - zbierok a predmetov kultúrnej hodnoty  Slovenského múzea dizajnu SCD - Zbierky textilu a módy SMD SCD</t>
  </si>
  <si>
    <t>Rekonštrukcia Hurbanove kasárne -výmena okien -  výstavný priestor Satelit , Slovenské múzeum dizajnu</t>
  </si>
  <si>
    <t>Rekonštrukcia priestorov v Hurbanových kasárňach,  ktoré slúžia ako výstavný priestor Satelit a priestory Slovenského múzea dizajnu - výmena nefunkčných okien na budove /spráchnivelé drevené rámy/vysoké riziko zatečenie/oprava - údržba bola realizovaná a už nie je funkčná /uvedeným sa dosiahnu úspory energie , po predbežnom schválení IA bude urobená projektová dokumentácia.</t>
  </si>
  <si>
    <t>Cieľom projektu je energetická a finančná úspora a zamedzenie zatečeniu, prípadné inému poškodeniu priestorov, v ktorých sú predmety kultúrnej a zbierkovej hodnoty a iný majetok v správe organizácie ako aj cudzí majetok - exponáty prezentované vo výstavných priestoroch</t>
  </si>
  <si>
    <t>Zákon č. 278/1993 Z. z.Zákon Národnej rady Slovenskej republiky o správe majetku štátu</t>
  </si>
  <si>
    <t>SCD202201</t>
  </si>
  <si>
    <t>SCD202202</t>
  </si>
  <si>
    <t xml:space="preserve">Dovybavenie zbierok textilu a módy Slovenského múzea dizajnu -  kovová skriňa na koberce
</t>
  </si>
  <si>
    <t xml:space="preserve">maľovka stien interiéru po  výmene okien  </t>
  </si>
  <si>
    <t xml:space="preserve">Budova Amerického veľvyslanectva Hviezdoslavovo nám 5. </t>
  </si>
  <si>
    <t>Zachovanie kultúrneho dedičstva SR.</t>
  </si>
  <si>
    <t xml:space="preserve">Nové sídlo KPU Košice, Puškinova ul.5 </t>
  </si>
  <si>
    <t xml:space="preserve">Prevod  budovy od Ústredia práce  nového sídla KPU Košice. Prevod od inštitúcie v rámci rezortu. V súčasností KPU KE sídli v prenajatých priestoroch Bytového podniku. </t>
  </si>
  <si>
    <t>Zabezpečenie nového pracoviska tovarom, ktorý nie je hmotný investičný majetok a službami dodávateľov</t>
  </si>
  <si>
    <t>Zabezpečenie nového pracoviska tovarom, ktorý nie je hmotný investičný majetok a službami dodávateľov.</t>
  </si>
  <si>
    <t>Zabezpečenie bezpečnosti objektu</t>
  </si>
  <si>
    <t xml:space="preserve">Zabezpečenie inventáru po stavebných prácach na objekte garáží pre depozitár,  regále a nábytok, svetlá, HP, univerzálne klúče,  ide o tovar ktorý nie je hmotný investičný majetok. </t>
  </si>
  <si>
    <t xml:space="preserve">Obnova fasády budovy PU SR Cesta na červený mot 6, Bratislava </t>
  </si>
  <si>
    <t>Zabezpečenia obnovy interiéru tovarom po prestavbe inžinierských sietí, nábytok, drevené obloženie stien, podlahové krytina.</t>
  </si>
  <si>
    <t xml:space="preserve">Plán obnovy a odolnosti </t>
  </si>
  <si>
    <t>„Reforma zvýšenia transparentnosti a zefektívnenia rozhodnutí Pamiatkového úradu SR“ komponet 2 v rámci Plánu obnovy a odolnosti</t>
  </si>
  <si>
    <t xml:space="preserve">Zvýšiť predvídateľnosť rozhodnutí PU SR, podporiť rozvoj komerčného trhu s nehnuteľnými pamiatkami a zároveň zvýšiť systematickosť rekonštrukcií pamiatok vo verejnom vlastníctve vykonaním pasportizácie pamiatok z hľadiska diagnostiky ich stavebnotechnického stavu. </t>
  </si>
  <si>
    <t>POO bol schválený na základe kritérií Nariadenia európskeho parlamentu a rady (EÚ) 2021/241 z 12. februára 2021, ktorým sa zriaďuje mechanizmus na podporu obnovy a odolnosti. Pre oblasť kultúry boli v Pláne obnovy a odolnosti vypracované míľniky a ciele v rámci komponentu 2: Obnova budov.
Zákon č. 368/2021 Z. z. o mechanizme na podporu obnovy a odolnosti.</t>
  </si>
  <si>
    <t xml:space="preserve">a. Vypracovanie metodík pre rozhodovací proces PU SR (počet 3)
b. Pasportizácia relevantných štátnych pamiatkových budov (počet 1000) </t>
  </si>
  <si>
    <t>Zabezpečenie koplexného a plynulého vykonávania plánovaných aktivít a zrealizovanie cieľov Plánu obnovy a odolnosti</t>
  </si>
  <si>
    <t xml:space="preserve">Celková suma na realizáciu POO neobsahuje sumu DPH ktorá činí celkom 208 055 EUR na r. 2022 - 2023., ktorá je rozpočtovaná samostatne v rámci Systému implmentácie PPO.
celková suma PPO činí v rátane DPH činí  6 028 353 EUR
Celkové bežné výdavbky zahrňujú aj výdavky typu 610,620 na mzdové náklady 70 zamestnancov.
</t>
  </si>
  <si>
    <t>PÚSR202201</t>
  </si>
  <si>
    <t>Hradené z rozpočtovej kapitoly MZVaEZ SR</t>
  </si>
  <si>
    <t>Obnova fasády PU SR umelecko- remesleným spôsobom na základe rozhodnutia KPU BA  z oboch strán budovy z Hviezdoslavovo nám 5 a z Paulínyho ul. Objekt vlastní PÚ SR, ale sídli v ňom veľvyslanectvo USA.</t>
  </si>
  <si>
    <t>2027 KV</t>
  </si>
  <si>
    <t>2028 KV</t>
  </si>
  <si>
    <t>2029 KV</t>
  </si>
  <si>
    <t>2030 KV</t>
  </si>
  <si>
    <t>2027 BV</t>
  </si>
  <si>
    <t>2028 BV</t>
  </si>
  <si>
    <t>2029 BV</t>
  </si>
  <si>
    <t>2030 BV</t>
  </si>
  <si>
    <t>Vytvorenie nového webového sídla a intranetu SNM</t>
  </si>
  <si>
    <t>Vytvorenie nového webového sídla a intranetu Slovenského národné múzea s cieľom vytvorenia užívateľsky prehľadného prostredia. Aktuálny web je z roku 2009.</t>
  </si>
  <si>
    <t xml:space="preserve">Cieľom projektu je vytvorenie užívateľsky prehľadného prostredia s intuitívnym ovládaním (redakčný systém, grafický dizajn, šablóny), korešpondujúceho s aktuálnymi trendami v oblasti IT, ako aj novej verzie intranetu SNM tak, aby reflektovali potreby SNM ako jednej z najväčších kultúrnych inštitúcií na Slovensku. 
Slovenské národné múzeum, ktorého spravuje 18 špecializovaných múzeí, tak bude môcť optimalizovať prístup k poskytovaným informáciám pre širokú i odbornú verejnosť.
</t>
  </si>
  <si>
    <t>Zriaďovacia listina SNM a zákon č. 95/2019 Z.z. o informačných technológiách vo verejnej správe a o zmene a doplnení niektorých zákonov v znení neskorších predpisov (ďalej len „zákon o ITVS“)</t>
  </si>
  <si>
    <t>Návštevnosť webovej stránky - zvýšenie počtu užívateľov,  Priemerná doba návštevníka strávaneána stránke</t>
  </si>
  <si>
    <t>SNMGR202202</t>
  </si>
  <si>
    <t>Slovenské a české bábkarstvo ako fenomén kultúrneho dedičstva UNESCO</t>
  </si>
  <si>
    <t>Výstavný projekt v sídelnej budove SNM v Bratislave a Kaviarni Múzeum, predstaví české a slovenské bábkarstvo v historických súvislostiach vývinu od bábkarstva kočovného, cez rodinné a spolkové bábkové divadlá začiatkom 20.stor. až po ukážky artefaktov z profesionálnych bábkových divadiel od 50. rokov minulého storočia po súčasnosť. Súčasťou projektu je aj tvorba významných výtvarníkov v oblasti bábkarstva v oboch krajinách.</t>
  </si>
  <si>
    <t>Predstavenie slovenského a českého bábkarstva ako fenoménu svetového kultúrneho dedičstva</t>
  </si>
  <si>
    <t>Počet návštevníkov výstavy, sprievodných podujatí a zvýšenie návštevnosti sídelnej budovy SNM</t>
  </si>
  <si>
    <t>objekt je v užívaní SNM, po kolaudácii; začalo sa s postupným sťahovaním zbierkových predmetov</t>
  </si>
  <si>
    <t>SNMHIM202201</t>
  </si>
  <si>
    <t>Odstránenie havarijného stavu v NKP Rodný dom Dr. Vladimíra Clementisa v Tisovci</t>
  </si>
  <si>
    <t>Odstránenie havarijného stavu v NKP Rodný dom Dr. Vladimíra Clementisa v Tisovci. Oprava strechy, výmena strešnej krytiny Obnova/realizácia nového odkvapového systému a dažďovej kanalizácie vrámci celého pôdorysu budovy; úprava spádovania terénu a spevnených plôch a odvedenie zrážkovej vody od objektu a murív.</t>
  </si>
  <si>
    <t>Záchrana NKP Rodný dom Dr. Vladimíra Clementisa v Tisovci, odstránenie havarijného stavu.</t>
  </si>
  <si>
    <t>Obnova objektu - vyplýva zo zákonnej povinnosti o správe majetku štátu, zák.č. 278/1993 Z.z. a o ochrane pamiatkového fondu, zák.č. 49/2002 Z.z.  v znení neskorších predpisov</t>
  </si>
  <si>
    <t>bez PD, investícia na základe analýzy NKP Pamiatkovým úradom v projekte Pro Monumenta kód S0207; budova stanovená ako narušená; NKP má zlý technický stav</t>
  </si>
  <si>
    <t>Z hľadiska ochrany kultúrneho dedičstva je depozitár najdôležitejším objektom pre ochranu zbierkového fondu Hudobného múzea. Súčasný objekt, kde je siuovaný depozitár vykazuje známky havariného stavu, najmä jeho starša časť - pôvodná oranžéria, ale aj dostavba z 80. rokov 20. storočia, ktorej technický stav je už nevyhovujúci. Depozitár je už na 95% využitý na uloženie zbierkového fondu múzea, jeho kapacita je už v tomto čase nedostačujúca. Objemnejšie hudobné nástroje v ponuke (klavíre, organy) musíme odmietať bez ohľadu na ich historickú hodnotu a záchranu (uloženie v časti Oranžéria NKP). Dôvodom zámeru je zabezpečenie klimaticky optimalizovaných priestorov (klimatizácia, ochrana, veľkoplošné výťahy s vonkajšou nákladnou rampou, zatemňovacie lamely, fumigačná komora) s úžitkovou plochou 3000 m2 pre zbierkové predmety s nevyčísliteľnou hodnotou a zároveň možnosť získavania nových akvizícií, najmä historické hudobné nástrioje. Dôvodom je tiež naplnenie rozhodnutia KPÚ o vyčlenení danej historickej budovy (oranžéria) na iný účel a stavebne ju odčleniť od novodobej prístavby, ktorá by do budúcna mala slúžiť ako budova na administratívne a kultúrno-výchovné účely.Stavba je v rámci areálu Kaštieľa na vlastnom pozemku odsúhlasená KPÚ.</t>
  </si>
  <si>
    <t>Budova kaštieľa v Dolnej Krupej (NKP 803/1) je významný reprezentant klasicistickej architektúty na Slovensku - na základe jej tretej prestavby ukončenej v r. 1822. Kaštieľ s barokovým jadrom (z polovice 18.l storočia)  patril rodu Brunsvik (neskôr Chotek) a v medzinárodnom kontexte sa spája s beethovenovskou tradíciou na Slovensku. Na čiastkovú obnovu (začiatok: máj 2021) sme získali prostriedky z fondov EÚ (Interreg), je potrebné obnovu objektu ukončiť - predpokladaná investícia na ukončenie 2,46 mil. €</t>
  </si>
  <si>
    <t xml:space="preserve">v realizácii čiastková obnova (1,871 tis. €)
pozn. 1:  požiadavka 2,31 mil. na dokončenie obnovy zo štátneho rozpočtu (KV); 
pozn.2:
450 tis. interiérové vybavenie, údržba, výstavný projekt - udržateľnosť (BV)
</t>
  </si>
  <si>
    <t>SNMHUM202201</t>
  </si>
  <si>
    <t xml:space="preserve">Dopojenie odpadovej kanalizácie objektu depozitára a vrátnice do novovybudovanej prečerpávacej stanice odpadových vôd </t>
  </si>
  <si>
    <t>V súčasnej dobe sa nachádza v areáli kaštieľa splašková kanalizácia, ktorá odvádza prostredníctvom čerpacej stanice a výtlačného potrubia splaškové odpadové vody zo samotného objektu do verejnej splaškovej kanalizácie, ktorá je umiestnená pozdĺž št. cesty Horná Krupá – Trnava. Taktiež sa v areáli nachádza splašková kanalizácia, ktorá odvádza splaškové vody z časti objektov kaštieľa do jestvujúcej žumpy. Táto kanalizácia je v časti už nefunkčná a je potrebné preriešiť odvádzanie splaškových OV do verejnej kanalizácie.</t>
  </si>
  <si>
    <t>V budove depozitára a zároveň v celom areáli je jedna toaleta, ktorú sa nám nedarí sfunkčniť – splachovanie neodteká, potrubie je zastarané (70-te roky 20. storočia). Aktuálny počet zamestnancov v budove je 7 a je veľmi nedôstojné a v súčasnosti neakceptovateľné, aby zamestnanci nemali k dispozícii funkčnú toaletu počas pracovnej doby. Daný problém je spôsobený nefunkčným odkanalizovaním objektu, ako sa uvádza aj v sprievodnej správe. Dopojením kanalizácie bude zabezepčené zfunkčnenie odpadovej kanalizácie z budovy depozitára.</t>
  </si>
  <si>
    <t xml:space="preserve">Zabezpečenie základných služieb pre zamestnancov SNM-HuM pracujúcich v budove depozitára. </t>
  </si>
  <si>
    <t>pozn.:
V súčasnej situácii, kedy prebieha stavebná obnova objektu kaštieľa, sú pracovníci prevádzky Dolná Krupá umiestnení vo vyčlenených pracovných priestoroch v objekte depozitára, kde je k dispozícii iba jedno sociálne zariadenie a vzhľadom na napojenie na nevyhovujúcu žumpu je tiež nefunkčné. Zamestnanci musia využívať mobilné toalety, ktoré má múzeum v prenájme počas rekonštrukcie kaštieľa. Je to núdzové riešenie.</t>
  </si>
  <si>
    <t>Zvýšenie kultúrnej atraktivity umelecko-historickej expozície   najstaršej svetskej stavby, zníženie energetických nákladov</t>
  </si>
  <si>
    <t xml:space="preserve">zhodnotenie technického stavu objektu, vrátenie historickej hodnoty, zníženie energetických nákladov až o 50% </t>
  </si>
  <si>
    <t>Pamiatky ľudovej architektúry-obnova národopisnej expozície múzea</t>
  </si>
  <si>
    <t>Oprava havarijného stavu technických objektov ľudovej architektúry</t>
  </si>
  <si>
    <t>vrátenie historickej hodnoty, v prípade ak by nedošlo k zabráneniu ďalšej devastácii náklady by sa zvýšili o 2,5 násobok, počet striech 4</t>
  </si>
  <si>
    <t>SNMMUKS202201</t>
  </si>
  <si>
    <t>Rekonštrukcia budovy múzea vo Svidníku</t>
  </si>
  <si>
    <t>Zámerom projektu je celková obnova budovy múzea, ktorá je jednou z architektonických dominánt stredu mesta a svojím vzhľadom výrazne pôsobí na charakter námestia. Obnova umožní rozšíriť stálu kultúrno-historickú expozíciu, ktorá nebola aktualizovaná od svojho otvorenia v roku 1991.</t>
  </si>
  <si>
    <t xml:space="preserve"> Komplexná obnova exteriéru a interiéru budovy.</t>
  </si>
  <si>
    <t xml:space="preserve">záchrana a zhodnotenie technického stavu objektu národnej kultúrnej pamiatky; zvýšenie kapacity depozitárnych priestorov; zvýšenie a skvalitnenie ochrany a bezpečnosti zbierkových predmetov; zvýšenie počtu nadobúdaných zbierkových predmetov, skvalitnenie a rozšírenie služieb pre návštevníkov a zázemia pre zamestnancov, zvýšenie aktrativity múzea pre širokú verejnosť, zvýšenie počtu návštevníkov a tržieb zo vstupného </t>
  </si>
  <si>
    <t>SNMMUKS202202</t>
  </si>
  <si>
    <t>Vedecký zborník múzea č .29</t>
  </si>
  <si>
    <t xml:space="preserve">Dlhoročná tradícia publikačnej činnosti najstaršieho etrnicky profilovaného múzea </t>
  </si>
  <si>
    <t>Vydanie kolektívneho monografického diela - zborníka</t>
  </si>
  <si>
    <t xml:space="preserve">500 ks zborníka, príspevky prinesú najnovšie poznatky výskumov v oblasti kultúry, histórie, etnológie, jazykovedy, literárnej vedy  a umenia </t>
  </si>
  <si>
    <t>výdavky na sťahovanie, interiérové vybavenie, konzervovanie a reštaurovanie zbierkových predmetov</t>
  </si>
  <si>
    <t>výdavky na sťahovanie a interiérové vybavenie</t>
  </si>
  <si>
    <t xml:space="preserve">výdavky na likvidáciu skládok, výdavky na priebežnú opravu expozičných objektov </t>
  </si>
  <si>
    <t>SNMMM202201</t>
  </si>
  <si>
    <t>Oprava objektu Múzea kultúry Čechov na Slovensku</t>
  </si>
  <si>
    <t xml:space="preserve">Oprava objektu - izolácia objektu proti vlhkosti, oprava strechy objektu a oplotenia </t>
  </si>
  <si>
    <t>záchrana národnej kultúrnej pamiatky, zlepšenie technického stavu objektu</t>
  </si>
  <si>
    <t xml:space="preserve">záchrana a zhodnotenie technického stavu objektu národnej kultúrnej pamiatky; zvýšenie kapacity depozitárnych priestorov; zvýšenie a skvalitnenie ochany a bezpečnosti zbierkových predmetov; zvýšenie počtu nadobúdaných zbierkových predmetov </t>
  </si>
  <si>
    <t>výdavky na opravu objektu</t>
  </si>
  <si>
    <t>SNMMM202202</t>
  </si>
  <si>
    <t>Múzeum Martina Benku - rekonštrukcia objektu, sťahovanie a vnútorné vybavenie</t>
  </si>
  <si>
    <t>stavebné ukončenie rekonštrukcie objektu Múzea Martina Benku, presťahovanie expozície do novozrekonštruovaných priestorov a dovybavenie objektu po rekonštrukcii</t>
  </si>
  <si>
    <t>záchrana národnej kultúrnej pamiatky a prezentácia zbierok z fondu Martina Benku v zrekonštruovaných priestoroch</t>
  </si>
  <si>
    <t>záchrana a zhodnotenie technického stavu objektu národnej kultúrnej pamiatky, skvalitnenie ochrany, uloženia a prezentácie zbierkových predmetov</t>
  </si>
  <si>
    <t>výdavky na konzerovanie a reštaurovanie zbierkových predmetov, výdavky na sťahovanie a interiérové vybavenie</t>
  </si>
  <si>
    <t>SNMMM202203</t>
  </si>
  <si>
    <t>Konzervovanie a reštaurovanie zbierkových predmetov</t>
  </si>
  <si>
    <t>základné ošetrenie zbierkových predmetov v správe SNM - Múzeá v Martine (fond s rozsahom 817.727 kusov)</t>
  </si>
  <si>
    <t>ochrana najohrozenejších zbierkových predmetov zo zbierok SNM - Múzeí v Martine</t>
  </si>
  <si>
    <t xml:space="preserve">záchrana zbierkových predmetov </t>
  </si>
  <si>
    <t>výdavky na konzerovanie a reštaurovanie zbierkových predmetov</t>
  </si>
  <si>
    <t>SNMMM202204</t>
  </si>
  <si>
    <t>Záchrana archeologických pamiatok doby kamennej v Turci</t>
  </si>
  <si>
    <t>archeologický výskum v piatich náleziskách v regióne Turiec</t>
  </si>
  <si>
    <t>zabezpečenie archeologického výskumu za účelom záchrany a preskúmania ohrozených archeologických pamiatok v regióne Turiec</t>
  </si>
  <si>
    <t>výdavky na výskum - nákup vybavenia, cestovné výdavky</t>
  </si>
  <si>
    <t>SNMMM202205</t>
  </si>
  <si>
    <t>Výstava "Modrotlač"</t>
  </si>
  <si>
    <t>prezentácia modrotlačových foriem, textílií a odevu zo zbierok SNM - Múzeí v Martine</t>
  </si>
  <si>
    <t>prezentácia modrotlače ako nehmotného kultúrneho dedičstva UNESCO - dokumentácia vývoja a rozvoja modrotlačiarenského remesla na území Slovenska</t>
  </si>
  <si>
    <t>prezentácia kultúrneho dedičstva v zahraničí</t>
  </si>
  <si>
    <t xml:space="preserve">výdavky na realizáciu výstavy, prevoz do zahraničia, cestovné výdavky </t>
  </si>
  <si>
    <t>SNMMM202206</t>
  </si>
  <si>
    <t>Výstava "Krása pre ženu stvorená"</t>
  </si>
  <si>
    <t>prezencáia najpočetnejšej skupiny zo zbierky ľudového odevu na Slovensku - ženských čepcov ako súčasť ženského odevu  a ich používania v rámci rôznych odbobí života ženy</t>
  </si>
  <si>
    <t>prezentácia ženských čepcov zo zbierok SNM - Múzeí v Martine v Múzeu vojvodinských Slovákov v Báčskom Petrovci</t>
  </si>
  <si>
    <t>Náklady na sťahovanie zbierok múzea pre stavebné práce, prenájom a úprava priestorov pre dočasné uloženie zbierok múzea, oprava prístupového mostu</t>
  </si>
  <si>
    <t>SNMBAB202201</t>
  </si>
  <si>
    <t>Oprava havarijného stavu  zastaranej elektroinštalácie a NN prípojky elektrickej energie objektu ( nepredvídateľné náklady v súvislosti s realizáciou stavebných prác na obnove NKP projektu HraMoKaPlus z Grantov EHP mimo grantového rozpočtu)</t>
  </si>
  <si>
    <t xml:space="preserve"> Zabezpečenie fukčnej elektroinštalácie spĺňajúcej požiadavky STN</t>
  </si>
  <si>
    <t>SNMBAB202202</t>
  </si>
  <si>
    <t>Rozšírenie EZS, monitorovací kamerový systém a rozšírenie nedostatočnej kpoacity siete IT</t>
  </si>
  <si>
    <t xml:space="preserve">Zabezpečenie ochrany priestorov obnovenej časti pamiatky v interiéri a exteriéry,  prístupu na internet pre návštevníkov a fungovanie zariadení - pokladne, interaktívna kniha, informačný kiosk </t>
  </si>
  <si>
    <t xml:space="preserve">Zabezpečenie ochrany priestorov obnovenej časti pamiatky v interiéri a exteriéry,  prístupu na internet pre návštevníkov a fungovanie zariadení - pokladne (vstupná a podnikateľská), interaktívna kniha, informačný kiosk </t>
  </si>
  <si>
    <t>Výskumy, odborné ošetrenie zbierkových predmetov, reštaurovanie, expozícia</t>
  </si>
  <si>
    <t>Alternatíva 0: 
Alternatíva 1: Konzervácia Mestského opevnenia bez jeho revitalizácie.</t>
  </si>
  <si>
    <t>SNMMB202201</t>
  </si>
  <si>
    <t>Komplexná stavebná obnova Meastského opevnenia Bojnice</t>
  </si>
  <si>
    <t>Obnova mestského opevnenia Bojnice, ako druhého najzachovalejšieho mestského opevnenia na Slovensku, odstránenie lokálnych havarijných stavov, prinavrátenie pôvodných pamiatkových hodnôt, čiastočná obnova pôvodnej ochodze, sprístupnenie ochodze pre návštevníkov mesta Bojnice</t>
  </si>
  <si>
    <t>Cieľom je revitalizácia mestského opevnenia, sprístupnenie ochodze pre návštevníkov, zvýšenie atraktivity historického centra mesta</t>
  </si>
  <si>
    <t>Zvýšenie počtu návštevníkov v historickom jadre mesta o 10 000/rok, ochrana nehnuteľnej kultúrnej pamiatky</t>
  </si>
  <si>
    <t>Projekt pre stavebné povolenie, realizačný projekt čiastočne</t>
  </si>
  <si>
    <t>SNMMČK202201</t>
  </si>
  <si>
    <t>Reštaurovanie štukovej a freskovej výzdoby klenby a stien hradnej kaplnky (miestnosť č. 423)</t>
  </si>
  <si>
    <t xml:space="preserve">Štuková a fresková výzdoba kupoly v hradnej kaplnke  pochádza z roku 1655; je prácou dielne Filiberta Lucheseho, jedného z najvýznamnejších viedenských dvorných architektov. Autorom výmaľby, ktorá celej klenbe dominuje, je Carpoforo Tencala, taliansko-švajčiarsky maliar, ktorý priniesol barokovú taliansku fresku do Strednej Európy. Maľby v kaplnke na hrade Červený Kameň sú jeho prvou zaalpskou realizáciou vôbec. </t>
  </si>
  <si>
    <t>Cieľom je reštaurovanie výzdoby stien a klenby hradnej kaplnky, ktoré má sanovať havarijný stav viacerých freskových obrazov na klenbe, zastaviť ďalšiu degradáciu malieb a štúk a prinavrátiť pôvodné hodnoty tomuto priestoru, ktorý je jedinečnou a mimoriadne hodnotnou ukážkou symbiózy ranobarokovej architektúry a výtvarného umenia polovice 17. storočia v našom prostredí.</t>
  </si>
  <si>
    <t xml:space="preserve">Zvýšenie podielu reštaurovaných priestorov v interiéri pamiatkového objektu. </t>
  </si>
  <si>
    <t>Rekonštrukcia výstavných priestorov a obnova historickej časti expozície na Žižkovej 18 v Bratislave</t>
  </si>
  <si>
    <t xml:space="preserve">Cieľom je rekonštrukcia výstavných priestorov a obnova expozície </t>
  </si>
  <si>
    <t>Cieľom je bežný chod inštitúcie, zlepšenie pracovného prostredia zamestnancov a ochrana zbierkových predmetov</t>
  </si>
  <si>
    <t>Modernizácia hygienických zariaden, to znamená WC, sprchy, umývadlá pri výstavných, ale aj kancelárskych priestoroch SNM-MRK v Prešove</t>
  </si>
  <si>
    <t>Zámerom projektu je prebudovanie nevyhovujúcich hygienických a sanitačných miestností v celom SNM-MRK v Prešove, hlavne chýbajúci prístup k WC a umývadlám pre zdravotne znevýhodnených návštevníkov múzea, ako aj vytvorenie ženských a mužských WC pri kanceláriách zamestnancov múzea, vytvorenie spŕch pri WC, výmena sifónov a vodovodných batérií alebo celých umývadiel v kanceláriách zamestnancov múzea.</t>
  </si>
  <si>
    <t xml:space="preserve">Cieľom projektu je sprístupniť aj sanitačné miestnosti zdravotne znevýhodneným návštevníkom múzea, ako aj modernizácia hygienických zariadení pre zamestnancov múzea. </t>
  </si>
  <si>
    <t xml:space="preserve">Úspora vody, ohrevu vody, zníženie nákladov na prevádziu sanitačných zariadení v múzeu. </t>
  </si>
  <si>
    <t>Zámerom projektu je vytvoriť novú reprezentatívnu historickú expozíciu o dejinách a kultúre Rusínov na Slovensku a v strednej Európe kvôli priblíženiu verejnosti na Slovensku hlavne tragickej histórie Rusínov v 20. storočí a najväčších osobností rusínskej histórie a kultúry. Projektový zámer je rozdelený na dve komplementárne časti.
Prvá časť bude zameraná na stavebné úpravy celého prvého poschodia výtavných priestorov SNM-MRK (strhnutie drevotrieskových obkladov stien a stropov, odstránenie zhnitých parkiet na podlahách, vyspravenie stien a výmena podláh...) a druhá časť bude zameraná na vytvorenie novej historickej expozície v SNM – Múzeu rusínskej kultúry v Prešove na základe najnovších muzeologických vizuálno-zvukových technológií, napríklad aj holografickej výstavy a podobne. V tejto časti projektu pôjde aj o popularizáciu vedeckej, zberateľskej, metodickej a výstavnej činnosti SNM – MRK v Prešove na Slovensku.</t>
  </si>
  <si>
    <t>Cieľom projektu je priblíženie kultúrneho dedičstva Rusínov v strednej Európe a ich tragickej histórie v 20. storočí prostredníctvom  vytvorenia novej stálej historickej expozície v SNM – Múzeu rusínskej kultúry v Prešove zvýšením  kultúrnej atraktivity pre návštevníkov.</t>
  </si>
  <si>
    <t>Zákon č. 206/2009 Z.z. o múzeách a o galériách a o ochrane predmetov kultúrnej hodnoty, §15 a)</t>
  </si>
  <si>
    <t>Zákon č. 206/2009 Z.z. o múzeách a o galériách a o ochrane predmetov kultúrnej hodnoty, §14. Prgramové vyhlásenie vlády SR 2020 - 2024; Uznesenie vlády SR č. 649 zo 14. októbra 2020</t>
  </si>
  <si>
    <t>SNMMRKPO202201</t>
  </si>
  <si>
    <t xml:space="preserve">Nákup výstavného mobiliáru, závesného systému, galerijného osvetlenia a magnetickej steny pre výstavy a ateliéry v SNM-MRK  Prešove  </t>
  </si>
  <si>
    <t>Nákup výstavného mobiliáru do múzea po rozšírení výstavných priestorov, a to výstavných moderných vitrín ľahko manipulovateľných s osvetlením, vitrín na objednávku kombinovaných s drevom, tubusov, figurín, moderného galerijného závesného systému pre obrazy a vystavené predmety, elektronického zariadenia pre audio-vizuálne premietanie dokumentov, interaktívnu tabuľu a magnetickú stenu pre ateliéry v múzeu – pre deti a dospelých, audio-sprievodcovia, iné audio-vizuálne a dotykové vybavenie výstavných priestorov, prípadne aj texty v Braillovom písme, euroklipy na vystavované fotografie, grafiky, rámy na zakúpené obrazy ...</t>
  </si>
  <si>
    <t xml:space="preserve">Po rozšírení výstavných priestorov pre stále, aj krátkodobé výstavy je nevyhnutné zmodernizovať spôsob prezentácie vystavených zbierkových predmetov. K tomu bude potrebné nakúpiť nový výstavný mobiliár, nový závesný galerijný systém, nové galerijné osvetlenie, audio-vizuálne dotykové vybavenie výstavných priestorov a audio-sprievodcov, do ktorých bude potrebné nahrať texty o vystavených predmetoch prípadne až v ôsmich jazykoch, zabezpečenie vybraných textov výstav v Braillovom písme pre nevidiacich návštevníkov. </t>
  </si>
  <si>
    <t>Zákon č. 206/2009 Z.z. o múzeách a o galériách a o ochrane predmetov kultúrnej hodnoty, §12 a §13</t>
  </si>
  <si>
    <t>Zakúpené a nainštalované  predmety nového výstavného mobiliáru, audio-vizuálneho vybavenia múzea, nového závesného systému a nového galerijného osvetlenia ktoré umožnia modernizáciu výstavných postupov v múzeu, audio-sprievodcovia výrazne zlepšia dostupnosť výstav pre nevidiacich návštevníkov a viacnásobne zvýšia návštevnosť múzea oproti súčasnosti.</t>
  </si>
  <si>
    <t xml:space="preserve">Nákup galerijného osvetlenia pre výstavné priestory v múzeu – bude najdrahšou položkou z navrhovaného projektu, z cenovej ponuky firmy zabezpečujúcej galerijné osvetlenie vzišla suma 50 000 eur. </t>
  </si>
  <si>
    <t>SNMMRKPO202202</t>
  </si>
  <si>
    <t xml:space="preserve">Výstava ikon v SNM-MRK v Prešove v roku 2023 - OBRAZ - ODRAZ – ODKAZ </t>
  </si>
  <si>
    <t xml:space="preserve">Výstava sakrálnych ikon 14. až 19. storočia z Bulharska, Rumunska, Grécka, Slovenska, Ukrajiny a Ruska - diel mimoriadnej duchovnej, umeleckej i historickej hodnoty - v spojení s objektmi  Miroslava Žolobaniča,  mladého autora, ktorý sa zaoberá témami  východnej spirituality a dlhodobým výskumom  mesianizmu v súčasnom umení. 
Nakoľko ikony sú pre kresťanov východného obradu a teda aj Rusínov liturgickým predmetom, vnímajú ich nie len ako obraz, ale hlavne ako okno do večnosti a živé stretnutie s tým, koho ikona predstavuje. Spojitosť tohto vesmíru ikon so svetom súčasného sakrálneho výtvarného umenia vytvorí prekvapivú tvarovú a vizuálnu rozdielnosť, ale na druhej strane duchovný súzvuk vychádzajúci z jednotného prameňa kresťanskej spirituality. Tento prameň môže obohatiť hranice vnímania a poslania umenia o ďalší rozmer smerujúci k čistej kontemplácii. Východná spiritualita je o sebavydaní a sebazapretí. A spojitosťou s altermoderným pútnictvom, médiom prenosu v diele  Miroslava Žolobaniča, môže  ponúknuť univerzálne myšlienky  sveta a života, uložiť ich v srdci a tak prospieť duši.
Na autorskej výstave sa odprezentuje okolo päťdesiat ikon a šesť minimalistických objektov. Výstava bude realizovaná v spolupráci s O.Z. IKONY v Žiline a autorom Miroslavom Žolobaničom. 
Výstavu OBRAZ – ODRAZ – ODKAZ plánujeme zrealizovať v mesiacoch september 2023 – december 2023. Súčasťou výstavy bude aj katalóg, prípadne vypracovanie grafických a pracovných listov na realizáciu tvorivých dielní k výstave pre veľkých i malých. 
O.Z. IKONY v Žiline prezentuje expozíciu originálnych IKON z krajín kresťanov východného obradu. Múzeum vlastní niekoľko stovák týchto liturgických predmetov a sídli v budove spoločnosti HOUR. Expozícia Ikony v Žiline je jediná svojho druhu na Slovensku. V svojich priestoroch ukrýva výstavu krásnych historických ikon z dávnej minulosti písaných rukou majstrov - ikonopiscov.
Miroslav ŽOLOBANIČ (*1991, Košice) má rusínske korene a je absolventom Vysokej školy výtvarných umení v Bratislave, katedra Grafiky a iných médií, ateliér Voľnej a farebnej grafiky, momentálne je interným doktorandom na danej katedre (školiteľ prof. Róbert Jančovič, akad. mal.) Žije a tvorí v Bratislave.
</t>
  </si>
  <si>
    <t>Výstava sakrálnych ikon 14. až 19. storočia z Bulharska, Rumunska, Grécka, Slovenska, Ukrajiny a Ruska - diel mimoriadnej duchovnej, umeleckej i historickej hodnoty - v spojení s objektmi  Miroslava Žolobaniča, mladého autora, ktorý sa zaoberá témami  východnej spirituality a dlhodobým výskumom mesianizmu v súčasnom umení. Spojitosť vesmíru ikon so svetom súčasného sakrálneho výtvarného umenia vytvorí prekvapivú tvarovú a vizuálnu rozdielnosť, ale na druhej strane duchovný súzvuk vychádzajúci z jednotného prameňa kresťanskej východnej spirituality. Tento prameň môže obohatiť hranice vnímania a poslania umenia o ďalší rozmer smerujúci k čistej kontemplácii.</t>
  </si>
  <si>
    <t>Zákon č. 206/2009 Z.z. o múzeách a o galériách a o ochrane predmetov kultúrnej hodnoty, §15 b)</t>
  </si>
  <si>
    <t>Realizácia  1 výstavy; Vydanie katalógu k výstave v počte 500 kusov</t>
  </si>
  <si>
    <t>Pri realizácii výstavy je poitrebné rátať s cestovnými nákladmi, poistením diel, prepravou, inštaláciou a propagáciou</t>
  </si>
  <si>
    <t>SNMMRKPO202203</t>
  </si>
  <si>
    <t xml:space="preserve">Múzeum obci, obec múzeu  v SNM-MRK v Prešove </t>
  </si>
  <si>
    <t xml:space="preserve">V zámere plánujeme v múzeu uskutočniť tri prezentácie histórie vybraných rusínskych obcí zo Slovenska a ich osobností zapísaných do análov  spoločenského života na Slovensku. 
Po úspešnom projekte Múzeum obci a obec múzeu v roku 2019, v rámci ktorého sme v SNM-MRK v Prešove predstavili históriu štyroch obcí z okresu Medzilaborce, a to Radvane nad Laborcom, Volice, Zbudskej Belej a Valentoviec sme zamýšľali pokračovať v predstavovaní ďalších rusínskych obcí z celého severovýchodného Slovenska, ale aj iných oblastí Slovenska, no uzavretie múzea kvôli korona-karanténe nám v tom zabránilo na jar, aj na jeseň roku 2020, aj 2021. Preto veríme, že z prvej prezentácie v roku 2019 sa napriek všetkému po čase stane úspešná tradícia a že nám v rokoch 2023 - 2024  už nič nezabráni v nej pokračovať. Prezentáciou histórie a kultúry jednotlivých rusínskych obcí chceme predstaviť jednotlivé rusínske regióny širšej verejnosti na Slovensku a zároveň od obcí očakávame obohatenie depozitára múzea o etnografické predmety kultúrnej hodnoty z jednotlivých rusínskych regiónov, ale aj obohatenie múzejnej knižnice, fotodokumentácie či diskografie múzea. 
</t>
  </si>
  <si>
    <t xml:space="preserve">Predstaviť verejnosti na Slovensku, v Prešove i mimo neho často neznámu históriu rusínskych obcí a ich výrazné osobnosti, ktoré významným spôsobom ovplyvnili spoločenský život na Slovensku v  jeho rôznych oblastiach. </t>
  </si>
  <si>
    <t>Zákon č. 206/2009 Z.z. o múzeách a o galériách a o ochrane predmetov kultúrnej hodnoty, §15 d)</t>
  </si>
  <si>
    <t xml:space="preserve">Prezentácia obcí: 1. Ubľa, Klenová, Kalná Roztoka v okrese Snina
2. Tichý Potok v okrese Sabinov
3. Čirč a Orlov alebo Veľký a Malý Lipník v okrese Stará Ľubovňa
</t>
  </si>
  <si>
    <t>SNMMRKPO202204</t>
  </si>
  <si>
    <t xml:space="preserve">Neznámi Rusíni (kolektívna monografia) </t>
  </si>
  <si>
    <t xml:space="preserve">O histórii a kultúre Rusínov píšu naslovovzatí vedci (profesor Peter Švorc z FF PU v Prešove, profesor Robert Magocsi z Torontskej univerzity, doktor Stanislav Konečný, bývalý vedecký pracovník zo Spoločensko-vedného ústavu SAV v Košiciach, Ivan Pop – historik narodený v Užhorode, odkiaľ ho poslali na Ruskú akadémiu vied do Moskvy, odkiaľ emigroval do Československa, do Karlových Varov, kde napísal viacero historických prác z neznámej histórie Rusínov, 40 rokov zakázanej národnostnej menšiny v Československu. 
Komplexný pohľad na históriu a kultúru Rusínov z pera samotných Rusínov na Slovensku však chýba, preto sme sa rozhodli v našom múzeu napísať a vydať kolektívnu monografiu s názvom Neznámi Rusíni
</t>
  </si>
  <si>
    <t>Napísať objektívnu vedeckú monografiu o dejinách a súčasnosti Rusínov od najstarších dôb po súčasnosť z rôznych uhlov pohľadu a z rôznych oblastí spoločenského života Rusínov v strednej Európe a na Slovensku.</t>
  </si>
  <si>
    <t>Zákon č. 206/2009 Z.z. o múzeách a o galériách a o ochrane predmetov kultúrnej hodnoty, §15 c)</t>
  </si>
  <si>
    <t xml:space="preserve">Vydanie kolektívnej monografie Neznámi Rusíni v plánovanom náklade 500 kusov. </t>
  </si>
  <si>
    <t>Náklady na vydanie a tlač publikácie, predpokladaná cena cca 16,40 €/ kus</t>
  </si>
  <si>
    <t>SNMMRKPO202205</t>
  </si>
  <si>
    <t>Výtvarný fenomén v rodine Dubayových (vedecko-populárna obrazová monografia)</t>
  </si>
  <si>
    <t xml:space="preserve">Výskum zameraný na skúmanie výtvarného talentu v rodine založenej Deziderom a Annou Dubayovými plánujem rozdeliť na dve časti. V prvej časti popíšem sociálny a rodinný kontext zrodu výtvarného fenoménu v jednej rusínskej rodine gréckokatolíckeho kňaza a dcéry učiteľa, z ktorej vzišlo sedem detí, najmladší z nich bol Orest Dubay. Výtvarný talent po svojej mame Anne však zdedil aj najstarší syn Michal, aj Orestovi obaja synovia – Juraj a Orest, mladší. Dezider a Anna mali aj syna Pavla, ktorý sa oženil s dcérou švajčiarskeho maliara Paula Perrelet, sochárkou a keramikárkou Lise. Ich syn Pierre Dubay je významný súčasný švajčiarsky maliar a sochár. Výtvarný talent zdedili aj niektorí predstavitelia štvrtej generácie Dubayovcov, napríklad vnučka Oresta staršieho, dcéra Juraja, Gabriela Dubayová, (kostýmová výtvarníčka), ktorá tvorí vo Viedni. Táto časť výskumu prehĺbi moje stretnutia s vnukmi Anny a Dezidera Dubayovými, mojimi respondentmi v Prahe, Bratislave, Košiciach a v Prešove z rokov 2019 a 2020 a doplní o stretnutia s vnukmi a pravnukmi Anny a Dezidera vo Viedni, v Lausanne alebo v Saint Tropez, kde striedavo žije Pierre Dubay. Na základe oral history z rokov 2019 a 2020 sme mohli uskutočniť výstavu Dubayovci, Anna a jej deti v našom múzeu v júni až októbri 2021. No tieto stretnutia nestačili na to, aby som mohla z týchto ústnych informácií napísať vedeckú štúdiu alebo dokonca ani katalóg k výstave. Ten sme ale hlavne nevydali z finančných dôvodov, pretože prioritný projekt na realizáciu tejto výstavy v roku 2021 nám nebol schválený. 
Druhú časť výskumu bude zameraná na rešerš diel členov rodiny Dubayových v zbierkach výtvarného umenia slovenských múzeí a galérií a na základe vedeckej literatúry vystavať štruktúru vedeckej monografie s bohatým obrazovým materiálom, pretože bez ukážok výtvarných diel všetkých protagonistov knihy by nebola monografia ucelená. 
Napísať a vydať knihu o rodine Anny a Dezidera Dubayových, rodákov z rusínskych obcí Jarabina v okrese Stará Ľubovňa a Vyšný Mirošov v okrese Svidník a pozvať si k tomu aj odborníka / odborníčku z výtvarného umenia je logickým vyústením bádateľského úsilia zamestnancov SNM-MRK v Prešove, ktorí viedli viacročné rozhovory so žijúcim členmi rodiny a usporiadali 4-mesačnú dočasnú výstavu v priestoroch SNM-MRK v Prešove. 
</t>
  </si>
  <si>
    <t>Skúmať komplexne výtvarný fenomén v rodine Dubayových a napísať vedeckú monografiu o živote a výtvarnej tvorbe viacerých predstaviteľov rodiny Dubayových – na Slovensku, aj mimo neho. Zároveň vytvoriť katalóg diel autorov z rodiny Dubayových v zbierkach slovenských múzeí a galérií.</t>
  </si>
  <si>
    <t>Náklady na vydanie a tlač publikácie, predpokladaná cena cca 10 €/ kus</t>
  </si>
  <si>
    <t>SNMMSNR202101</t>
  </si>
  <si>
    <t>Zámerom projetktu je zateplenie a výmena medenej strechy na jednom zo štyroch objektov SNM - Múzea SNR v Myjave. Objekt - Prístavba prof. Kusého je multifunkčným priestorom, v ktorom sa nachádzajú expozičné a výstavné priestory, miesto prvého kontaktu, konferenčná miestnosť a časť depozitárov. Vplyvom počasia a vekom dochádzalo k postupnému skorodovaniu a deštrukcii strešnej krytiny. Súčasná tepelná izolácia v strešnej konštrukcii je nedostatočná a nesprávne položená, čo spôsobuje zvýšené prevádzkové náklady a počas letných mesiacov nepriaznivé klimatické podmienky v depozitári nachádzajúcom sa v podkrovnom priestore.</t>
  </si>
  <si>
    <t>Cieľom projektu je komplexná výmena a zateplenie medenej strechy na NKP, ktorá vykazuje známky poškodenia. Strecha je v pôvodnom stave (z roku 1968) bez akýchkoľvek zásahov a opráv. Súčasná prevádzka budovy je neekonomická v dôsledku nevyhovujúcej tepelnej izolácii strechy a poškodenia strešného plášťa, ktorý priebežne prepúšťa ďažďovú vodu. Minimalizovanie budúcich nákladov, ochrana predmetov kultúrnej hodnoty a starostlivosť o zverenú NKP:</t>
  </si>
  <si>
    <t>Zhodnotenie technického stavu objektu, zlepšenie prevádzkových podmienok v Múzeu SNR a ochrana zbierkového fondu múzea.</t>
  </si>
  <si>
    <t>SNMMSNR202201</t>
  </si>
  <si>
    <t>Reštaurovanie exteriérovej veľkorozmernej plastiky "Slovanská lipa"</t>
  </si>
  <si>
    <t>Veľkorozmerná plastika "Slovanská lipa", ktorej autorom je známy slovenský sochár Štefan Belohradský je súčasťou areálu SNM - Múzea SNR v Myjave od roku 1968. Exteriérová plastika s rozmerom 270 cm je zhotovená zo zváraného hliníka a esteticky i symbolicky dotvára vstupný areál Múzea SNR. Vplyvom poveternostných podmienok začal materiál, z ktorého je umelecké dielo zhotovené degradovať. Je nutné uvedenú degradáciu diela zastaviť reštaurátorským zásahom z dôvodu zachovania jej umeleckej a historickej hodnoty.</t>
  </si>
  <si>
    <t>Cieľom projektu je zabrániť značnej degradácii umeleckého diela a zachovať umeleckú a historickú hodnotu diela.</t>
  </si>
  <si>
    <t>Záchrana a starostlivosť o dielo kultúrnej hodnoty v zmysle zákona č. 206/2009 Z. z. o múzeách a galériách.</t>
  </si>
  <si>
    <t>SNMMSNR202202</t>
  </si>
  <si>
    <t>Reštaurovanie textílií</t>
  </si>
  <si>
    <t>Zámerom projektu je reštaurovanie 4 ks textílií z vlastného zbierkového fondu múzea. Jedná sa o cechové prikrývky, spolkovú zástavu a spolkovú prikrývku. Uvedené textílie sú značne poškodené, v prípade potreby sa nedajú použiť na prezentačné účely.</t>
  </si>
  <si>
    <t>Cieľom projektu je ochrana predmetov kultúrnej hodnoty a zabránenie ďalšej degradácii zbierkových predmetov zo zbierkového fondu Múzea SNR.</t>
  </si>
  <si>
    <t>Záchrana a starostlivosť o predmety kultúrnej hodnoty v zmysle zákona č. 206/2009 Z. z. o múzeách a galériách a o ochrane predmetov kultúrnej hodnoty.</t>
  </si>
  <si>
    <t>Sadové a parkové úpravy vr. závlahového systému a vonkajšie osvetlenie areálu
- Múzeum holokaustu v Seredi</t>
  </si>
  <si>
    <t>Zjednotenie a dokončenie sadových a parkových úprav v celom areáli múzea, dobudovanie závlahového systému a vonkajšieho osvetlenia areálu. Nová výsadba zelene a osadenie parkového mobiliáru.</t>
  </si>
  <si>
    <t>Revitalizácia areálovej zelene a dobudovanie  vonkajšieho osvetlenia</t>
  </si>
  <si>
    <t>Skvalitnenie starostlivosti o životné prostredie a zabezpečenie jeho trvalej udržateľnosti. Bezpečnosť návštevníkov múzea, skvalitnenie ochrany majetku štátu.</t>
  </si>
  <si>
    <t>SNM - Múzeum kultúry karpatských Nemcov</t>
  </si>
  <si>
    <t>SNMMKKN202201</t>
  </si>
  <si>
    <t>Periodická tlač karpatských Nemcov v dejinách a kultúre Slovenska</t>
  </si>
  <si>
    <t>SNM - Archeologické múzeum</t>
  </si>
  <si>
    <t>SNMAM202201</t>
  </si>
  <si>
    <t>Revitalizácia technického vybavenia konzervátorských dielní SNM-AM v Bratislave</t>
  </si>
  <si>
    <t>Obnovenie inventára a mobiliára a to nákup nového laboratórneho nábytku (stoly, skrinky), nové bezodťahové digetory na chemikálie do dvoch pracovísk, zabudovaný stôl s odsávaním prachových častíc a iné ručné náradie</t>
  </si>
  <si>
    <t>Obnovenie zastaraného technického vybavenia a inventára pracoviska konzervátorských dielní v SNM-AM, dovybavenie novovytvoreného laboratória na analýzu a výskum materiálov a archeologických nálezov elektronickým profilovačom, čo znamená zefektívnenie, modernizácia a profesionalizácia dokumentácie archeologických nálezov pre múzejnú evidenciu a vedecké vyhodnotenie</t>
  </si>
  <si>
    <t>zhodnotenie technického stavu a vybavenia konzervátorských dielní (3 miestnosti) a ich modernizácia</t>
  </si>
  <si>
    <t xml:space="preserve">Výroba relácií a príspevkov v priemere 16 hodín/deň </t>
  </si>
  <si>
    <t xml:space="preserve">Existujúce zariadenie z roku 2012 vykazuje nespoľahlivú prevádzku. Zvýšené nároky na obsluhu, servis a cenu náhradných dielov.
</t>
  </si>
  <si>
    <t>Digitálna úprava televízneho materiálu určeného do TV vysielania. Výkon zariadenia je 16 hod / deň.</t>
  </si>
  <si>
    <t xml:space="preserve">Generačná výmena technológie z roku 2009, ktorá nemá dostupné náhradné diely a podporu.
</t>
  </si>
  <si>
    <t>Cieľom je prevádzkovanie zariadenia, ktoré je nevyhnutné pre potreby zabezpečenia administratívnej a mediálnej prevádzky vysielania a spracovávania vysielacieho materiálu.</t>
  </si>
  <si>
    <t>Chod administratívy v digitálnom prostredí. Všetci zamestnanci a externí spolupracovníci RTVS, cca 1700 ľudí.</t>
  </si>
  <si>
    <t xml:space="preserve">Výmena hlavného produkčného televízneho diskového poľa </t>
  </si>
  <si>
    <t xml:space="preserve">Aktuálne technológie diskové polia sú za horizontom životnosti a pre potreby uchovávania dát, vrátane dát z televízneho vysielania. Je nevyhnutná výmena týchto častí diskového poľa.
</t>
  </si>
  <si>
    <t>Cieľom je zachovať kontinuitu poskytovania dát pre televízne vysielanie a výrobu.</t>
  </si>
  <si>
    <t>Prvky zvukovej produkčnej rozhlasovej siete (Sro)</t>
  </si>
  <si>
    <t>Prevádzkovaná technológia vyžaduje generačnú výmenu časti technológie prevádzovaných rozhlasových štúdií v Bratislave, Banskej Bystrici a Košicia.</t>
  </si>
  <si>
    <t>Cieľom je zabezpečenie spoľahlivej prevádzky rozhlasových štúdií.</t>
  </si>
  <si>
    <t>Výmena Vysielacieho Pracoviska č. 1 v regionálnom štúdiu BB - vysielacia technológia</t>
  </si>
  <si>
    <t>výmena technológií a súvisiacej kabeláže pre potreby nových technológií (hardware,software, akustické úpravy) v regionálnom štúdiu BB</t>
  </si>
  <si>
    <t>Výmena Vysielacieho Pracoviska č. 1 v regionálnom štúdiu BB - stavebná časť</t>
  </si>
  <si>
    <t>stavebné úpravy pre potreby nových technológií v regionálnom štúdiu  BB</t>
  </si>
  <si>
    <t>Cieľom je prevádzkovanie virtuálneho štúdia pre TV výrobu spravodajstva.</t>
  </si>
  <si>
    <t xml:space="preserve">nové vozidlo pre potreby výroby RTVS určené pre filmové kamery </t>
  </si>
  <si>
    <t>Cieľom je modernizovať vysielací jednokamerový voz pre potreby výroby a vysielania RTVS</t>
  </si>
  <si>
    <t>Vysielacie pracovisko Šport, obnova réžijných a zvukových prvkov pracovísk Jednotka a Dvojka a zjednotenie grafického systému</t>
  </si>
  <si>
    <t>Pre programovú službu "Šport" je potrebné vybudovať nové vysielacie pracovisko.</t>
  </si>
  <si>
    <t>Cieľom je vybudovať nové Vysielacie pracovisko v Mlynskej doline pre televíznu programovú službu " Šport".</t>
  </si>
  <si>
    <t>Mikroportové exteriérové sety, vreckové prijímače</t>
  </si>
  <si>
    <t>Nákup 7" hľadáčika na štúdiovú kameru - pre televízne regionálne štúdio v Banskej Bystrici</t>
  </si>
  <si>
    <t>Nákup svetelného parku vrátane tašky pre televízne regionálne štúdio v Banskej Bystrici</t>
  </si>
  <si>
    <t xml:space="preserve">Nákup 1 ks nového prenosového vozidla  DSNG 1_ Dodávka L3H3 35 2,0 TDI RWD, 140k/103KW,  6M,  alebo ekvivalent  _    /výmena za DSNG 1 / </t>
  </si>
  <si>
    <t xml:space="preserve">Nákup 10 ks  vozidiel  -mikrobusov-  2,0L TDI, 150K/110KW  6M, alebo ekvivalent, pre výrobu a vysielanie programov; </t>
  </si>
  <si>
    <t xml:space="preserve">Žiadosť o NFP bude podaná na základe výzvy OP "Kvalita životného prostredia)č. 68 vyhlásenej MŽP prostredníctvom SIEA na zníženie energetickej náročnosti budov. </t>
  </si>
  <si>
    <t>Žiadosť o NFP podaná na základe výzvy OP "Kvalita životného prostredia)č. 68 vyhlásenej MŽP prostredníctvom SIEA na zníženie energetickej náročnosti budov a bola schválená.</t>
  </si>
  <si>
    <t>Financovanie projektu je na zaklade Zmluvy o NFP, ktora ma rozdelene financovanie na 5% spolufinancovanie, 80% fiancovanie z Eurofondov a 15% zo štátneho rozpočtu.</t>
  </si>
  <si>
    <t>Žiadosť o NFP podaná na základe výzvy MK SR na vybudovanie kreat.centra RTVS KE ( stavebné práce, nákup techniky )  a bola schválená.</t>
  </si>
  <si>
    <t>Financovanie Kreativnych centier je na zaklade Zmluvy o NFP, ktora ma rozdelene financovanie na 5% spolufinancovanie a 95% fiancovanie z Eurofondov.</t>
  </si>
  <si>
    <t>Žiadosť o NFP podaná na základe výzvy MK SR na vybudovanie kreat.centra RTVS BB ( stavebné práce, nákup techniky )  a bola schválená.</t>
  </si>
  <si>
    <t>Žiadosť o NFP podaná na základe výzvy MK SR na vybudovanie kreat.centra RTVS BA ( stavebné práce, nákup techniky )  a bola schválená.</t>
  </si>
  <si>
    <t>Cieľom je zabezpečenie aktuálnych sofvérových verzií pre balík produktov Microsoft</t>
  </si>
  <si>
    <t>Diskové pole strihového systému Avid.</t>
  </si>
  <si>
    <t xml:space="preserve">Nákup diskového poľa v Mlynskej doline pre umeleckú a spravodajskú výbrobu príspevkov. </t>
  </si>
  <si>
    <t>Cieľom je vytvorenie potrebnej redundancie pola pre bezpečné ukladania mediálneho obsahu.</t>
  </si>
  <si>
    <t>Prechod AVID štruktúr do virtualizácie. Podporovana virtualizačná platforma AVID / VMware</t>
  </si>
  <si>
    <t>Prechod AVID infraštruktúri do virtualizácie. 5-nodový virtualizačný cluster v Fail tolerant konfigurácii s dvoma oddelenými sieťovými switchmi a distribuovaným file systémom.</t>
  </si>
  <si>
    <t>Cieľom je zvýšenie kapacity a redundantnosti AVID strihovej infraštuktúry pre potreby zvyšujúcich nárokov na kapacitu výroby.</t>
  </si>
  <si>
    <t>Rekonštrukcia budovy Národnej kultúrnej pamiatky SRo v rozhlasovom regionálnom štúdiu KE</t>
  </si>
  <si>
    <t>Revitalizácia systému  ozvučenia budov pre zaistenie evakuácie objektov v Mlynskej Doline (HSP)</t>
  </si>
  <si>
    <t xml:space="preserve">Rekonštrukcia kancelárskych priestorov v Mlynskej doline vrátane stavebných prác </t>
  </si>
  <si>
    <t>Elektronický požiarny systém (EPS)  Mlynská Dolina</t>
  </si>
  <si>
    <t>Rekonštrukcia požiarneho systému v Mlynskej doline</t>
  </si>
  <si>
    <t>Cieľom je ochrana zamestnancov, majetku a technológií v priestoroch RTVS - Mlynská dolina</t>
  </si>
  <si>
    <t>Vypracovanie PD rekonštrukcia Mlyn v regionálnom štúdiu KE</t>
  </si>
  <si>
    <t>Cieľom je výmena klimatizačných jednotiek</t>
  </si>
  <si>
    <t>Cieľom je stavebný dozor pri výstavbe Kreatívneho centra v BA</t>
  </si>
  <si>
    <t>stavebný dozor SIEA Červená budova - KE</t>
  </si>
  <si>
    <t>Cieľom je stavebný dozor pri rekonštrukcii Červenej Budovy v KE</t>
  </si>
  <si>
    <t>Cieľom je stavebný dozor pri výstavbe Kreatívneho centra v BB</t>
  </si>
  <si>
    <t>stavebný dozor SIEA Budova Archívu KE</t>
  </si>
  <si>
    <t>stavebný dozor Budova archívu KE</t>
  </si>
  <si>
    <t>stavebný dozor SIEA Biela budova KE</t>
  </si>
  <si>
    <t>Svietidlá pre televízne prenosy</t>
  </si>
  <si>
    <t>Rekonštrukcia rozvodne RM-28 v Mlynskej doline vrátane doplnenia o rozvádzač záložného napájania UPS</t>
  </si>
  <si>
    <t xml:space="preserve">Stavebný dozor k rekonštrukcii kancelárskych priestorov v Mlynskej doline </t>
  </si>
  <si>
    <t>Garantovaná energetická služba - Sro Mýtna</t>
  </si>
  <si>
    <t xml:space="preserve"> Investičná akcia, kde financovanie rieši služba GES v celkovom objeme 2 500 00,00 eur bez DPH</t>
  </si>
  <si>
    <t>Ministerstvo kultúry SR</t>
  </si>
  <si>
    <t>SNM - Generálne riaditeľstvo</t>
  </si>
  <si>
    <t>Súčet KV_kontrola_IKP</t>
  </si>
  <si>
    <t>Súčet BV_kontrola_IKP</t>
  </si>
  <si>
    <t>zahraničné fondy</t>
  </si>
  <si>
    <t>Alokácia na PD_kontrola_IKP</t>
  </si>
  <si>
    <t>Vyplnenie informácií o investorovi_kontrola_IKP</t>
  </si>
  <si>
    <t>Vyplnenie alternatív_kontrola_IKP</t>
  </si>
  <si>
    <t>N/A</t>
  </si>
  <si>
    <t xml:space="preserve">účelová novostavba na vlastnom pozemku v areáli Kaštieľa DK sťahovanie zbierok v rámci areálu
alebo
prenájom priestorov s požiadavkou na účelové vybavenie (klimatizácia, ochrana, veľkoplošné výťahy s vonkajšou nákladnou rampou, zatemňovacie lamely, fumigačná komora, úžitková plocha 3000 m2 ai.) v Bratislave (v DK?)
</t>
  </si>
  <si>
    <t>Vyplnenie alternatív pod 1 mil._kontrola_IKP</t>
  </si>
  <si>
    <t xml:space="preserve"> Kapitálové výdavky (CAPEX, eur s DPH)</t>
  </si>
  <si>
    <t>Vyplnenie alternatív nad 1 mil._kontrola_IKP</t>
  </si>
  <si>
    <t>Naliehavosť investície_kontrola_IKP</t>
  </si>
  <si>
    <t>Vyplnenie informácií o investícií_kontrola_IKP</t>
  </si>
  <si>
    <t>Celková kvalita vyplnenia_kontrola_IKP</t>
  </si>
  <si>
    <t>Nadväznosť na strategický cieľ_kontrola_IKP</t>
  </si>
  <si>
    <t>Finančné krytie realizácie_kontrola_IKP</t>
  </si>
  <si>
    <t>Základná kontrola investičných zámerov_IKP</t>
  </si>
  <si>
    <t>Bežné výdavky súvisiace s investičným zámerom (OPEX, eur s DPH)</t>
  </si>
  <si>
    <t>Základné informácie o investičnom zámere</t>
  </si>
  <si>
    <t>Naliehavosť investície 01 Záchrana_kontrola_IKP</t>
  </si>
  <si>
    <t>Naliehavosť investície 02 Hlavná činnosť_kontrola_IKP</t>
  </si>
  <si>
    <t>Naliehavosť investície 03 Rozvoj_kontrola_IKP</t>
  </si>
  <si>
    <t>C8 mobiliár</t>
  </si>
  <si>
    <t>C1 Javisková technika</t>
  </si>
  <si>
    <t>Finančné krytie_kontrola_IKP</t>
  </si>
  <si>
    <t>Finančné krytie prípravy_kontrola_IKP</t>
  </si>
  <si>
    <t>ID je identifikátor investičného zámeru, ktorý jednoznačne priraďuje každej investícií práve jedno číslo, ktoré je v čase nemenné. ID zabezpečuje, aby sa dali investície jednoznačne identifikovať aj keď nastane zmena názvu, alebo iných náležitostí investičného zámeru. ID je tvorné jednoduchou formulkou, ktorá je tvorená z 1)ORG 2)Rok v ktorom vznikol investičný zámer a 3) poradové číslo investičného zámeru v danom roku. Napr. SND202101 je ID pre investíciu SND, ktorá bola do zásobníka investičných zámerov zapísaná v roku 2021 na prvom mieste. ID sa v čase nebude meniť a bude vždy identifikovať ten istý investičný zámer, aj keď sa môžu jeho parametre meniť.</t>
  </si>
  <si>
    <t>Uveďte výstižný názov zámeru/projektu. Myslite na to, že to čo je pre Vás samozrejmé a dôležité nemusí byť samozrejmé a dôležité pre používateľa zásobníka investičných zámerov. Hlavný používateľ je vedenie MK SR, MF SR, vláda SR a široká neodborná verejnosť, ktorá bude Vašu plánovanú investičnú činnosť financovať skrz svoju daňovú povinnosť.</t>
  </si>
  <si>
    <t>Uveďte hlavný cieľ zámeru/projektu. Cieľ má byť stručný a má popisovať budúce využívanie danej investície. Dobrý cieľ je jasný a umoňuje ďalšiu diskusiu o spoločenskej návratnosti investície. Obstaranie, alebo záchranu akéhokoľvek DHM nemožno považovať za cieľ. Obstaranie a záchrana DHM sú nástrojmi na dosiahnutie stanoveného relevantného cieľa kultúrnej politiky. Rovnaké platí pre národné kultúrne pamiatky. Relevantným cieľom pre obnovu nehnuteľnej národnej kultúrnej pamiatky nemôže byť samotná jej obnova, ale to, čomu bude po obnove slúžiť.</t>
  </si>
  <si>
    <t>Uveďťe predbežne zvažované alternatívy naplnenia cieľa, t.j. akými rôznymi spôsobmi/nástrojmi sa dá naplniť daný cieľ. Platí iba pre investičné projekty, ktorých celková hodnota kapitálových výdavkov presahuje 1 mil. eur. Alternatívy budú musieť byť rozpracované v analýze preukazujúcej spoločenskú návratnosť. Diskusia o možných alternatívnych riešeniach má uľahčiť výber najlepšieho riešenia. Dokazuje, že investor sa zamýšľa nad efektivitou vynaložených verejných prostriedkov. Ak má investícia menšiu hodnotu ako 1 mil. eur, tak toto pole nie je potrebné vyplniť. Rozbitie investície do etáp nemožno považovať za predloženie alternatív. Popis najhoršieho možného scenára takisto nepredstavuje relevantnú alternatívu. Relevantnými alternatívami môžu byť napr. pre nadobudnutie priestorov: a)nákup budovy; b) rekonštrukcia priestorov; c)nájom priestorov.  Zapisujte v tvare: a) alternatíva; b) alternatíva; c) alternatíva C</t>
  </si>
  <si>
    <t>Vysvetlite, ako je investičný zámer / projekt v súlade so strategickým smerovaním organizácie. Toto strategické smerovanie môže byť definované v príslušnej legislatíve, v štatúte, strategických dokumentoch a pod. Vyhnite sa prílišnej všeobecnosti odkazov, napr. odvolavaním sa na všeobecný záväzok "pomáhať", lebo nebude akceptovaný. Zmyslom tohto pola je skontrolovať, či je investičný zámer odvodený od verejného záujmu a verejne definovaných cieľov a nie je odvodený od osobných preferencií štatutára dočasne zastupujúceho investora. Zapisujte v tvare: Zákon č. 126/2015 Z. z. o knižniciach, §4 ods. 1 c); Stratégia rozvoja kreatívneho priemyslu v Slovenskej republike, priorita č. 2 opatrenie 2.2; Štatút Slovenského národného divadla, čl. 2 pís. a)</t>
  </si>
  <si>
    <t>Definuje stupeň naliehavosti investície. Ako je potrebné jednotlivé stupne vyhodnocovať je uvedené nižšie.</t>
  </si>
  <si>
    <t xml:space="preserve">Investície na záchranu sú také investície, pri ktorých hrozí trvalý a neobnoviteľný zánik dlhodobého majetku inštitúcie. Komplexné rekonštrukcie ani iné stavebné práce, či už na národných kultúrnych pamiatkách alebo nie, nemožno automaticky považovať za havarijný stav, ale za dlhodobo neprofesionálne hospodárenie s majetkom štátu. Pri posudzovaní objektívnosti havarijného stavu je dôležité, aby bola prítomnosť havarijného stavu preukázaná, napr. technickými posudkami. Uvedené je nastavené tak preto, aby nebol rezort motivovaný hospodáriť zo svojim dlhodobým majetkom so zámerym cieľom degradácie majetku a tak získať prístup k finančným prostriedkom. </t>
  </si>
  <si>
    <t xml:space="preserve">Investície na hlavnú činnosť sú také investície, ktoré musí inštitúcia nevyhnutne mať na zabezpečenie jej hlavnej činnosti, resp. cieľov jej činnosti, ktoré musia byť explicitne stanovené. Za investície do hlavnej činnosti nemožno považovať tie, ktoré relevantné záujmove skupiny subjektívne považujú za nevyhnutné, ale tie ktoré sú legislatívne, alebo strategicky explicitne určené, ako hlavné činnosti. </t>
  </si>
  <si>
    <t>Investície na rozvoj sú investície, ktoré by v prípade realizácie zlepšili chod inštitúcie, alebo zaviedli novú politiku, resp. novú službu. Väčšina investícií prirodzene má túto naliehavosť.</t>
  </si>
  <si>
    <t xml:space="preserve">Vyberte práve jednu z predefinovaných možností. Ak potrebujete dovysvetliť investičný zámer, využite stĺpec "Poznámka", alebo "stručné zhrnutie zámeru/projektu". Nie je možné vytvárať vlastné druhy investície. </t>
  </si>
  <si>
    <t>Vyberte práve jednu z predefinovaných možností. Ak potrebujete dovysvetliť, využite stĺpec "Poznámka", alebo "stručné zhrnutie zámeru/projektu". Nie je možné vytvárať vlastné typy investície. Typy investície sú subkategórie pre druhy investícií. Slúžia na presnejšiu kategorizáciu investície a na porovnávanie investícií jednotlivých organizácií v tej istej kategórií. Na konkrétny typ investície sa viaže aj naliehavosť investície, i.e. určité typy investície sú vždy rozvojové a určité typy investície sa vždy týkajú hlavnej činnosti. Ako je naliehavosť preddefinovaná je vidieť nižšie.</t>
  </si>
  <si>
    <t>K investícii je k dispozícii analýza, štúdia uskutočniteľnosti a pod.</t>
  </si>
  <si>
    <t>Investícia je v podobe zámeru, je zapísaná v zásobníku investičných zámerov, ale je bez ďalšieho rozpracovania.</t>
  </si>
  <si>
    <t>...</t>
  </si>
  <si>
    <t>Stručne vysvetlite ako súvisia bežné výdavky s investíciou. Ak sa k investícií neviažu žiadne bežné výdavky, tak toto pole nemusíte vyplňovať. Zásobník investičných zámerov neslúži na negociáciu medzi investorom a MK SR o bežných výdavkoch. Takéto požiadavky nebudú v procese vyhodnocovania investičných zámerov brané do úvahy. O bežných prostriedkoch je potrebné rokovať pri príprave kontraktu medzi MK SR a investorom.</t>
  </si>
  <si>
    <t>Využívané na prvotnú kontrolu parametrov investície a korektného vyplnenia zásobníka investorom. Môžu vstupovať do procesu priorizácie investícií rezortu. Nevyplňuje investor. Za vyplnenie nesie zodpovednosť inštitút kultúrnej politiky Ministerstva kultúry Slovenskej republiky. Kontrola investičných zámerov v rámci tohto pola je zautomatizovaná pomocou vzorcov, ktoré vypívajú z definícii a vysvetliviek uvedených v tomto hárku.</t>
  </si>
  <si>
    <t>Dá informáciu, či má investícia celkovú hodnotu CAPEX do 100-tisíc eur. Ak má celkovú hodnotu nižšiu ako 100-tisíc eur tak je hodnota "1", ak má celkovú hodnotu nižšiu ako 1 mil. eur tak je hodnota "0".</t>
  </si>
  <si>
    <t>Pridelí každému investičnému zámeru základné ohodnotenie kvality vyplnenia jednotlivých parametrov investičnej požiadavky. Prideluje body od 1-9 v závislosti od tohto koľko bodov za jednotlivé automatizované kontroly daná investičná požiadavka dosiahla. Jednotlivé kontroly sú uvedené a vysvetlené nižšie.</t>
  </si>
  <si>
    <t>Kontroluje, či je celková hodnota CAPEX rovná súčtu finančných súm rozpísaných v rokoch 2021-2030. Ak je celková hodnota rovná súčtu, tak je pridelená hodnota "1", ako nie, tak je pridelená hodnota "0".</t>
  </si>
  <si>
    <t>Kontroluje, či je celková hodnota OPEX rovná súčtu finančných súm rozpísaných v rokoch 2021-2030. Ak je celková hodnota rovná súčtu, tak je pridelená hodnota "1", ako nie, tak je pridelená hodnota "0".</t>
  </si>
  <si>
    <t>Kontroluje, či sú vyplnené všetky polia o investorovi, ktorý žiada investíciu. Ak chýba akékoľvek pole, tak je pridelená hodnota "0", ak sú všetky polia vyplnené, tak je pridelená hodnota "1".</t>
  </si>
  <si>
    <t>Kontroluje, či sú vyplnené všetky polia o investícii. Ak chýba akékoľvek pole, tak je pridelená hodnota "0", ak sú všetky polia vyplnené, tak je pridelená hodnota "1".</t>
  </si>
  <si>
    <t>Kontroluje, či je pole s alternatívami správne vyplnené pre investície s celkovou hodnotou CAPEX pod 1 mil.eur.</t>
  </si>
  <si>
    <t>Kontroluje, či je pole s alternatívami správne vyplnené pre investície s celkovou hodnotou CAPEX nad 1 mil.eur.</t>
  </si>
  <si>
    <t>Kontroluje, či je pole s alternatívami správne vyplnené. Ak je vyplnené správne, tak je pridelená hodnota "1", ak nie, tak je pridelená hodnota "0". Táto kontrola je zložená z dvoch kontrol uvedených nižšie.</t>
  </si>
  <si>
    <t>Vyhodnocuje, či je nadväznosť na strategický cieľ správne nastavená. Hodnota "1" znamená, že je nastavená správne. Hodnota "0,5" znamená, že je nastavená v zásade korektne, ale so zápisom je spojená nejaká chyba. Najčastejšia chyba spočíva v tom, že investor uvedie zákon, ktorý definuje nadväznosť na strategický cieľ, ale neuvedie konkrétnu časť zákona, kde je konkrétny cieľ definovaný. Hodnota "0" znamená, že nadväznosť na strateguký cieľ je nastavená nesprávne, alebo vôbec.</t>
  </si>
  <si>
    <t>Kontroluje, či je naliehavosť investície nastavená správne, vzhľadom na daný typ investície. Ak je naliehavosť vyplnená správne, tak je pridelená hodnota "1", ak nie, tak je pridelená hodnota "0". Táto kontrola je zložená z troch kontrol uvedených nižšie.</t>
  </si>
  <si>
    <t>Kontroluje naliehavosť investície pre investície s naliehavosťou 01 Záchrana.</t>
  </si>
  <si>
    <t>Kontroluje naliehavosť investície pre investície s naliehavosťou 03 Rozvoj.</t>
  </si>
  <si>
    <t>Kontroluje naliehavosť investície pre investície s naliehavosťou 02 Hlavná činnosť.</t>
  </si>
  <si>
    <t>Kontroluje, či je finančné krytie v súlade so štádiom investície. Investície môžu byť v realizácií iba s finančným krytím a investície s finančným krytím musia byť v štádiu realizácie. Ak je kontrola fynančného krytia vyplnená správne, tak je pridelená hodnota "1", ak nie, tak je pridelená hodnota "0". Táto kontrola je zložená z dvoch kontrol uvedených nižšie.</t>
  </si>
  <si>
    <t>Kontroluje, či je investícia s finančným krytím v realizácií.</t>
  </si>
  <si>
    <t>Kontroluje, či je investícia bez finančného krytia v predrealizačných štádiách.</t>
  </si>
  <si>
    <t>Celková obnova budovy kaštieľa  - časti objektu vyžadujúce rekonštrukciu - prístupový most, nádvorie (povrch, osvetlenie), západné krídlo objektu (strecha, podkrovie, fasády, podlahy, okná, dvere), 1. podlažie severného a východného krídla objektu -  priestory expozícií múzea (reštaurovanie historických podláh, vykurovanie, reštaurátorský výskum, stavebno-historický výskum, elekroinštalácia, EPS, obnova vnútorných omietok)
Spolufinancovanie projektu v r.2022 HraMoKaPlus v sume 50000€</t>
  </si>
  <si>
    <t>Odstránenie havarijného stavu elektroinštalácie a NN prípojky elektrickej energie objektu</t>
  </si>
  <si>
    <t>SNM - SK</t>
  </si>
  <si>
    <t>Štátny rozpočet + EÚ fondy</t>
  </si>
  <si>
    <t xml:space="preserve">Zámerom je oprava stechy - počas kritických poveternostných podmienok hrozí zrolovanie celej plochy medeného plechu, ktorým je strecha hradného paláca pokrytá. </t>
  </si>
  <si>
    <t>SNMMSNR202203</t>
  </si>
  <si>
    <t>Projekčná interaktívna stena</t>
  </si>
  <si>
    <t>Zámerom projektu je predstaviť múzeum ako dynamickú pamäťovú inštitúciu, ktorá ponúka návštevníkom a školám možnosť získať informácie aj hravou formou. Novovybudované Vzdelávacie centrum "Albertína", ktoré sa nachádza v areáli rodného domu M. R. Štefánika  je miestom s rozšírenou ponukou vzdelávacích aktivít súvisiacich s osobnosťou gen. M. R. Štefánika. Jednou z nich bude aj projekčná interaktívna stena s veľkoplošnou mapou sveta, ktorá bude ilustrovať najväčšiu Štefánikovu vášeň - cestovanie. Súčasťou projekčnej interaktívnej steny budú aj ďalšie vzdelávacie aplikácie.</t>
  </si>
  <si>
    <t xml:space="preserve">Cieľom projektu je rozšíriť ponuku vzdelávacích aktivít pre návštevníkov rodného domu M. R. Štefánika. </t>
  </si>
  <si>
    <t>Odhadovaný zvýšený počet návštevníkov minimálne o 30 %.</t>
  </si>
  <si>
    <t>Predprojektová a projektová príprava III. - V. etapa 2022 - 2024, náklady 998 354 €. Realizácia 2024 - 2024 až 2027 a to v členení III. Etapa 2024 - 2027, IV. Etapa 2025 - 2027, V. etapa 2025 - 2027.</t>
  </si>
  <si>
    <t>Modernizácia depozitárov múzea. Vznik tematických depozitárov v objektoch múzea. Digitalizácia, dokumentácia, ochrana a reštaurovanie, výskum a prezentácia zbierkového fondu múzea.
Kláštor Minoritov - dokončenie stavebných úprav a následne do upravených priestorov obstaranie mobiliáru pre uloženie obrazov a iných zbierkových predmetov.</t>
  </si>
  <si>
    <t>SPOLU: 5 943 532,54 z toho - stavebná časť: 4 809 625,28;  autorský dozor:  43 218,00;  stavebný dozor: 152 865,19;   Diagnostika: 9 600,00;  Architektonicko historický výskum:  21 600,00;     Archeologický výskum :    89 174,81; Expozície: 817 449,26</t>
  </si>
  <si>
    <t>SNMSK202101</t>
  </si>
  <si>
    <t>SNMSK202102</t>
  </si>
  <si>
    <t>SNMSK202103</t>
  </si>
  <si>
    <t>SNMSK202104</t>
  </si>
  <si>
    <t>SNMSK202201</t>
  </si>
  <si>
    <t>Vysvetlivky a rady pre investorov</t>
  </si>
  <si>
    <t>Kontroluje, či je alokácia na vypracovanie projektovej dokumentácie rovná, alebo nižšia ako 5 % z celkových CAPEX nákladov. Ak je rovná, alebo nižšia, tak je pridelená hodnota "1", ak nie, tak je pridelená hodnota "0". Zároveň prideluje "0" aj keď nemá investičný zámer pridelené žiadne CAPEX náklady.</t>
  </si>
  <si>
    <t>C9 Elektrické spotrebiče</t>
  </si>
  <si>
    <t>IP_kategória_IKP</t>
  </si>
  <si>
    <t>2017S</t>
  </si>
  <si>
    <t>2018S</t>
  </si>
  <si>
    <t>2019S</t>
  </si>
  <si>
    <t>2020S</t>
  </si>
  <si>
    <t>2021S</t>
  </si>
  <si>
    <t>2022N</t>
  </si>
  <si>
    <t>2023N</t>
  </si>
  <si>
    <t>2024N</t>
  </si>
  <si>
    <t>2025N</t>
  </si>
  <si>
    <t>2026N</t>
  </si>
  <si>
    <t>Odstránenie havarijných stavov</t>
  </si>
  <si>
    <t>Investície na hlavnú činnosť</t>
  </si>
  <si>
    <t>Investície na projektovú dokumentáciu</t>
  </si>
  <si>
    <t>Investície na rozvoj</t>
  </si>
  <si>
    <t>IT systém na e-lending</t>
  </si>
  <si>
    <t>Čerpanie kapitálových výdavkov 17-21</t>
  </si>
  <si>
    <t>Indikatívny rámec na roky 22-26</t>
  </si>
  <si>
    <t>Investičný plán na roky 22-26</t>
  </si>
  <si>
    <t>Finančné obálky</t>
  </si>
  <si>
    <t>Zdroj dát</t>
  </si>
  <si>
    <t>Vstupné dáta</t>
  </si>
  <si>
    <t>RIS</t>
  </si>
  <si>
    <t>Indikatívny rámec na roky 2022-2026</t>
  </si>
  <si>
    <t>A1) Opakujúce sa investičné výdavky</t>
  </si>
  <si>
    <t>A2) Schválené prebiehajúce investičné výdavky nad 1 mil. eur</t>
  </si>
  <si>
    <t>B1) Požadované investičné výdavky pod 1 mil. eur</t>
  </si>
  <si>
    <t>ZIZ</t>
  </si>
  <si>
    <t>RIS - rozpočtový informačný systém</t>
  </si>
  <si>
    <t>ZIZ - zásobník investičných zámerov</t>
  </si>
  <si>
    <t>B2) Legislatívne a politické priority</t>
  </si>
  <si>
    <t>B3) Požadované investičné výdavky nad 1 mil. eur</t>
  </si>
  <si>
    <t>n/a</t>
  </si>
  <si>
    <t>Skutočné čerpanie kapitálových výdavkov</t>
  </si>
  <si>
    <t>Priemer posledných 5 rokov</t>
  </si>
  <si>
    <t>Dotačná schéma MK SR: Obnovme si svoj dom</t>
  </si>
  <si>
    <t>Transfer pre RTVS</t>
  </si>
  <si>
    <t>Transfer FPU</t>
  </si>
  <si>
    <t>SNM: Rekonštrukcia hradu Krásna hôrka</t>
  </si>
  <si>
    <t>SNM: Sanácia Spišského hradu</t>
  </si>
  <si>
    <t>SNG: Rekonštrukcia a modernizácia areálu SNG</t>
  </si>
  <si>
    <t>ŠO BB: Rekonštrukcia ŠO BB</t>
  </si>
  <si>
    <t>SNG: Rekonštrukcia SNG _ interiér</t>
  </si>
  <si>
    <t>SNM: Revitalizácia MĽŠM SNM</t>
  </si>
  <si>
    <t>SF: Rekonštrukcia strechy budovy Reduty</t>
  </si>
  <si>
    <t>SNG: Galéria Ľudovíta Fullu v Ružomberku</t>
  </si>
  <si>
    <t>SFÚ: Rekonštrukcia kina Lumiér - III. etapa</t>
  </si>
  <si>
    <t>Obálka celkom</t>
  </si>
  <si>
    <t>Investičný plán v porovnaní s indikatívnym rámcom na roky 2022-2026</t>
  </si>
  <si>
    <t>SNK: Literárne múzeum - 1. budova MS</t>
  </si>
  <si>
    <t>TASR: Redakčný systém novej generácie</t>
  </si>
  <si>
    <t>Projekty</t>
  </si>
  <si>
    <t>Rozpis investičného plánu na roky 2022-2026</t>
  </si>
  <si>
    <t>KV celkom</t>
  </si>
  <si>
    <t>z toho PD</t>
  </si>
  <si>
    <t>Odhadované čerpanie v rokoch 2022-2024 vychádza z RVS. V rozpočte MK SR sa tieto výdavky väčšinovo rozpočtujú ako bežné výdavky a následne sa reklasifikujú po stanovení ich presnej výšky v dotačnej činnosti.</t>
  </si>
  <si>
    <t>Historicky RTVS dostáva v zmluve s MK SR pridelené KV vo výške 3 000 000 eur zo zákonne stanoveného minimálneho príspevku (min. 15 mil. eur).</t>
  </si>
  <si>
    <t>Historicky FPU dostáva pridelené KV na dotačnú činnosť vo výške 500-800 tisíc eur zo zákonne stanoveného príspevku (20 mil. eur).</t>
  </si>
  <si>
    <t>Uznesenie vlády Slovenskej republiky č.14/2020 k návrhu na rozšírenie a aktualizáciu investičnej akcie – rekonštrukcia, modernizácia a dostavba areálu Slovenskej národnej galérie v Bratislave</t>
  </si>
  <si>
    <t>Uznesenie vlády Slovenskej republiky č. 354/2019 k návrhu rekonštrukcie národnej kultúrnej pamiatky a prevádzkových priestorov Štátnej opery v Banskej Bystrici</t>
  </si>
  <si>
    <t>Uznesenie vlády Slovenskej republiky č. 348/2019 k návrhu komplexnej revitalizácie hradu Krásna Hôrka – návrh na finančné zabezpečenie komplexnej revitalizácie hradu Krásna Hôrka</t>
  </si>
  <si>
    <t>Uznesenie vlády Slovenskej republiky č. 520/2019 k návrhu na finančné zabezpečenie sanácie havarijného stavu Spišského hradu – románsky palác a západné paláce</t>
  </si>
  <si>
    <t>Označenia riadkov</t>
  </si>
  <si>
    <t>Celkový súčet</t>
  </si>
  <si>
    <t>Súčet z 2021 KV</t>
  </si>
  <si>
    <t>Súčet z 2023 KV</t>
  </si>
  <si>
    <t>Súčet z 2024 KV</t>
  </si>
  <si>
    <t>Súčet z 2025 KV</t>
  </si>
  <si>
    <t>Súčet z 2026 KV</t>
  </si>
  <si>
    <t>Súčet z Celkové KV</t>
  </si>
  <si>
    <t>Súčet z 2022 KV</t>
  </si>
  <si>
    <t>Disponibilné zdroje</t>
  </si>
  <si>
    <t>Rovnovážna alokácia na PD</t>
  </si>
  <si>
    <t>Koeficient nákladov PD</t>
  </si>
  <si>
    <t>Poznámky</t>
  </si>
  <si>
    <t>Výpočet hodnoty obálky na projektovú dokumentáciu</t>
  </si>
  <si>
    <t>Výpočet rovnovážnej hodnoty (roky 2024, 2025, 2026)</t>
  </si>
  <si>
    <t>Výpočet hodnoty pre rok 2023</t>
  </si>
  <si>
    <t>Spolu</t>
  </si>
  <si>
    <t>Výpočet hodnoty obálky na havárie, hlavnú činnosť a rozvoj pod 1 mil. eur</t>
  </si>
  <si>
    <t>A1 Opakujúce sa investičné výdavky</t>
  </si>
  <si>
    <t>B1 Požadované investičné výdavky pod 1 mil. eur  </t>
  </si>
  <si>
    <t>B2 Legislatívne a politické priority</t>
  </si>
  <si>
    <t>B3 Požadované investičné výdavky nad 1 mil. eur  </t>
  </si>
  <si>
    <t>Odbor múzeí, galérií a knižníc SKD</t>
  </si>
  <si>
    <t>MKSROMGK202201</t>
  </si>
  <si>
    <t xml:space="preserve">Akreditačný fond </t>
  </si>
  <si>
    <t xml:space="preserve">Zámer vytvoriť Akreditačný fond súvisí s tvorbou nového múzejného zákona (predpokl. účinnosť 07/2023), ktorý predpokladá vytvorenie štandardov múzeí a ich kontrolu v procese akreditácie. Fond bude určený pre múzea uchádzajúce sa o akreditáciu, ktoré z neho budú čerpať prostriedky účelovo viazané na odstránenie nedostatkov, ktoré im bránia spĺňať konkrétne múzejné štandardy.  </t>
  </si>
  <si>
    <t xml:space="preserve">Cieľom je vytvoriť konkrétny nástroj na zvyšovanie kvality múzeí na Slovensku a prostredníctvom možnosti čerpať prostriedky motivovať registrované múzea k tomu, aby sa uchádzali o akreditáciu (dosiahnutie vyššej úrovne múzea).   </t>
  </si>
  <si>
    <t>Spojitosť s Programovým vyhlásením vlády č. 15.1.</t>
  </si>
  <si>
    <t xml:space="preserve">Počet registrovaných múzeí, ktoré sa budú uchádzať o akreditáciu.  </t>
  </si>
  <si>
    <t>Múzejný akreditačný fond</t>
  </si>
  <si>
    <t>Plán obnovy a odolnosti SR</t>
  </si>
  <si>
    <t>Výpočet hodnoty pre rok 2022</t>
  </si>
  <si>
    <t>Rekonštrukcia hist. budovy SND</t>
  </si>
  <si>
    <t>Indikatívny rámec</t>
  </si>
  <si>
    <t>DNS: kúpa nebytových priestorov sídelnej budovy</t>
  </si>
  <si>
    <t>Prvok programovej štruktúry štátneho rozpočtu (preddefinované)</t>
  </si>
  <si>
    <t>doplniť z preddefinovaného (vysvetlivky a rady)</t>
  </si>
  <si>
    <t>SNMMČK202202</t>
  </si>
  <si>
    <t>Odvodnenie nádvoria hradu Červený Kameň - dažďová kanalizácia</t>
  </si>
  <si>
    <t xml:space="preserve">Oprava kanalizácie na nádvorí hradu Červený Kameň. Úprava splaškovej a dažďovej kanalizácie - oddelenie splaškovej a dažďovej vody. </t>
  </si>
  <si>
    <t>Časť strechy hradného paláca, ktorá je zvedená do nádvoria cez existujúce zvody (6kusov) sú v súčasnosti zvedené do splaškovej kanalizácie, a to napriek tomu, že v areáli hradu je vybudovaná dažďová kanalizácia. Cieľom je oddeliť splaškovú a dažďovú kanalizáciu a potrubie dažďovej kanalizácie napojiť do existujúcej šachty pred mostom hradu. Zároveň sa zabráni neustálemu prepĺňaniu žumpy a následnému pretekaniu do blízkeho potoka.</t>
  </si>
  <si>
    <t xml:space="preserve"> - </t>
  </si>
  <si>
    <t>Skvalitnenie starostlivosti o životné prostredie a zabezpečenie jeho trvalej udržateľnosti. Zníženie nákladov na vývoz odpadovej vody zo žumpy.</t>
  </si>
  <si>
    <t>Výdavky na opravu kanalizácie</t>
  </si>
  <si>
    <t>SNMMB202202</t>
  </si>
  <si>
    <t xml:space="preserve">Rozšírenie zbierkových predmetov Múzea Bojnice </t>
  </si>
  <si>
    <t xml:space="preserve">Zakúpenie obrazu - portrét grófa Jána Pálffyho. Obraz pochádza z pôvodnej zbierky grófa Jána Pálffyho, pôvodne bol súčasťou inventára zámockej Obrazárne na Bojnickom zámku </t>
  </si>
  <si>
    <t>Rozšírenie zbierkových predmetov o originál obraz z pôvodnej zbierky grófa Jána Palffyho</t>
  </si>
  <si>
    <t>E3 Akviziciá zbierkových predmetov</t>
  </si>
  <si>
    <t>07 v realizácii</t>
  </si>
  <si>
    <t>ŠDKE202201</t>
  </si>
  <si>
    <t>Objekt riaditeľstva a skúšobní - modernizácia vonkajšieho kamerového systému</t>
  </si>
  <si>
    <t>V súčasnej dobe jestvujúci kamerový systém je už morálne a technicky zastaraný, kamery často vypadávajú sú poruchové a niektoré už nefunkčné.</t>
  </si>
  <si>
    <t>Zabezpečiť bezpečnosť, ochranu majetku a monitorovania pohybu osôb a automobilov v priestore areálu ŠDKE.</t>
  </si>
  <si>
    <t>Štátny rozpočet</t>
  </si>
  <si>
    <t>ŠDKE202202</t>
  </si>
  <si>
    <t>Objekt Malej scény ŠDKE - modernizácia vonkajšieho kamerového systému</t>
  </si>
  <si>
    <t>Rekonštrukcia SNG - interiér</t>
  </si>
  <si>
    <t>Hlavným zámerom je rekonštrukcia interiéru SNG ako dotvorenie celkovej rekonštrukcie SNG. Interiér je integrálnou súčasťou stavby dotvára výsledný gesamtkunstwerk, tak ako je to pri takomto type funkcie v európskych štandardoch obvyklé. Jednotlivé časti interiéru i expozícií nesmú konkurovať dielam, ale zároveň im musia poskytnúť adekvátne funkčné a kvalitatívne, ale aj morálne a dizajnérske zázemie.</t>
  </si>
  <si>
    <t xml:space="preserve">počet zrekonštruovaných objektov //                                         počet nových služieb pre návštevníka //                                          počet sprístupnených výstav a expozícií //                                                </t>
  </si>
  <si>
    <t>SNG202201</t>
  </si>
  <si>
    <t>SÚH202202</t>
  </si>
  <si>
    <t>Akvizícia</t>
  </si>
  <si>
    <t>Akvizícia zbierkových predmetov v Slovenskej ústrednej hvezdárne Hurbanovo</t>
  </si>
  <si>
    <t>ŠFK202204</t>
  </si>
  <si>
    <t>Výmena mikroportov Štátnej filharmónie Košice</t>
  </si>
  <si>
    <t>Odohranie 100% plánovaného počtu predstavení</t>
  </si>
  <si>
    <t xml:space="preserve">Nákup zbierkových predmetov do zbierkových fondov špecializovaných a hradných múzeí SNM </t>
  </si>
  <si>
    <t>SNMSK202202</t>
  </si>
  <si>
    <t>SNMSK202203</t>
  </si>
  <si>
    <t>Nákup zbierkových predmetov do múzeí nár menšín SNM</t>
  </si>
  <si>
    <t>Rekonštruovať interiér tak, aby sa na jednej strane zachoval charakter jednotlivých objektov v súlade so zámerom ich pôvodných autorov a zároveň aby nekonkurovala, ale podporovala rekonštrukciu SNG. Zakúpiť všetko potrebné vybavenie do interiéru SNG v súlade s charakterom budovy po rekonštrukcii.</t>
  </si>
  <si>
    <t>SNG202202</t>
  </si>
  <si>
    <t>Akvizícia zbierkových predmetov a knižničných fondov</t>
  </si>
  <si>
    <t>SĽUK202201</t>
  </si>
  <si>
    <t>Vytvorenie nového divadelného a skúšobného priestoru</t>
  </si>
  <si>
    <t>Pôjde o prestavbu existujúcich garáží na divadelný a skúšobný priestor so zázemím pre tanečníkov/umelcov. V existujúcom objekne budú realizované drobné stavebné zásahy, pôjde skôr o dostavbu drevených konštrukcií vrátane nového vloženého podlažia a SDK deliacich priečok. Tvar, ani konštrukčný systém budovy sa nezmení.</t>
  </si>
  <si>
    <t>Využitie aktuálne nevyužitého priestoru na rozšírenie priestorových možností SĽUK-u, konkrétne na skúšobný proces, ako aj prezentáciu aktuálnych, aj nových programov SĽUK-u, a tiež pri organizovaní kultúrno-spoločenských podujatí, vzdelávacích a výchovných činností.</t>
  </si>
  <si>
    <t>Zriaďovacia listina SĽUK, Čl. 1 ods. 2  písm. b), f) a g)</t>
  </si>
  <si>
    <t>Rekonštrukcia nízkotlakovej plynovej kotolne s demontážou parných kotlov - NTL parný kotol, V.tr., kotol K1, K2 a expanzná nádoba s membránou a príslušných komponentov. Dodávka kaskádovej regulácie (MaR) kompatibilná s dodávanými kotlami a uskutočnením úpravy dymovodov a komínov
Rekonštrukciu by chceli realizovať v lete 2023, aby mohli rekonštruovať počas letných mesiacov. VO by chceli zahájiť ešte v roku 2022.</t>
  </si>
  <si>
    <t>Objekt dielní - zníženie energetickej náročnosti objektu /Havarijný stav/</t>
  </si>
  <si>
    <t>Výmena strešných svetlíkov a zateplenie objektu obvodových stien i strechy zabezpečí ochranu konštrukcií stavby, ktoré sú poškodené poveternostnými vplyvmi a staticky nestabilné. Zateplenie strešnej konštrukcie ako aj obvodových stien nespľňa súčasné teplotechnické podmienky čím dochádza k z načným únilom, cez strešnú konštrukciu zateká, čo má vplyv na stavbu a taktiež na prevádzkovanie objektu. Komplexná výmena elektroinštalácie v objekte, ktorá je ešte z rokov na prelome 50/60 rokov minulého storočia, čo v súčasnosti už nezodpovedá príslušným normám. Stavba bola postavená na prelome 50 -60 rokov minulého storočia, nachádza sa v pôvodnom stave. Rekonštrukcia plynovej kotolne a rozvodov ÚK a TÚV. Rekonštrukciou plynovej kotolne minimalizovať náklady na údržbu a opravy, stávajúca kotolňa je na hranici životnosti, je často poruchová vrátane rozvodov ÚK v objekte, ktoré sú staré a majú často výpadky v kúrení.</t>
  </si>
  <si>
    <t>Zabezpečiť stabilitu strešnej konštrukcie, ochrániť stavbu a technické vybavenie priestorov, vrátane ochrany zdravia zamestnancov. Znížiť energetickú náročnost objektu cca 40 - 50% nákladov na ročnú prevádzku a zvýšenie účinnosti výkonu kotolne, čím sa zvýši efektívnosť vykurovania.</t>
  </si>
  <si>
    <t>Odohranie 100% plánovaného celkového počtu premier, 11/rok;                               Úspora v nákladoch na energiu,             40 - 50 % €/rok;                           Zníženie nákladov na opravy,                        2 850,- €/rok</t>
  </si>
  <si>
    <t>Predpokladané náklady na realizáciu stavby ako aj na spracovanie projektovej dokumentácie sú stanovené ako hrubý odhad.</t>
  </si>
  <si>
    <t>ŠDKE202232</t>
  </si>
  <si>
    <t>Objekt riaditeľstva a skúšobní - horúcovodný kolektor /Havarijný stav/</t>
  </si>
  <si>
    <t>zabezpečenie funkčnosti horúcovodného kolektora pre napájanie odovzdávacej stanice tepla pre objekt riaditeľstva a skúšobní a pre objekt historickej budovy divadla. Je nevyhnutné rišiť nevyhovujúci technický stav kolektora a revíznych šácht. V novembri roku 2021 bol havarijný stav a následne prerušená dodávka tepla pre vykurovanie, po odtránení a oprave nevyhnutnej časti bol zo strany TEKO doporučený ďalší postup opráv.</t>
  </si>
  <si>
    <t>Zabezpečenie divadelnej prevádzky v objektoch ŠDKE z hľadiska dodávky tepla a teplej vody.</t>
  </si>
  <si>
    <t xml:space="preserve">Odohranie 100% plánovaného celkového počtu premier, cca 11/rok;     </t>
  </si>
  <si>
    <t>V súčasnej dobe ŠDKE má spracovanú PD na realizáciu stavby.</t>
  </si>
  <si>
    <t xml:space="preserve">SPOLU: 1 921 227,59 z  toho - stavebné práce: 1 434 608,59,  autorský dozor:  7 000, stavebný dozor: 30 800, expozícia : 448 819 </t>
  </si>
  <si>
    <t>Zakúpenie osobného motorového vozidla, 2ks</t>
  </si>
  <si>
    <t>ŠO202211</t>
  </si>
  <si>
    <t>Výmena nefunkčného chladiaceho stroja</t>
  </si>
  <si>
    <t>zníženie nákladov na elektrickú energiu o 14 %</t>
  </si>
  <si>
    <t>Investičná akcia č. 28 263 "ŠO BB - Obstaranie a technické zhodnotenie DHaNM"</t>
  </si>
  <si>
    <t>Výmena nefunkčného chladiaceho stroja v budove Štátnej opery vrátane doplnenia systému MaR (merania a regulácie) spojeného s jeho výmenou za ESEER FUJITSU CLINT CHA/G 604-P</t>
  </si>
  <si>
    <t>Sfunkčnenioe chladiaceho stroja a zníženie nákladov na energie</t>
  </si>
  <si>
    <t>ŠDKE202216</t>
  </si>
  <si>
    <t>Nákup osobného automobilu - limuzína</t>
  </si>
  <si>
    <t>Nákup osobného automobilu - limuzíny si vyžaduje prevádzka divadla, nokoľko jestvujúci osobný automobil VW Passat takéhoto určenia je na hranici životnosti. Automobil je potrebný na prevoz zamestnancov medzi objektami a taktiež na výkon práce mimo sídla organizácie.</t>
  </si>
  <si>
    <t>Zníženie nákladov na opravy a prevádzku,  2 000,- €/rok</t>
  </si>
  <si>
    <t>A2 Schválené prebiehajúce investičné výdavky nad 1 mil. eur (ŠR)</t>
  </si>
  <si>
    <t>A2 Schválené prebiehajúce investičné výdavky nad 1 mil. eur (EÚ)</t>
  </si>
  <si>
    <t>SNM: Kaštieľ vo Svidníku - Galéria Dezidera Millyho</t>
  </si>
  <si>
    <t>SNM: Múzeum Slovenských národných rád na Myjave</t>
  </si>
  <si>
    <t>SNM: Dom Majstra Pavla v Levoči</t>
  </si>
  <si>
    <t>SNM: Rodný dom V. Clementisa v Tisovci</t>
  </si>
  <si>
    <t>SNM: Kaštieľ Dolná Strehová</t>
  </si>
  <si>
    <t>SNM: Múzeum kultúry Čechov na Slovensku</t>
  </si>
  <si>
    <t>PÚ SR: Kláštor kartuziánov v Červenom Kláštore</t>
  </si>
  <si>
    <t>ŠVK BB: Penov dom</t>
  </si>
  <si>
    <t>SNG: Kaštieľ Strážky</t>
  </si>
  <si>
    <t>SNM: Múzeum ukrajinskej kultúry vo Svidníku</t>
  </si>
  <si>
    <t>SNM: Kaštieľ Dolná Krupá</t>
  </si>
  <si>
    <t>SNM: Kaštieľ Modrý Kameň</t>
  </si>
  <si>
    <t>SNM: Hrad Modrý Kameň</t>
  </si>
  <si>
    <t>SNM: Kaštieľ Betliar</t>
  </si>
  <si>
    <t>SNM: Zámok Bojnice</t>
  </si>
  <si>
    <t>SNM: Spišský hrad</t>
  </si>
  <si>
    <t>SNM: Etnografické múzeum v Martine</t>
  </si>
  <si>
    <t>SNG: Zvolenský zámok</t>
  </si>
  <si>
    <t>Nákup rezervačno-vstupenkového systému</t>
  </si>
  <si>
    <t>Nevyhnutný nákup licencie rezervčno-vstupenkového systému.</t>
  </si>
  <si>
    <t xml:space="preserve">Cieľom je výmena rezervačno-vstupenkového systému s marketingovými funcionalitami a zabezpečenie poskytovania služieb návštevníkom koncertov ŠFK. </t>
  </si>
  <si>
    <t>Zriaďovacia listina ŠFK, Čl. 1 ods. 2 písm. l)</t>
  </si>
  <si>
    <t>Licencia vstupenkovo-rezervačného systému - 1
Počet predaných vstupeniek - 35000/rok</t>
  </si>
  <si>
    <t>Nákup licencií Microsoft Office 2021</t>
  </si>
  <si>
    <t>Potrebný nákup licencií kancelárskeho softvéru pre počítače ŠFK.</t>
  </si>
  <si>
    <t xml:space="preserve">Cieľom je obnova softvérového vybavenia v oblasti kancelárskeho balíka z roku 2007 (Microsoft Office 2007, ktorý už nie je spoločnosťou Microsoft podporovaný). Zvýšenie efektivity práce s novými funkcionalitami a kompatibilitou softvérového balíka medzi systémami Windows a MAC. </t>
  </si>
  <si>
    <t>Kompatibilita pôvodného balíka 0 dní/rok
Zvýšenie efektivity a  kombatibility o 365 dní/ rok.
Zníženie chybovosti 100%/rok</t>
  </si>
  <si>
    <t>ŠFK202205</t>
  </si>
  <si>
    <t>ŠFK202206</t>
  </si>
  <si>
    <t>Celková rekonštrukcia II. budovy Slovenského národného múzea v Martine - etnografické múzeum</t>
  </si>
  <si>
    <t>SNG202203</t>
  </si>
  <si>
    <t>Rekonštrukcia Kaštieľa v Strážkach</t>
  </si>
  <si>
    <t>SNG202204</t>
  </si>
  <si>
    <t>Rekonštrukcia Zvolenského zámku</t>
  </si>
  <si>
    <t>SNMMKM202201</t>
  </si>
  <si>
    <t>Rekonštrukcia Kaštieľa Imre Madácha v Dolnej Strehovej</t>
  </si>
  <si>
    <t>Rekonštrukcia Kláštora kartuziánov v Červenom Kláštore</t>
  </si>
  <si>
    <t>Vývoj investičného rámca po rokoch do r. 2030 podľa priemerného rastu HDP 2010-2019</t>
  </si>
  <si>
    <t>Investičný rámec</t>
  </si>
  <si>
    <t>Rok</t>
  </si>
  <si>
    <t>Rast HDP</t>
  </si>
  <si>
    <t>Investičný rámec spolu</t>
  </si>
  <si>
    <t>Investície v mil. eur</t>
  </si>
  <si>
    <t>EÚ investície</t>
  </si>
  <si>
    <t>Výška investícií do stratégie 2030</t>
  </si>
  <si>
    <t>Celkový dlh</t>
  </si>
  <si>
    <t>Potenciálny dlh v roku 2030</t>
  </si>
  <si>
    <t>Digitálna evidencia múzejných zbierok (IS DEMZ)</t>
  </si>
  <si>
    <t>Východisková situácia existujúceho ISVS ESEZ 4G určeného na evidenciu zbierkových predmetov bola podrobená multikriteriálnej analýze. Vzhľadom na takmer 20 ročnú existenciu systému ESEZ 4G nezodpovedá používateľským požiadavkám súčasných používateľov, rovnako ako nespĺňa viaceré funkčné a aplikačné predpoklady vzhľadom na viaceré strategické dokumenty eGovernmentu, predovšetkým platnú NKIVS. Systém v dnešnej podobe neposkytuje dostatočnú kontrolu správcu nad systémom, čo má za následok závislosť od externého dodávateľa, systém nepublikuje otvorené údaje ani nie je prevádzkovaný v cloude. Ďalšou východiskovou požiadavkou pre navrhované riešenie vyplývajúcou zo strategických dokumentov eGovernmentu a z reálnej praxe je vytvorenie open API a nástrojov na publikovanie otvorených údajov. V kontexte vyššie uvedeného a v záujme vyriešenia tzv. vendor lock-in stavu v zmysle Koncepcie nákupu IT vo verejnej správe schválenej dňa 16.05.2019 Radou vlády SR pre digitalizáciu a jednotný digitálny trh, sa verejný obstarávateľ s cieľom zodpovedne naplniť cieľ tohto dokumentu, t.j. vytvoriť podmienky pri nákupe a prevádzke IS tak, aby nebol závislý od jediného dodávateľa tzv. „vendor lock-in“. Navrhované riešenie odstraňuje tieto nedostatky v podobe vybudovania nového isvs_10906 Digitálna evidencia múzejných zbierok. Jedná sa o agendový systém poskytujúci služby typu G2G/G2E, preto projekt nerieši žiadnu životnú situáciu. Z existujúceho ISVS ESEZ 4G bude do ISVS DEMZ premigrovaná databáza, ktorá predstavuje vysokú pridanú hodnotu a je nevyhnutnou podmienkou zachovania kontinuity funkcionality a plnenia úlohy SNM ako správcu informačného systému pre centrálnu evidenciu múzejných zbierok. V novom riešení má byť zachovaná funkcionalita existujúcich komponentov systému, ktorá bude rozšírená o nové používateľské funkcionality pre interných zamestnancov ako sú logické kontroly zadávaných údajov, responzivita prostredia, aplikácia bez potreby inštalačných balíčkov na strane používateľa, rozšírenie administrátorského rozhrania, používateľské notifikácie a ďalšie popísané v katalógu požiadaviek ako súčasti CBA</t>
  </si>
  <si>
    <t>Cieľom národného projektu je vytvorenie resp. dodanie informačného systému pre elektronickú odbornú správu a odbornú evidenciu zbierkových predmetov spravovaných múzeami. Tento IS umožní zjednodušiť a zefektívniť záznamy o odbornej evidencii zbierkových predmetov a prepojí záznamy z prvostupňovej evidencie so záznamami katalogizácie, ktoré majú charakter odbornej evidencie a sú súčasťou vedomostného systému múzeí. Nový IS zároveň nahradí súčasný systém, ktorého technologický a používateľský charakter zodpovedá obdobiu, v ktorom vznikol, a ktorý už nevyhovuje požiadavkám obstarávateľa. Obstarávateľ momentálne nedisponuje vlastníckymi právami k zdrojovému kódu, skriptom, rovnako  aj k dátovým modelom a dokumentácií  k súčasnému systému  IS ESEZ 4G.</t>
  </si>
  <si>
    <t xml:space="preserve">Zákon č. 206/2009 Z.z. o múzeách a o galériách a o ochrane predmetov kultúrnej hodnoty ; Zákon č. 95/2019 Z. z. o informačných technológiách vo verejnej správe a o zmene a doplnení niektorých zákonov ;  Vyhláška Úradu podpredsedu vlády Slovenskej republiky pre investície a informatizáciu č. 85/2020 Z. z o riadení projektov. </t>
  </si>
  <si>
    <t xml:space="preserve">Počet nových optimalizovaných úsekov verejnej správy </t>
  </si>
  <si>
    <t>beží proces VO, 27.10.2022 Projekt predkladaný RV PO7 OPII https://metais.vicepremier.gov.sk/detail/Projekt/302e8a26-061a-46f4-ab11-c82215f45b3c/cimaster?tab=documentsForm</t>
  </si>
  <si>
    <t>MKSROVOSM202301</t>
  </si>
  <si>
    <t>Výmena nefunkčného výťahu v sídle MK SR</t>
  </si>
  <si>
    <t>MKSROVOSM202302</t>
  </si>
  <si>
    <t>Revitalizácia budovy MK SR  na Jakubovom námestí</t>
  </si>
  <si>
    <t>Investície, ktorá môže byť financovaná z plánu obnovy a odolnosti. K dispozícii existuje Overovacia štúdia energetických bilancií.</t>
  </si>
  <si>
    <t>Cieľom investičného zámeru je ušetriť 40-45% spotrebovej energie.</t>
  </si>
  <si>
    <t>Ušetrenie nákladov</t>
  </si>
  <si>
    <t>ŠVKPO202202</t>
  </si>
  <si>
    <t>Depulvera - nákup technológie</t>
  </si>
  <si>
    <t>Plne automatizované riešenie čistenia prachu z povrchu kníh bez ich poškodenia a znečistenia okolia.</t>
  </si>
  <si>
    <t>Ochrana knižničného fondu a predĺženie jeho životnosti</t>
  </si>
  <si>
    <t>01 investičný zámer</t>
  </si>
  <si>
    <t>ŠVKPO202301</t>
  </si>
  <si>
    <t xml:space="preserve">RFID technológia - modernizácia detekčných brán </t>
  </si>
  <si>
    <t>Nová rádiofrekvenčná  technológia má väčší snímací rozsah so  svetelným a  a zvukovým alarmom, umožňuje vzdialenú kontrolu a nastavenie brány pomocou sieťového rozhrania. Prináša úsporný režim so zníženou spotrebou elektrickej energie.</t>
  </si>
  <si>
    <t>Ochrana knižničného fondu pred odcudzením</t>
  </si>
  <si>
    <t>§15 písm.a) zákona č. 126/2015 o knižnicach</t>
  </si>
  <si>
    <t>Revitalizácia budovy MK SR v Hurbanových kasárňach</t>
  </si>
  <si>
    <t>MO SR: Múzeum SNP</t>
  </si>
  <si>
    <t>MO SR: Kalište</t>
  </si>
  <si>
    <t>MPRV SR: Kaštiel vo Svätom Antone</t>
  </si>
  <si>
    <t>MŽP SR: Galéria J. Kollára v Banskej Štiavnici</t>
  </si>
  <si>
    <t>SND202301</t>
  </si>
  <si>
    <t>HUDOBNE NASTROJE</t>
  </si>
  <si>
    <t xml:space="preserve">Obnova hudobných nástrojov, Basklarinet zn. B.C.  plnoklapkový po spodné C-   2 kusy  
A klarinet zn .B.C. ( Buffet Crampon) Tosca 
Anglický roh zn . Monnig  model RW/180 D del sol  
Piccola philip Hamming, 650/4
Trubka B 6 ks zn.Vincent Bach
trúbka Piccolo Schilke 74
Kontrabasové majstrovské  sláky zn. Kanzián  8 ks 
Majstrovské violončelo 
</t>
  </si>
  <si>
    <t>Dokúpiť hudobné nástroje.</t>
  </si>
  <si>
    <t>SND202302</t>
  </si>
  <si>
    <t xml:space="preserve"> Mixažny pult do Štúdia - Rekonštrukcia elektroakustického ozvučenia v sálach Činohry a Štúdia a v skúšobniach Činohry v Novej budove  SND</t>
  </si>
  <si>
    <t xml:space="preserve">zlepšenie umeleckej prezentácie </t>
  </si>
  <si>
    <t>SNMMM202301</t>
  </si>
  <si>
    <t>Doplnenie zbierkového fondu o kolekciu diel 15ks Martina Benku do múzea M. Benku v Martine</t>
  </si>
  <si>
    <t>doplnenie zbierkových predmetov</t>
  </si>
  <si>
    <t>SNMMM202302</t>
  </si>
  <si>
    <t>Obstaranie 1 prístrešku na uloženie kontštrukčných prvkov objektov ľudového staviteľstva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</si>
</sst>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41B]General"/>
    <numFmt numFmtId="165" formatCode="#,##0&quot; €&quot;;[Red]\-#,##0&quot; €&quot;"/>
    <numFmt numFmtId="166" formatCode="0.000"/>
    <numFmt numFmtId="167" formatCode="0.00,,"/>
  </numFmts>
  <fonts count="27" x14ac:knownFonts="1">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b/>
      <sz val="10"/>
      <color theme="0"/>
      <name val="Arial Narrow"/>
      <family val="2"/>
      <charset val="238"/>
    </font>
    <font>
      <sz val="10"/>
      <color theme="1"/>
      <name val="Arial Narrow"/>
      <family val="2"/>
      <charset val="238"/>
    </font>
    <font>
      <sz val="10"/>
      <name val="Arial Narrow"/>
      <family val="2"/>
      <charset val="238"/>
    </font>
    <font>
      <b/>
      <sz val="10"/>
      <color theme="1"/>
      <name val="Arial Narrow"/>
      <family val="2"/>
      <charset val="238"/>
    </font>
    <font>
      <sz val="12"/>
      <color rgb="FF000000"/>
      <name val="Calibri"/>
      <family val="2"/>
      <charset val="238"/>
    </font>
    <font>
      <sz val="10"/>
      <color rgb="FF000000"/>
      <name val="Arial Narrow"/>
      <family val="2"/>
      <charset val="238"/>
    </font>
    <font>
      <sz val="11"/>
      <color indexed="8"/>
      <name val="Calibri"/>
      <family val="2"/>
      <charset val="238"/>
    </font>
    <font>
      <sz val="10"/>
      <color indexed="8"/>
      <name val="Arial Narrow"/>
      <family val="2"/>
      <charset val="238"/>
    </font>
    <font>
      <sz val="9"/>
      <name val="Arial Narrow"/>
      <family val="2"/>
      <charset val="238"/>
    </font>
    <font>
      <sz val="10"/>
      <color theme="0"/>
      <name val="Arial Narrow"/>
      <family val="2"/>
      <charset val="238"/>
    </font>
    <font>
      <sz val="10"/>
      <color rgb="FFFF0000"/>
      <name val="Arial Narrow"/>
      <family val="2"/>
      <charset val="238"/>
    </font>
    <font>
      <sz val="11"/>
      <name val="Calibri"/>
      <family val="2"/>
      <charset val="238"/>
      <scheme val="minor"/>
    </font>
    <font>
      <b/>
      <sz val="11"/>
      <color theme="1"/>
      <name val="Arial Narrow"/>
      <family val="2"/>
      <charset val="238"/>
    </font>
    <font>
      <sz val="11"/>
      <color theme="1"/>
      <name val="Arial Narrow"/>
      <family val="2"/>
      <charset val="238"/>
    </font>
    <font>
      <i/>
      <sz val="11"/>
      <color theme="1"/>
      <name val="Arial Narrow"/>
      <family val="2"/>
      <charset val="238"/>
    </font>
    <font>
      <b/>
      <i/>
      <sz val="11"/>
      <color theme="1"/>
      <name val="Arial Narrow"/>
      <family val="2"/>
      <charset val="238"/>
    </font>
    <font>
      <u/>
      <sz val="11"/>
      <color theme="10"/>
      <name val="Calibri"/>
      <family val="2"/>
      <charset val="238"/>
      <scheme val="minor"/>
    </font>
    <font>
      <u/>
      <sz val="10"/>
      <color theme="10"/>
      <name val="Arial Narrow"/>
      <family val="2"/>
      <charset val="238"/>
    </font>
    <font>
      <b/>
      <sz val="10"/>
      <name val="Arial Narrow"/>
      <family val="2"/>
      <charset val="238"/>
    </font>
    <font>
      <sz val="10"/>
      <color theme="1"/>
      <name val="Arial Narrow"/>
      <family val="2"/>
      <charset val="238"/>
    </font>
    <font>
      <sz val="10"/>
      <color theme="5" tint="-0.249977111117893"/>
      <name val="Arial Narrow"/>
      <family val="2"/>
      <charset val="238"/>
    </font>
    <font>
      <sz val="10"/>
      <color theme="1"/>
      <name val="Arial"/>
      <family val="2"/>
    </font>
    <font>
      <sz val="10"/>
      <name val="Arial"/>
      <family val="2"/>
    </font>
    <font>
      <sz val="11"/>
      <color theme="1"/>
      <name val="Calibri"/>
      <family val="2"/>
      <scheme val="minor"/>
    </font>
  </fonts>
  <fills count="9">
    <fill>
      <patternFill patternType="none"/>
    </fill>
    <fill>
      <patternFill patternType="gray125"/>
    </fill>
    <fill>
      <patternFill patternType="solid">
        <fgColor rgb="FFFFC7CE"/>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688CCE"/>
        <bgColor indexed="64"/>
      </patternFill>
    </fill>
    <fill>
      <patternFill patternType="solid">
        <fgColor theme="0" tint="-0.14999847407452621"/>
        <bgColor indexed="64"/>
      </patternFill>
    </fill>
    <fill>
      <patternFill patternType="solid">
        <fgColor theme="4"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2">
    <xf numFmtId="0" fontId="0" fillId="0" borderId="0"/>
    <xf numFmtId="44" fontId="1" fillId="0" borderId="0" applyFont="0" applyFill="0" applyBorder="0" applyAlignment="0" applyProtection="0"/>
    <xf numFmtId="0" fontId="2" fillId="2" borderId="0" applyNumberFormat="0" applyBorder="0" applyAlignment="0" applyProtection="0"/>
    <xf numFmtId="0" fontId="7" fillId="0" borderId="0"/>
    <xf numFmtId="164" fontId="9" fillId="0" borderId="0"/>
    <xf numFmtId="44"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26" fillId="0" borderId="0"/>
    <xf numFmtId="44" fontId="26" fillId="0" borderId="0" applyFont="0" applyFill="0" applyBorder="0" applyAlignment="0" applyProtection="0"/>
    <xf numFmtId="0" fontId="1" fillId="0" borderId="0"/>
    <xf numFmtId="44" fontId="1" fillId="0" borderId="0" applyFont="0" applyFill="0" applyBorder="0" applyAlignment="0" applyProtection="0"/>
  </cellStyleXfs>
  <cellXfs count="224">
    <xf numFmtId="0" fontId="0" fillId="0" borderId="0" xfId="0"/>
    <xf numFmtId="1" fontId="3" fillId="3" borderId="4" xfId="0" applyNumberFormat="1" applyFont="1" applyFill="1" applyBorder="1" applyAlignment="1">
      <alignment horizontal="center" vertical="center" wrapText="1"/>
    </xf>
    <xf numFmtId="0" fontId="0" fillId="0" borderId="0" xfId="0" applyNumberFormat="1"/>
    <xf numFmtId="0" fontId="0" fillId="0" borderId="0" xfId="0" applyFill="1"/>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xf>
    <xf numFmtId="3" fontId="4" fillId="0" borderId="4" xfId="0" applyNumberFormat="1" applyFont="1" applyBorder="1" applyAlignment="1">
      <alignment horizontal="center" vertical="center"/>
    </xf>
    <xf numFmtId="1" fontId="3" fillId="6" borderId="4"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1" fontId="3" fillId="3" borderId="0" xfId="0" applyNumberFormat="1" applyFont="1" applyFill="1" applyBorder="1" applyAlignment="1">
      <alignment horizontal="center" vertical="center" wrapText="1"/>
    </xf>
    <xf numFmtId="1" fontId="3" fillId="3" borderId="4"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0" borderId="4" xfId="0" applyFont="1" applyBorder="1" applyAlignment="1" applyProtection="1">
      <alignment horizontal="left" vertical="top" wrapText="1"/>
      <protection locked="0"/>
    </xf>
    <xf numFmtId="0" fontId="5" fillId="0" borderId="4" xfId="0" applyFont="1" applyFill="1" applyBorder="1" applyAlignment="1" applyProtection="1">
      <alignment horizontal="center" vertical="center" wrapText="1"/>
      <protection locked="0"/>
    </xf>
    <xf numFmtId="3" fontId="4" fillId="0" borderId="4" xfId="0" applyNumberFormat="1" applyFont="1" applyBorder="1" applyProtection="1">
      <protection locked="0"/>
    </xf>
    <xf numFmtId="0" fontId="5"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protection locked="0"/>
    </xf>
    <xf numFmtId="0" fontId="4" fillId="4" borderId="4" xfId="0" applyFont="1" applyFill="1" applyBorder="1" applyAlignment="1" applyProtection="1">
      <alignment horizontal="left" vertical="top" wrapText="1"/>
      <protection locked="0"/>
    </xf>
    <xf numFmtId="3" fontId="4" fillId="4" borderId="4" xfId="0" applyNumberFormat="1" applyFont="1" applyFill="1" applyBorder="1" applyProtection="1">
      <protection locked="0"/>
    </xf>
    <xf numFmtId="3" fontId="5" fillId="0" borderId="4" xfId="0" applyNumberFormat="1" applyFont="1" applyFill="1" applyBorder="1" applyAlignment="1" applyProtection="1">
      <alignment horizontal="right" wrapText="1"/>
      <protection locked="0"/>
    </xf>
    <xf numFmtId="4" fontId="5"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wrapText="1"/>
      <protection locked="0"/>
    </xf>
    <xf numFmtId="3" fontId="4" fillId="0" borderId="4" xfId="0" applyNumberFormat="1" applyFont="1" applyFill="1" applyBorder="1" applyAlignment="1" applyProtection="1">
      <alignment horizontal="right"/>
      <protection locked="0"/>
    </xf>
    <xf numFmtId="3" fontId="4" fillId="0" borderId="4" xfId="0" applyNumberFormat="1" applyFont="1" applyBorder="1" applyAlignment="1" applyProtection="1">
      <alignment horizontal="right"/>
      <protection locked="0"/>
    </xf>
    <xf numFmtId="3" fontId="4" fillId="0" borderId="4" xfId="0" applyNumberFormat="1" applyFont="1" applyFill="1" applyBorder="1" applyAlignment="1" applyProtection="1">
      <alignment horizontal="right" wrapText="1"/>
      <protection locked="0"/>
    </xf>
    <xf numFmtId="0" fontId="5" fillId="0" borderId="4" xfId="0" applyFont="1" applyFill="1" applyBorder="1" applyAlignment="1" applyProtection="1">
      <alignment horizontal="left" vertical="top" wrapText="1"/>
      <protection locked="0"/>
    </xf>
    <xf numFmtId="4" fontId="4" fillId="0" borderId="4" xfId="0" applyNumberFormat="1" applyFont="1" applyFill="1" applyBorder="1" applyAlignment="1" applyProtection="1">
      <alignment horizontal="center" vertical="center" wrapText="1"/>
      <protection locked="0"/>
    </xf>
    <xf numFmtId="3" fontId="4" fillId="0" borderId="4" xfId="0" applyNumberFormat="1" applyFont="1" applyFill="1" applyBorder="1" applyProtection="1">
      <protection locked="0"/>
    </xf>
    <xf numFmtId="0" fontId="5" fillId="0" borderId="4" xfId="0" applyNumberFormat="1" applyFont="1" applyFill="1" applyBorder="1" applyAlignment="1" applyProtection="1">
      <alignment horizontal="left" vertical="top" wrapText="1"/>
      <protection locked="0"/>
    </xf>
    <xf numFmtId="164" fontId="10" fillId="0" borderId="4" xfId="4" applyFont="1" applyFill="1" applyBorder="1" applyAlignment="1" applyProtection="1">
      <alignment horizontal="left" vertical="center" wrapText="1"/>
      <protection locked="0"/>
    </xf>
    <xf numFmtId="164" fontId="10" fillId="0" borderId="4" xfId="4" applyFont="1" applyFill="1" applyBorder="1" applyAlignment="1" applyProtection="1">
      <alignment horizontal="center" vertical="center"/>
      <protection locked="0"/>
    </xf>
    <xf numFmtId="164" fontId="10" fillId="0" borderId="4" xfId="4" applyFont="1" applyFill="1" applyBorder="1" applyAlignment="1" applyProtection="1">
      <alignment horizontal="left" vertical="top" wrapText="1"/>
      <protection locked="0"/>
    </xf>
    <xf numFmtId="3" fontId="10" fillId="0" borderId="4" xfId="4" applyNumberFormat="1" applyFont="1" applyFill="1" applyBorder="1" applyAlignment="1" applyProtection="1">
      <alignment horizontal="right"/>
      <protection locked="0"/>
    </xf>
    <xf numFmtId="0" fontId="11" fillId="0" borderId="4"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wrapText="1"/>
      <protection locked="0"/>
    </xf>
    <xf numFmtId="3" fontId="5" fillId="0" borderId="4" xfId="1" applyNumberFormat="1" applyFont="1" applyFill="1" applyBorder="1" applyAlignment="1" applyProtection="1">
      <alignment horizontal="right" wrapText="1"/>
      <protection locked="0"/>
    </xf>
    <xf numFmtId="3" fontId="5" fillId="0" borderId="4" xfId="0" applyNumberFormat="1" applyFont="1" applyFill="1" applyBorder="1" applyAlignment="1" applyProtection="1">
      <alignment horizontal="right"/>
      <protection locked="0"/>
    </xf>
    <xf numFmtId="165" fontId="4" fillId="0" borderId="4" xfId="1" applyNumberFormat="1" applyFont="1" applyFill="1" applyBorder="1" applyAlignment="1" applyProtection="1">
      <alignment horizontal="left" vertical="top" wrapText="1"/>
      <protection locked="0"/>
    </xf>
    <xf numFmtId="44" fontId="4" fillId="0" borderId="4" xfId="1" applyFont="1" applyFill="1" applyBorder="1" applyAlignment="1" applyProtection="1">
      <alignment horizontal="left" vertical="top" wrapText="1"/>
      <protection locked="0"/>
    </xf>
    <xf numFmtId="0" fontId="8" fillId="0" borderId="4" xfId="3" applyFont="1" applyFill="1" applyBorder="1" applyAlignment="1" applyProtection="1">
      <alignment horizontal="left" vertical="center" wrapText="1"/>
      <protection locked="0"/>
    </xf>
    <xf numFmtId="0" fontId="8" fillId="0" borderId="4" xfId="3" applyFont="1" applyFill="1" applyBorder="1" applyAlignment="1" applyProtection="1">
      <alignment horizontal="left" vertical="top" wrapText="1"/>
      <protection locked="0"/>
    </xf>
    <xf numFmtId="3" fontId="8" fillId="0" borderId="4" xfId="3" applyNumberFormat="1" applyFont="1" applyFill="1" applyBorder="1" applyAlignment="1" applyProtection="1">
      <alignment horizontal="right" wrapText="1"/>
      <protection locked="0"/>
    </xf>
    <xf numFmtId="165" fontId="4" fillId="0" borderId="4" xfId="0" applyNumberFormat="1" applyFont="1" applyFill="1" applyBorder="1" applyAlignment="1" applyProtection="1">
      <alignment horizontal="left" vertical="top" wrapText="1"/>
      <protection locked="0"/>
    </xf>
    <xf numFmtId="164" fontId="10" fillId="0" borderId="4" xfId="4" applyFont="1" applyBorder="1" applyAlignment="1" applyProtection="1">
      <alignment horizontal="left" vertical="top" wrapText="1"/>
      <protection locked="0"/>
    </xf>
    <xf numFmtId="3" fontId="10" fillId="0" borderId="4" xfId="4" applyNumberFormat="1" applyFont="1" applyFill="1" applyBorder="1" applyAlignment="1" applyProtection="1">
      <alignment horizontal="right" wrapText="1"/>
      <protection locked="0"/>
    </xf>
    <xf numFmtId="3" fontId="4" fillId="0" borderId="4" xfId="0" applyNumberFormat="1" applyFont="1" applyBorder="1" applyAlignment="1" applyProtection="1">
      <alignment horizontal="right" wrapText="1"/>
      <protection locked="0"/>
    </xf>
    <xf numFmtId="1" fontId="5" fillId="0" borderId="4" xfId="0" applyNumberFormat="1" applyFont="1" applyFill="1" applyBorder="1" applyAlignment="1" applyProtection="1">
      <alignment horizontal="left" vertical="top" wrapText="1"/>
      <protection locked="0"/>
    </xf>
    <xf numFmtId="1" fontId="12" fillId="0" borderId="4" xfId="0" applyNumberFormat="1" applyFont="1" applyFill="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4"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protection locked="0"/>
    </xf>
    <xf numFmtId="3" fontId="5" fillId="0" borderId="4" xfId="0" applyNumberFormat="1" applyFont="1" applyFill="1" applyBorder="1" applyProtection="1">
      <protection locked="0"/>
    </xf>
    <xf numFmtId="0" fontId="5" fillId="0" borderId="4" xfId="0" applyFont="1" applyFill="1" applyBorder="1" applyAlignment="1" applyProtection="1">
      <alignment horizontal="right" wrapText="1"/>
      <protection locked="0"/>
    </xf>
    <xf numFmtId="0" fontId="5" fillId="0" borderId="4" xfId="0" applyNumberFormat="1" applyFont="1" applyFill="1" applyBorder="1" applyAlignment="1" applyProtection="1">
      <alignment horizontal="left" wrapText="1"/>
      <protection locked="0"/>
    </xf>
    <xf numFmtId="164" fontId="5" fillId="0" borderId="4" xfId="4"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right" vertical="top"/>
      <protection locked="0"/>
    </xf>
    <xf numFmtId="165" fontId="5" fillId="0" borderId="4" xfId="1" applyNumberFormat="1" applyFont="1" applyFill="1" applyBorder="1" applyAlignment="1" applyProtection="1">
      <alignment horizontal="left" vertical="top" wrapText="1"/>
      <protection locked="0"/>
    </xf>
    <xf numFmtId="0" fontId="5" fillId="4" borderId="4" xfId="2" applyFont="1" applyFill="1" applyBorder="1" applyAlignment="1" applyProtection="1">
      <alignment horizontal="left" vertical="top" wrapText="1"/>
      <protection locked="0"/>
    </xf>
    <xf numFmtId="2" fontId="5" fillId="0" borderId="4" xfId="0" applyNumberFormat="1" applyFont="1" applyFill="1" applyBorder="1" applyAlignment="1" applyProtection="1">
      <alignment horizontal="center" vertical="center" wrapText="1"/>
      <protection locked="0"/>
    </xf>
    <xf numFmtId="44" fontId="8" fillId="0" borderId="4" xfId="1" applyFont="1" applyFill="1" applyBorder="1" applyAlignment="1" applyProtection="1">
      <alignment horizontal="left" vertical="top" wrapText="1"/>
      <protection locked="0"/>
    </xf>
    <xf numFmtId="0" fontId="4" fillId="0" borderId="4" xfId="0" applyNumberFormat="1" applyFont="1" applyFill="1" applyBorder="1" applyAlignment="1" applyProtection="1">
      <alignment horizontal="left" vertical="top" wrapText="1"/>
      <protection locked="0"/>
    </xf>
    <xf numFmtId="0" fontId="15" fillId="0" borderId="0" xfId="0" applyFont="1"/>
    <xf numFmtId="0" fontId="16" fillId="0" borderId="0" xfId="0" applyFont="1"/>
    <xf numFmtId="0" fontId="15" fillId="5" borderId="0" xfId="0" applyFont="1" applyFill="1"/>
    <xf numFmtId="0" fontId="16" fillId="5" borderId="0" xfId="0" applyFont="1" applyFill="1" applyAlignment="1"/>
    <xf numFmtId="0" fontId="16" fillId="0" borderId="0" xfId="0" applyFont="1" applyAlignment="1"/>
    <xf numFmtId="0" fontId="15" fillId="5" borderId="0" xfId="0" applyFont="1" applyFill="1" applyBorder="1"/>
    <xf numFmtId="0" fontId="15" fillId="0" borderId="0" xfId="0" applyFont="1" applyFill="1" applyBorder="1"/>
    <xf numFmtId="0" fontId="16" fillId="0" borderId="0" xfId="0" applyFont="1" applyFill="1" applyAlignment="1">
      <alignment wrapText="1"/>
    </xf>
    <xf numFmtId="0" fontId="15" fillId="0" borderId="0" xfId="0" applyFont="1" applyBorder="1" applyAlignment="1">
      <alignment horizontal="left"/>
    </xf>
    <xf numFmtId="0" fontId="16" fillId="0" borderId="0" xfId="0" applyFont="1" applyAlignment="1">
      <alignment wrapText="1"/>
    </xf>
    <xf numFmtId="0" fontId="15" fillId="5" borderId="0" xfId="0" applyFont="1" applyFill="1" applyBorder="1" applyAlignment="1">
      <alignment horizontal="left" vertical="center"/>
    </xf>
    <xf numFmtId="0" fontId="16" fillId="5" borderId="0" xfId="0" applyFont="1" applyFill="1" applyAlignment="1">
      <alignment wrapText="1"/>
    </xf>
    <xf numFmtId="0" fontId="15" fillId="0" borderId="0" xfId="0" applyFont="1" applyBorder="1" applyAlignment="1">
      <alignment horizontal="left" vertical="center"/>
    </xf>
    <xf numFmtId="0" fontId="15" fillId="4" borderId="0" xfId="0" applyFont="1" applyFill="1" applyBorder="1" applyAlignment="1">
      <alignment horizontal="left" vertical="center" wrapText="1"/>
    </xf>
    <xf numFmtId="0" fontId="16" fillId="4" borderId="0" xfId="0" applyFont="1" applyFill="1" applyAlignment="1">
      <alignment wrapText="1"/>
    </xf>
    <xf numFmtId="0" fontId="15" fillId="5" borderId="0" xfId="0" applyFont="1" applyFill="1" applyBorder="1" applyAlignment="1">
      <alignment horizontal="left" vertical="center" wrapText="1"/>
    </xf>
    <xf numFmtId="0" fontId="17" fillId="5" borderId="0" xfId="0" applyFont="1" applyFill="1" applyBorder="1"/>
    <xf numFmtId="0" fontId="15" fillId="4" borderId="0" xfId="0" applyFont="1" applyFill="1"/>
    <xf numFmtId="0" fontId="17" fillId="4" borderId="0" xfId="0" applyFont="1" applyFill="1" applyBorder="1"/>
    <xf numFmtId="0" fontId="16" fillId="4" borderId="0" xfId="0" applyFont="1" applyFill="1" applyBorder="1" applyAlignment="1"/>
    <xf numFmtId="0" fontId="16" fillId="5" borderId="0" xfId="0" applyFont="1" applyFill="1" applyBorder="1" applyAlignment="1">
      <alignment wrapText="1"/>
    </xf>
    <xf numFmtId="0" fontId="16" fillId="5" borderId="0" xfId="0" applyFont="1" applyFill="1" applyBorder="1" applyAlignment="1"/>
    <xf numFmtId="0" fontId="16" fillId="4" borderId="0" xfId="0" applyFont="1" applyFill="1" applyAlignment="1"/>
    <xf numFmtId="0" fontId="16" fillId="4" borderId="0" xfId="0" applyFont="1" applyFill="1"/>
    <xf numFmtId="0" fontId="16" fillId="5" borderId="0" xfId="0" applyFont="1" applyFill="1"/>
    <xf numFmtId="0" fontId="15" fillId="5" borderId="0" xfId="0" applyFont="1" applyFill="1" applyAlignment="1">
      <alignment wrapText="1"/>
    </xf>
    <xf numFmtId="0" fontId="18" fillId="0" borderId="0" xfId="0" applyFont="1" applyBorder="1"/>
    <xf numFmtId="0" fontId="15" fillId="0" borderId="0" xfId="0" applyFont="1" applyBorder="1"/>
    <xf numFmtId="2" fontId="16" fillId="0" borderId="0" xfId="0" applyNumberFormat="1" applyFont="1" applyBorder="1" applyAlignment="1">
      <alignment horizontal="left" vertical="center" wrapText="1"/>
    </xf>
    <xf numFmtId="1" fontId="16" fillId="0" borderId="0" xfId="0" applyNumberFormat="1" applyFont="1" applyBorder="1" applyAlignment="1">
      <alignment horizontal="left" vertical="center"/>
    </xf>
    <xf numFmtId="1" fontId="15" fillId="5" borderId="0" xfId="0" applyNumberFormat="1" applyFont="1" applyFill="1" applyBorder="1" applyAlignment="1">
      <alignment horizontal="left" vertical="center"/>
    </xf>
    <xf numFmtId="1" fontId="15" fillId="0" borderId="0" xfId="0" applyNumberFormat="1" applyFont="1" applyBorder="1" applyAlignment="1">
      <alignment horizontal="left" vertical="center"/>
    </xf>
    <xf numFmtId="0" fontId="16" fillId="0" borderId="0" xfId="0" applyFont="1" applyAlignment="1">
      <alignment horizontal="left" vertical="center"/>
    </xf>
    <xf numFmtId="0" fontId="16" fillId="5" borderId="0" xfId="0" applyFont="1" applyFill="1" applyAlignment="1">
      <alignment horizontal="left" vertical="center" wrapText="1"/>
    </xf>
    <xf numFmtId="0" fontId="3" fillId="3" borderId="4" xfId="0" applyFont="1" applyFill="1" applyBorder="1" applyAlignment="1" applyProtection="1">
      <alignment horizontal="center" vertical="center" wrapText="1"/>
      <protection locked="0"/>
    </xf>
    <xf numFmtId="2" fontId="3" fillId="3" borderId="4" xfId="0" applyNumberFormat="1" applyFont="1" applyFill="1" applyBorder="1" applyAlignment="1" applyProtection="1">
      <alignment horizontal="center" vertical="center" wrapText="1"/>
      <protection locked="0"/>
    </xf>
    <xf numFmtId="2" fontId="4" fillId="0" borderId="4" xfId="0" applyNumberFormat="1" applyFont="1" applyFill="1" applyBorder="1" applyAlignment="1" applyProtection="1">
      <alignment horizontal="left" vertical="center" wrapText="1"/>
      <protection locked="0"/>
    </xf>
    <xf numFmtId="166" fontId="4" fillId="0" borderId="4"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top" wrapText="1"/>
      <protection locked="0"/>
    </xf>
    <xf numFmtId="164" fontId="10" fillId="0" borderId="4" xfId="4"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top" wrapText="1"/>
      <protection locked="0"/>
    </xf>
    <xf numFmtId="0" fontId="0" fillId="0" borderId="4" xfId="0" applyFill="1" applyBorder="1" applyAlignment="1" applyProtection="1">
      <alignment horizontal="center" vertical="center"/>
      <protection locked="0"/>
    </xf>
    <xf numFmtId="4" fontId="4" fillId="0" borderId="4" xfId="0" applyNumberFormat="1" applyFont="1" applyFill="1" applyBorder="1" applyAlignment="1" applyProtection="1">
      <alignment horizontal="left" vertical="center" wrapText="1"/>
      <protection locked="0"/>
    </xf>
    <xf numFmtId="4" fontId="4" fillId="0" borderId="4" xfId="0" applyNumberFormat="1" applyFont="1" applyFill="1" applyBorder="1" applyAlignment="1" applyProtection="1">
      <alignment horizontal="left" vertical="top" wrapText="1"/>
      <protection locked="0"/>
    </xf>
    <xf numFmtId="2" fontId="4" fillId="0" borderId="4" xfId="0" applyNumberFormat="1" applyFont="1" applyFill="1" applyBorder="1" applyAlignment="1" applyProtection="1">
      <alignment horizontal="center" vertical="center" wrapText="1"/>
      <protection locked="0"/>
    </xf>
    <xf numFmtId="0" fontId="13" fillId="0" borderId="4" xfId="0" applyFont="1" applyFill="1" applyBorder="1" applyAlignment="1" applyProtection="1">
      <alignment horizontal="left" vertical="top" wrapText="1"/>
      <protection locked="0"/>
    </xf>
    <xf numFmtId="0" fontId="5" fillId="0" borderId="4" xfId="3" applyFont="1" applyFill="1" applyBorder="1" applyAlignment="1" applyProtection="1">
      <alignment horizontal="left" vertical="center" wrapText="1"/>
      <protection locked="0"/>
    </xf>
    <xf numFmtId="0" fontId="14" fillId="0" borderId="4" xfId="0" applyFont="1" applyFill="1" applyBorder="1" applyAlignment="1" applyProtection="1">
      <alignment horizontal="right"/>
      <protection locked="0"/>
    </xf>
    <xf numFmtId="0" fontId="20" fillId="0" borderId="4" xfId="7" applyFont="1" applyFill="1" applyBorder="1" applyAlignment="1" applyProtection="1">
      <alignment horizontal="left" vertical="top" wrapText="1"/>
      <protection locked="0"/>
    </xf>
    <xf numFmtId="0" fontId="4" fillId="0" borderId="0" xfId="0" applyFont="1"/>
    <xf numFmtId="0" fontId="4" fillId="0" borderId="0" xfId="0" applyFont="1" applyAlignment="1">
      <alignment wrapText="1"/>
    </xf>
    <xf numFmtId="1" fontId="4" fillId="0" borderId="0" xfId="0" applyNumberFormat="1" applyFont="1"/>
    <xf numFmtId="1" fontId="4" fillId="0" borderId="0" xfId="0" applyNumberFormat="1" applyFont="1" applyAlignment="1">
      <alignment wrapText="1"/>
    </xf>
    <xf numFmtId="0" fontId="4" fillId="0" borderId="4" xfId="0" applyFont="1" applyBorder="1" applyAlignment="1">
      <alignment wrapText="1"/>
    </xf>
    <xf numFmtId="3" fontId="4" fillId="0" borderId="4" xfId="0" applyNumberFormat="1" applyFont="1" applyBorder="1"/>
    <xf numFmtId="1" fontId="4" fillId="0" borderId="4" xfId="0" applyNumberFormat="1" applyFont="1"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vertical="top" wrapText="1"/>
    </xf>
    <xf numFmtId="3" fontId="4" fillId="0" borderId="0" xfId="0" applyNumberFormat="1" applyFont="1"/>
    <xf numFmtId="0" fontId="4" fillId="0" borderId="0" xfId="0" applyFont="1" applyAlignment="1">
      <alignment horizontal="center"/>
    </xf>
    <xf numFmtId="0" fontId="4" fillId="0" borderId="0" xfId="0" applyFont="1" applyAlignment="1"/>
    <xf numFmtId="0" fontId="6" fillId="0" borderId="0" xfId="0" applyFont="1"/>
    <xf numFmtId="0" fontId="4" fillId="0" borderId="0" xfId="0" applyFont="1" applyAlignment="1">
      <alignment horizontal="center" vertical="center"/>
    </xf>
    <xf numFmtId="0" fontId="4" fillId="8" borderId="0" xfId="0" applyFont="1" applyFill="1"/>
    <xf numFmtId="0" fontId="4" fillId="5" borderId="0" xfId="0" applyFont="1" applyFill="1"/>
    <xf numFmtId="3" fontId="4" fillId="5" borderId="0" xfId="0" applyNumberFormat="1" applyFont="1" applyFill="1"/>
    <xf numFmtId="3" fontId="6" fillId="0" borderId="0" xfId="0" applyNumberFormat="1" applyFont="1"/>
    <xf numFmtId="0" fontId="22" fillId="0" borderId="0" xfId="0" pivotButton="1" applyFont="1"/>
    <xf numFmtId="0" fontId="22" fillId="0" borderId="0" xfId="0" applyFont="1" applyAlignment="1">
      <alignment horizontal="left"/>
    </xf>
    <xf numFmtId="0" fontId="22" fillId="0" borderId="0" xfId="0" applyFont="1"/>
    <xf numFmtId="3" fontId="22" fillId="0" borderId="0" xfId="0" applyNumberFormat="1" applyFont="1"/>
    <xf numFmtId="0" fontId="4" fillId="5" borderId="0" xfId="0" applyFont="1" applyFill="1" applyAlignment="1">
      <alignment horizontal="center" vertical="center" wrapText="1"/>
    </xf>
    <xf numFmtId="0" fontId="4" fillId="0" borderId="0" xfId="0" applyFont="1" applyAlignment="1">
      <alignment horizontal="center" vertical="center" wrapText="1"/>
    </xf>
    <xf numFmtId="3" fontId="4" fillId="0" borderId="4" xfId="0" applyNumberFormat="1" applyFont="1" applyBorder="1" applyAlignment="1">
      <alignment horizontal="right"/>
    </xf>
    <xf numFmtId="0" fontId="4" fillId="5" borderId="0" xfId="0" applyFont="1" applyFill="1" applyAlignment="1">
      <alignment horizontal="center" vertical="center" wrapText="1"/>
    </xf>
    <xf numFmtId="0" fontId="23" fillId="0" borderId="4"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3" fontId="4" fillId="0" borderId="4" xfId="0" applyNumberFormat="1" applyFont="1" applyFill="1" applyBorder="1" applyAlignment="1">
      <alignment horizontal="right"/>
    </xf>
    <xf numFmtId="0" fontId="4" fillId="4" borderId="4" xfId="0" applyFont="1" applyFill="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2" fontId="4" fillId="0" borderId="4" xfId="0" applyNumberFormat="1" applyFont="1" applyBorder="1" applyAlignment="1">
      <alignment horizontal="left" vertical="center" wrapText="1"/>
    </xf>
    <xf numFmtId="0" fontId="4" fillId="0" borderId="4" xfId="0" applyFont="1" applyBorder="1" applyAlignment="1">
      <alignment horizontal="left" vertical="top" wrapText="1"/>
    </xf>
    <xf numFmtId="0" fontId="5" fillId="0" borderId="4"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3" fontId="5" fillId="0" borderId="4" xfId="1" applyNumberFormat="1" applyFont="1" applyFill="1" applyBorder="1" applyAlignment="1" applyProtection="1">
      <alignment horizontal="right" wrapText="1"/>
    </xf>
    <xf numFmtId="3" fontId="5" fillId="0" borderId="4" xfId="0" applyNumberFormat="1" applyFont="1" applyFill="1" applyBorder="1" applyAlignment="1">
      <alignment horizontal="right" wrapText="1"/>
    </xf>
    <xf numFmtId="0" fontId="4" fillId="4" borderId="4" xfId="0" applyFont="1" applyFill="1" applyBorder="1" applyAlignment="1">
      <alignment horizontal="left" vertical="center"/>
    </xf>
    <xf numFmtId="0" fontId="4" fillId="4" borderId="4" xfId="0" applyFont="1" applyFill="1" applyBorder="1" applyAlignment="1">
      <alignment horizontal="left" vertical="center" wrapText="1"/>
    </xf>
    <xf numFmtId="0" fontId="4" fillId="4" borderId="4" xfId="0" applyFont="1" applyFill="1" applyBorder="1" applyAlignment="1">
      <alignment horizontal="left" vertical="top" wrapText="1"/>
    </xf>
    <xf numFmtId="0" fontId="5" fillId="4" borderId="4" xfId="0"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3" fontId="4" fillId="4" borderId="4" xfId="0" applyNumberFormat="1" applyFont="1" applyFill="1" applyBorder="1" applyAlignment="1">
      <alignment horizontal="right"/>
    </xf>
    <xf numFmtId="0" fontId="5" fillId="4" borderId="4" xfId="0" applyNumberFormat="1" applyFont="1" applyFill="1" applyBorder="1" applyAlignment="1">
      <alignment horizontal="center" vertical="center" wrapText="1"/>
    </xf>
    <xf numFmtId="3" fontId="4" fillId="4" borderId="4" xfId="0" applyNumberFormat="1" applyFont="1" applyFill="1" applyBorder="1" applyAlignment="1">
      <alignment horizontal="right" wrapText="1"/>
    </xf>
    <xf numFmtId="0" fontId="4" fillId="4" borderId="4" xfId="0" applyFont="1" applyFill="1" applyBorder="1"/>
    <xf numFmtId="3" fontId="4" fillId="4" borderId="4" xfId="0" applyNumberFormat="1" applyFont="1" applyFill="1" applyBorder="1"/>
    <xf numFmtId="0" fontId="4" fillId="0" borderId="0" xfId="0" applyFont="1" applyAlignment="1">
      <alignment horizontal="center" vertical="center" wrapText="1"/>
    </xf>
    <xf numFmtId="3" fontId="0" fillId="0" borderId="0" xfId="0" applyNumberFormat="1"/>
    <xf numFmtId="0" fontId="4" fillId="0" borderId="4" xfId="0" applyFont="1" applyBorder="1" applyAlignment="1">
      <alignment horizontal="center" vertical="center"/>
    </xf>
    <xf numFmtId="0" fontId="25" fillId="0" borderId="4" xfId="0" applyFont="1" applyFill="1" applyBorder="1" applyAlignment="1">
      <alignment horizontal="center" vertical="center" wrapText="1"/>
    </xf>
    <xf numFmtId="4" fontId="24" fillId="0" borderId="4" xfId="0" applyNumberFormat="1" applyFont="1" applyBorder="1" applyAlignment="1">
      <alignment horizontal="center" vertical="center" wrapText="1"/>
    </xf>
    <xf numFmtId="3" fontId="24" fillId="0" borderId="4" xfId="0" applyNumberFormat="1" applyFont="1" applyBorder="1"/>
    <xf numFmtId="0" fontId="25"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xf>
    <xf numFmtId="167" fontId="4" fillId="0" borderId="0" xfId="0" applyNumberFormat="1" applyFont="1"/>
    <xf numFmtId="167" fontId="6" fillId="0" borderId="0" xfId="0" applyNumberFormat="1" applyFont="1"/>
    <xf numFmtId="0" fontId="6" fillId="0" borderId="0" xfId="0" applyFont="1" applyAlignment="1">
      <alignment horizontal="right"/>
    </xf>
    <xf numFmtId="167" fontId="6" fillId="0" borderId="0" xfId="0" applyNumberFormat="1" applyFont="1" applyAlignment="1">
      <alignment horizontal="right"/>
    </xf>
    <xf numFmtId="0" fontId="4" fillId="0" borderId="2" xfId="0" applyFont="1" applyBorder="1"/>
    <xf numFmtId="0" fontId="4" fillId="0" borderId="6" xfId="0" applyFont="1" applyBorder="1"/>
    <xf numFmtId="10" fontId="4" fillId="0" borderId="6" xfId="0" applyNumberFormat="1" applyFont="1" applyBorder="1"/>
    <xf numFmtId="167" fontId="4" fillId="0" borderId="6" xfId="0" applyNumberFormat="1" applyFont="1" applyBorder="1"/>
    <xf numFmtId="0" fontId="0" fillId="0" borderId="4" xfId="0" applyBorder="1" applyAlignment="1">
      <alignment vertical="center"/>
    </xf>
    <xf numFmtId="0" fontId="0" fillId="0" borderId="0" xfId="0" applyAlignment="1">
      <alignment vertical="center"/>
    </xf>
    <xf numFmtId="3" fontId="5" fillId="0" borderId="4" xfId="0" applyNumberFormat="1" applyFont="1" applyFill="1" applyBorder="1" applyAlignment="1" applyProtection="1">
      <protection locked="0"/>
    </xf>
    <xf numFmtId="3" fontId="4" fillId="0" borderId="4" xfId="0" applyNumberFormat="1" applyFont="1" applyFill="1" applyBorder="1" applyAlignment="1" applyProtection="1">
      <protection locked="0"/>
    </xf>
    <xf numFmtId="3" fontId="4" fillId="0" borderId="4" xfId="0" applyNumberFormat="1" applyFont="1" applyBorder="1" applyAlignment="1" applyProtection="1">
      <protection locked="0"/>
    </xf>
    <xf numFmtId="0" fontId="4" fillId="0" borderId="0" xfId="0" applyFont="1" applyAlignment="1">
      <alignment horizontal="center" vertical="center" wrapText="1"/>
    </xf>
    <xf numFmtId="0" fontId="5" fillId="0" borderId="0" xfId="0" applyFont="1" applyFill="1" applyBorder="1" applyAlignment="1" applyProtection="1">
      <alignment horizontal="center" vertical="center" wrapText="1"/>
      <protection locked="0"/>
    </xf>
    <xf numFmtId="3" fontId="5" fillId="0" borderId="7" xfId="0" applyNumberFormat="1" applyFont="1" applyFill="1" applyBorder="1" applyAlignment="1" applyProtection="1">
      <alignment horizontal="right"/>
      <protection locked="0"/>
    </xf>
    <xf numFmtId="0" fontId="4" fillId="0" borderId="0" xfId="0" applyFont="1" applyAlignment="1">
      <alignment horizontal="center" vertical="center" wrapText="1"/>
    </xf>
    <xf numFmtId="0" fontId="4" fillId="5" borderId="0" xfId="0" applyFont="1" applyFill="1" applyAlignment="1">
      <alignment vertical="top" wrapText="1"/>
    </xf>
    <xf numFmtId="0" fontId="4" fillId="0" borderId="0" xfId="0" applyFont="1" applyAlignment="1">
      <alignment vertical="top" wrapText="1"/>
    </xf>
    <xf numFmtId="166" fontId="4" fillId="0" borderId="0" xfId="0" applyNumberFormat="1" applyFont="1"/>
    <xf numFmtId="0" fontId="16" fillId="0" borderId="0" xfId="0" applyFont="1" applyAlignment="1">
      <alignment horizontal="left" vertical="center"/>
    </xf>
    <xf numFmtId="0" fontId="15" fillId="7" borderId="0" xfId="0" applyFont="1" applyFill="1" applyAlignment="1">
      <alignment horizont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left" vertical="center" wrapText="1"/>
      <protection locked="0"/>
    </xf>
    <xf numFmtId="0" fontId="21" fillId="0" borderId="0" xfId="0" applyFont="1" applyAlignment="1">
      <alignment horizontal="left"/>
    </xf>
    <xf numFmtId="3" fontId="6" fillId="0" borderId="0" xfId="0" applyNumberFormat="1" applyFont="1" applyAlignment="1">
      <alignment horizontal="left"/>
    </xf>
    <xf numFmtId="0" fontId="4" fillId="0" borderId="0" xfId="0" applyFont="1" applyAlignment="1">
      <alignment horizontal="center" vertical="center"/>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xf>
    <xf numFmtId="0" fontId="4" fillId="0" borderId="0" xfId="0" applyFont="1" applyAlignment="1">
      <alignment horizontal="left" vertical="top" wrapText="1"/>
    </xf>
    <xf numFmtId="0" fontId="4" fillId="5" borderId="0" xfId="0" applyFont="1" applyFill="1" applyAlignment="1">
      <alignment horizontal="left" vertical="top" wrapText="1"/>
    </xf>
    <xf numFmtId="0" fontId="5" fillId="4" borderId="4" xfId="8" applyFont="1" applyFill="1" applyBorder="1" applyAlignment="1" applyProtection="1">
      <alignment horizontal="left" vertical="center" wrapText="1"/>
      <protection locked="0"/>
    </xf>
    <xf numFmtId="0" fontId="5" fillId="4" borderId="4" xfId="8" applyFont="1" applyFill="1" applyBorder="1" applyAlignment="1" applyProtection="1">
      <alignment horizontal="left" vertical="center" wrapText="1"/>
      <protection locked="0"/>
    </xf>
    <xf numFmtId="0" fontId="5" fillId="4" borderId="4" xfId="8" applyFont="1" applyFill="1" applyBorder="1" applyAlignment="1" applyProtection="1">
      <alignment horizontal="center" vertical="center" wrapText="1"/>
      <protection locked="0"/>
    </xf>
    <xf numFmtId="4" fontId="5" fillId="4" borderId="4" xfId="8" applyNumberFormat="1" applyFont="1" applyFill="1" applyBorder="1" applyAlignment="1" applyProtection="1">
      <alignment horizontal="left" vertical="center" wrapText="1"/>
      <protection locked="0"/>
    </xf>
    <xf numFmtId="4" fontId="5" fillId="4" borderId="4" xfId="8" applyNumberFormat="1" applyFont="1" applyFill="1" applyBorder="1" applyAlignment="1" applyProtection="1">
      <alignment horizontal="left" vertical="center" wrapText="1"/>
      <protection locked="0"/>
    </xf>
    <xf numFmtId="4" fontId="5" fillId="4" borderId="4" xfId="8" applyNumberFormat="1" applyFont="1" applyFill="1" applyBorder="1" applyAlignment="1" applyProtection="1">
      <alignment horizontal="left" vertical="center" wrapText="1"/>
      <protection locked="0"/>
    </xf>
    <xf numFmtId="4" fontId="5" fillId="4" borderId="4" xfId="8" applyNumberFormat="1" applyFont="1" applyFill="1" applyBorder="1" applyAlignment="1" applyProtection="1">
      <alignment horizontal="left" vertical="center" wrapText="1"/>
      <protection locked="0"/>
    </xf>
    <xf numFmtId="4" fontId="5" fillId="4" borderId="4" xfId="8" applyNumberFormat="1" applyFont="1" applyFill="1" applyBorder="1" applyAlignment="1" applyProtection="1">
      <alignment horizontal="left" vertical="center" wrapText="1"/>
      <protection locked="0"/>
    </xf>
    <xf numFmtId="4" fontId="5" fillId="4" borderId="4" xfId="8" applyNumberFormat="1" applyFont="1" applyFill="1" applyBorder="1" applyAlignment="1" applyProtection="1">
      <alignment horizontal="left" vertical="center" wrapText="1"/>
      <protection locked="0"/>
    </xf>
    <xf numFmtId="4" fontId="5" fillId="4" borderId="4" xfId="8" applyNumberFormat="1" applyFont="1" applyFill="1" applyBorder="1" applyAlignment="1" applyProtection="1">
      <alignment horizontal="left" vertical="center" wrapText="1"/>
      <protection locked="0"/>
    </xf>
  </cellXfs>
  <cellStyles count="12">
    <cellStyle name="Excel Built-in Normal" xfId="4"/>
    <cellStyle name="Hypertextové prepojenie" xfId="7" builtinId="8"/>
    <cellStyle name="Mena" xfId="1" builtinId="4"/>
    <cellStyle name="Mena 2" xfId="5"/>
    <cellStyle name="Mena 3" xfId="6"/>
    <cellStyle name="Mena 4" xfId="11"/>
    <cellStyle name="Mena 5" xfId="9"/>
    <cellStyle name="Normálna" xfId="0" builtinId="0"/>
    <cellStyle name="Normálna 2" xfId="10"/>
    <cellStyle name="Normálna 3" xfId="3"/>
    <cellStyle name="Normálna 4" xfId="8"/>
    <cellStyle name="Zlá" xfId="2" builtinId="27"/>
  </cellStyles>
  <dxfs count="24">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numFmt numFmtId="3" formatCode="#,##0"/>
    </dxf>
    <dxf>
      <font>
        <sz val="10"/>
      </font>
    </dxf>
    <dxf>
      <font>
        <sz val="10"/>
      </font>
    </dxf>
    <dxf>
      <font>
        <sz val="10"/>
      </font>
    </dxf>
    <dxf>
      <font>
        <sz val="10"/>
      </font>
    </dxf>
    <dxf>
      <font>
        <sz val="10"/>
      </font>
    </dxf>
    <dxf>
      <font>
        <sz val="10"/>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s>
  <tableStyles count="0" defaultTableStyle="TableStyleMedium2" defaultPivotStyle="PivotStyleLight16"/>
  <colors>
    <mruColors>
      <color rgb="FF0487D9"/>
      <color rgb="FF23AD7B"/>
      <color rgb="FFBFB8B0"/>
      <color rgb="FFF2DFCE"/>
      <color rgb="FFF2A444"/>
      <color rgb="FF688CCE"/>
      <color rgb="FF83A1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2405949256343E-2"/>
          <c:y val="5.3724053724053727E-2"/>
          <c:w val="0.92143149606299213"/>
          <c:h val="0.82919827329276152"/>
        </c:manualLayout>
      </c:layout>
      <c:lineChart>
        <c:grouping val="standard"/>
        <c:varyColors val="0"/>
        <c:ser>
          <c:idx val="0"/>
          <c:order val="0"/>
          <c:tx>
            <c:strRef>
              <c:f>'Investičný plán na roky 22-26'!$C$56</c:f>
              <c:strCache>
                <c:ptCount val="1"/>
                <c:pt idx="0">
                  <c:v>Čerpanie kapitálových výdavkov 17-21</c:v>
                </c:pt>
              </c:strCache>
            </c:strRef>
          </c:tx>
          <c:spPr>
            <a:ln w="19050" cap="rnd">
              <a:solidFill>
                <a:schemeClr val="accent1">
                  <a:lumMod val="75000"/>
                </a:schemeClr>
              </a:solidFill>
              <a:round/>
            </a:ln>
            <a:effectLst/>
          </c:spPr>
          <c:marker>
            <c:symbol val="diamond"/>
            <c:size val="5"/>
            <c:spPr>
              <a:solidFill>
                <a:schemeClr val="accent1">
                  <a:lumMod val="75000"/>
                </a:schemeClr>
              </a:solidFill>
              <a:ln w="9525">
                <a:noFill/>
              </a:ln>
              <a:effectLst/>
            </c:spPr>
          </c:marker>
          <c:cat>
            <c:strRef>
              <c:f>'Investičný plán na roky 22-26'!$D$55:$M$55</c:f>
              <c:strCache>
                <c:ptCount val="10"/>
                <c:pt idx="0">
                  <c:v>2017S</c:v>
                </c:pt>
                <c:pt idx="1">
                  <c:v>2018S</c:v>
                </c:pt>
                <c:pt idx="2">
                  <c:v>2019S</c:v>
                </c:pt>
                <c:pt idx="3">
                  <c:v>2020S</c:v>
                </c:pt>
                <c:pt idx="4">
                  <c:v>2021S</c:v>
                </c:pt>
                <c:pt idx="5">
                  <c:v>2022N</c:v>
                </c:pt>
                <c:pt idx="6">
                  <c:v>2023N</c:v>
                </c:pt>
                <c:pt idx="7">
                  <c:v>2024N</c:v>
                </c:pt>
                <c:pt idx="8">
                  <c:v>2025N</c:v>
                </c:pt>
                <c:pt idx="9">
                  <c:v>2026N</c:v>
                </c:pt>
              </c:strCache>
            </c:strRef>
          </c:cat>
          <c:val>
            <c:numRef>
              <c:f>'Investičný plán na roky 22-26'!$D$56:$M$56</c:f>
              <c:numCache>
                <c:formatCode>#,##0</c:formatCode>
                <c:ptCount val="10"/>
                <c:pt idx="0">
                  <c:v>24857447.300000004</c:v>
                </c:pt>
                <c:pt idx="1">
                  <c:v>33227556.656326473</c:v>
                </c:pt>
                <c:pt idx="2">
                  <c:v>32582834.755012512</c:v>
                </c:pt>
                <c:pt idx="3">
                  <c:v>33729297.659860373</c:v>
                </c:pt>
                <c:pt idx="4">
                  <c:v>39551278.485094994</c:v>
                </c:pt>
              </c:numCache>
            </c:numRef>
          </c:val>
          <c:smooth val="0"/>
          <c:extLst xmlns:c16r2="http://schemas.microsoft.com/office/drawing/2015/06/chart">
            <c:ext xmlns:c16="http://schemas.microsoft.com/office/drawing/2014/chart" uri="{C3380CC4-5D6E-409C-BE32-E72D297353CC}">
              <c16:uniqueId val="{00000000-674C-4ED3-BB1C-4512C20B178D}"/>
            </c:ext>
          </c:extLst>
        </c:ser>
        <c:ser>
          <c:idx val="1"/>
          <c:order val="1"/>
          <c:tx>
            <c:strRef>
              <c:f>'Investičný plán na roky 22-26'!$C$57</c:f>
              <c:strCache>
                <c:ptCount val="1"/>
                <c:pt idx="0">
                  <c:v>Indikatívny rámec na roky 22-26</c:v>
                </c:pt>
              </c:strCache>
            </c:strRef>
          </c:tx>
          <c:spPr>
            <a:ln w="19050" cap="rnd">
              <a:solidFill>
                <a:srgbClr val="F2A444"/>
              </a:solidFill>
              <a:prstDash val="lgDash"/>
              <a:round/>
            </a:ln>
            <a:effectLst/>
          </c:spPr>
          <c:marker>
            <c:symbol val="none"/>
          </c:marker>
          <c:cat>
            <c:strRef>
              <c:f>'Investičný plán na roky 22-26'!$D$55:$M$55</c:f>
              <c:strCache>
                <c:ptCount val="10"/>
                <c:pt idx="0">
                  <c:v>2017S</c:v>
                </c:pt>
                <c:pt idx="1">
                  <c:v>2018S</c:v>
                </c:pt>
                <c:pt idx="2">
                  <c:v>2019S</c:v>
                </c:pt>
                <c:pt idx="3">
                  <c:v>2020S</c:v>
                </c:pt>
                <c:pt idx="4">
                  <c:v>2021S</c:v>
                </c:pt>
                <c:pt idx="5">
                  <c:v>2022N</c:v>
                </c:pt>
                <c:pt idx="6">
                  <c:v>2023N</c:v>
                </c:pt>
                <c:pt idx="7">
                  <c:v>2024N</c:v>
                </c:pt>
                <c:pt idx="8">
                  <c:v>2025N</c:v>
                </c:pt>
                <c:pt idx="9">
                  <c:v>2026N</c:v>
                </c:pt>
              </c:strCache>
            </c:strRef>
          </c:cat>
          <c:val>
            <c:numRef>
              <c:f>'Investičný plán na roky 22-26'!$D$57:$M$57</c:f>
              <c:numCache>
                <c:formatCode>#,##0</c:formatCode>
                <c:ptCount val="10"/>
                <c:pt idx="0">
                  <c:v>32789682.971258871</c:v>
                </c:pt>
                <c:pt idx="1">
                  <c:v>32789682.971258871</c:v>
                </c:pt>
                <c:pt idx="2">
                  <c:v>32789682.971258871</c:v>
                </c:pt>
                <c:pt idx="3">
                  <c:v>32789682.971258871</c:v>
                </c:pt>
                <c:pt idx="4">
                  <c:v>32789682.971258871</c:v>
                </c:pt>
                <c:pt idx="5">
                  <c:v>32789682.971258871</c:v>
                </c:pt>
                <c:pt idx="6">
                  <c:v>32789682.971258871</c:v>
                </c:pt>
                <c:pt idx="7">
                  <c:v>32789682.971258871</c:v>
                </c:pt>
                <c:pt idx="8">
                  <c:v>32789682.971258871</c:v>
                </c:pt>
                <c:pt idx="9">
                  <c:v>32789682.971258871</c:v>
                </c:pt>
              </c:numCache>
            </c:numRef>
          </c:val>
          <c:smooth val="0"/>
          <c:extLst xmlns:c16r2="http://schemas.microsoft.com/office/drawing/2015/06/chart">
            <c:ext xmlns:c16="http://schemas.microsoft.com/office/drawing/2014/chart" uri="{C3380CC4-5D6E-409C-BE32-E72D297353CC}">
              <c16:uniqueId val="{00000001-674C-4ED3-BB1C-4512C20B178D}"/>
            </c:ext>
          </c:extLst>
        </c:ser>
        <c:ser>
          <c:idx val="2"/>
          <c:order val="2"/>
          <c:tx>
            <c:strRef>
              <c:f>'Investičný plán na roky 22-26'!$C$58</c:f>
              <c:strCache>
                <c:ptCount val="1"/>
                <c:pt idx="0">
                  <c:v>Investičný plán na roky 22-26</c:v>
                </c:pt>
              </c:strCache>
            </c:strRef>
          </c:tx>
          <c:spPr>
            <a:ln w="19050" cap="rnd">
              <a:solidFill>
                <a:schemeClr val="accent1">
                  <a:lumMod val="40000"/>
                  <a:lumOff val="60000"/>
                </a:schemeClr>
              </a:solidFill>
              <a:prstDash val="dash"/>
              <a:round/>
            </a:ln>
            <a:effectLst/>
          </c:spPr>
          <c:marker>
            <c:symbol val="diamond"/>
            <c:size val="5"/>
            <c:spPr>
              <a:solidFill>
                <a:schemeClr val="accent1">
                  <a:lumMod val="40000"/>
                  <a:lumOff val="60000"/>
                </a:schemeClr>
              </a:solidFill>
              <a:ln w="9525">
                <a:noFill/>
              </a:ln>
              <a:effectLst/>
            </c:spPr>
          </c:marker>
          <c:cat>
            <c:strRef>
              <c:f>'Investičný plán na roky 22-26'!$D$55:$M$55</c:f>
              <c:strCache>
                <c:ptCount val="10"/>
                <c:pt idx="0">
                  <c:v>2017S</c:v>
                </c:pt>
                <c:pt idx="1">
                  <c:v>2018S</c:v>
                </c:pt>
                <c:pt idx="2">
                  <c:v>2019S</c:v>
                </c:pt>
                <c:pt idx="3">
                  <c:v>2020S</c:v>
                </c:pt>
                <c:pt idx="4">
                  <c:v>2021S</c:v>
                </c:pt>
                <c:pt idx="5">
                  <c:v>2022N</c:v>
                </c:pt>
                <c:pt idx="6">
                  <c:v>2023N</c:v>
                </c:pt>
                <c:pt idx="7">
                  <c:v>2024N</c:v>
                </c:pt>
                <c:pt idx="8">
                  <c:v>2025N</c:v>
                </c:pt>
                <c:pt idx="9">
                  <c:v>2026N</c:v>
                </c:pt>
              </c:strCache>
            </c:strRef>
          </c:cat>
          <c:val>
            <c:numRef>
              <c:f>'Investičný plán na roky 22-26'!$D$58:$M$58</c:f>
              <c:numCache>
                <c:formatCode>General</c:formatCode>
                <c:ptCount val="10"/>
                <c:pt idx="4" formatCode="#,##0">
                  <c:v>39551278.485094994</c:v>
                </c:pt>
                <c:pt idx="5" formatCode="#,##0">
                  <c:v>54526734.880000003</c:v>
                </c:pt>
                <c:pt idx="6" formatCode="#,##0">
                  <c:v>51781597.511229604</c:v>
                </c:pt>
                <c:pt idx="7" formatCode="#,##0">
                  <c:v>71865797.599999994</c:v>
                </c:pt>
                <c:pt idx="8" formatCode="#,##0">
                  <c:v>116783592.46122961</c:v>
                </c:pt>
                <c:pt idx="9" formatCode="#,##0">
                  <c:v>124796364.86122961</c:v>
                </c:pt>
              </c:numCache>
            </c:numRef>
          </c:val>
          <c:smooth val="0"/>
          <c:extLst xmlns:c16r2="http://schemas.microsoft.com/office/drawing/2015/06/chart">
            <c:ext xmlns:c16="http://schemas.microsoft.com/office/drawing/2014/chart" uri="{C3380CC4-5D6E-409C-BE32-E72D297353CC}">
              <c16:uniqueId val="{00000002-674C-4ED3-BB1C-4512C20B178D}"/>
            </c:ext>
          </c:extLst>
        </c:ser>
        <c:dLbls>
          <c:showLegendKey val="0"/>
          <c:showVal val="0"/>
          <c:showCatName val="0"/>
          <c:showSerName val="0"/>
          <c:showPercent val="0"/>
          <c:showBubbleSize val="0"/>
        </c:dLbls>
        <c:marker val="1"/>
        <c:smooth val="0"/>
        <c:axId val="304261760"/>
        <c:axId val="304276224"/>
      </c:lineChart>
      <c:catAx>
        <c:axId val="30426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crossAx val="304276224"/>
        <c:crosses val="autoZero"/>
        <c:auto val="1"/>
        <c:lblAlgn val="ctr"/>
        <c:lblOffset val="100"/>
        <c:noMultiLvlLbl val="0"/>
      </c:catAx>
      <c:valAx>
        <c:axId val="304276224"/>
        <c:scaling>
          <c:orientation val="minMax"/>
        </c:scaling>
        <c:delete val="0"/>
        <c:axPos val="l"/>
        <c:majorGridlines>
          <c:spPr>
            <a:ln w="6350"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crossAx val="304261760"/>
        <c:crosses val="autoZero"/>
        <c:crossBetween val="between"/>
        <c:dispUnits>
          <c:builtInUnit val="millions"/>
        </c:dispUnits>
      </c:valAx>
      <c:spPr>
        <a:noFill/>
        <a:ln>
          <a:noFill/>
        </a:ln>
        <a:effectLst/>
      </c:spPr>
    </c:plotArea>
    <c:legend>
      <c:legendPos val="b"/>
      <c:layout>
        <c:manualLayout>
          <c:xMode val="edge"/>
          <c:yMode val="edge"/>
          <c:x val="6.90720389426423E-2"/>
          <c:y val="4.2891561631719102E-2"/>
          <c:w val="0.34543805173747627"/>
          <c:h val="0.1765733129512657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51965108501154E-2"/>
          <c:y val="3.4188034188034191E-2"/>
          <c:w val="0.93114993226105469"/>
          <c:h val="0.86715421256103675"/>
        </c:manualLayout>
      </c:layout>
      <c:barChart>
        <c:barDir val="col"/>
        <c:grouping val="stacked"/>
        <c:varyColors val="0"/>
        <c:ser>
          <c:idx val="0"/>
          <c:order val="0"/>
          <c:tx>
            <c:strRef>
              <c:f>'Investičný plán na roky 22-26'!$C$74</c:f>
              <c:strCache>
                <c:ptCount val="1"/>
                <c:pt idx="0">
                  <c:v>A1 Opakujúce sa investičné výdavky</c:v>
                </c:pt>
              </c:strCache>
            </c:strRef>
          </c:tx>
          <c:spPr>
            <a:solidFill>
              <a:srgbClr val="F2A444"/>
            </a:solidFill>
            <a:ln>
              <a:noFill/>
            </a:ln>
            <a:effectLst/>
          </c:spPr>
          <c:invertIfNegative val="0"/>
          <c:dLbls>
            <c:spPr>
              <a:noFill/>
              <a:ln>
                <a:noFill/>
              </a:ln>
              <a:effectLst/>
            </c:spPr>
            <c:txPr>
              <a:bodyPr rot="0" vert="horz"/>
              <a:lstStyle/>
              <a:p>
                <a:pPr>
                  <a:defRPr/>
                </a:pPr>
                <a:endParaRPr lang="sk-SK"/>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'Investičný plán na roky 22-26'!$I$73:$M$73</c:f>
              <c:strCache>
                <c:ptCount val="5"/>
                <c:pt idx="0">
                  <c:v>2022N</c:v>
                </c:pt>
                <c:pt idx="1">
                  <c:v>2023N</c:v>
                </c:pt>
                <c:pt idx="2">
                  <c:v>2024N</c:v>
                </c:pt>
                <c:pt idx="3">
                  <c:v>2025N</c:v>
                </c:pt>
                <c:pt idx="4">
                  <c:v>2026N</c:v>
                </c:pt>
              </c:strCache>
            </c:strRef>
          </c:cat>
          <c:val>
            <c:numRef>
              <c:f>'Investičný plán na roky 22-26'!$I$74:$M$74</c:f>
              <c:numCache>
                <c:formatCode>#,##0</c:formatCode>
                <c:ptCount val="5"/>
                <c:pt idx="0">
                  <c:v>7390000</c:v>
                </c:pt>
                <c:pt idx="1">
                  <c:v>7390000</c:v>
                </c:pt>
                <c:pt idx="2">
                  <c:v>7390000</c:v>
                </c:pt>
                <c:pt idx="3">
                  <c:v>7390000</c:v>
                </c:pt>
                <c:pt idx="4">
                  <c:v>7390000</c:v>
                </c:pt>
              </c:numCache>
            </c:numRef>
          </c:val>
          <c:extLst xmlns:c16r2="http://schemas.microsoft.com/office/drawing/2015/06/chart">
            <c:ext xmlns:c16="http://schemas.microsoft.com/office/drawing/2014/chart" uri="{C3380CC4-5D6E-409C-BE32-E72D297353CC}">
              <c16:uniqueId val="{00000000-DBAA-4229-9BCA-F082F157DEEE}"/>
            </c:ext>
          </c:extLst>
        </c:ser>
        <c:ser>
          <c:idx val="1"/>
          <c:order val="1"/>
          <c:tx>
            <c:strRef>
              <c:f>'Investičný plán na roky 22-26'!$C$75</c:f>
              <c:strCache>
                <c:ptCount val="1"/>
                <c:pt idx="0">
                  <c:v>A2 Schválené prebiehajúce investičné výdavky nad 1 mil. eur (ŠR)</c:v>
                </c:pt>
              </c:strCache>
            </c:strRef>
          </c:tx>
          <c:spPr>
            <a:solidFill>
              <a:schemeClr val="accent1">
                <a:lumMod val="75000"/>
              </a:schemeClr>
            </a:solidFill>
            <a:ln>
              <a:noFill/>
            </a:ln>
            <a:effectLst/>
          </c:spPr>
          <c:invertIfNegative val="0"/>
          <c:dLbls>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08A-4573-A88E-32552D74AA05}"/>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08A-4573-A88E-32552D74AA05}"/>
                </c:ext>
              </c:extLst>
            </c:dLbl>
            <c:spPr>
              <a:noFill/>
              <a:ln>
                <a:noFill/>
              </a:ln>
              <a:effectLst/>
            </c:spPr>
            <c:txPr>
              <a:bodyPr rot="0" vert="horz"/>
              <a:lstStyle/>
              <a:p>
                <a:pPr>
                  <a:defRPr baseline="0">
                    <a:solidFill>
                      <a:schemeClr val="bg1"/>
                    </a:solidFill>
                  </a:defRPr>
                </a:pPr>
                <a:endParaRPr lang="sk-SK"/>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'Investičný plán na roky 22-26'!$I$73:$M$73</c:f>
              <c:strCache>
                <c:ptCount val="5"/>
                <c:pt idx="0">
                  <c:v>2022N</c:v>
                </c:pt>
                <c:pt idx="1">
                  <c:v>2023N</c:v>
                </c:pt>
                <c:pt idx="2">
                  <c:v>2024N</c:v>
                </c:pt>
                <c:pt idx="3">
                  <c:v>2025N</c:v>
                </c:pt>
                <c:pt idx="4">
                  <c:v>2026N</c:v>
                </c:pt>
              </c:strCache>
            </c:strRef>
          </c:cat>
          <c:val>
            <c:numRef>
              <c:f>'Investičný plán na roky 22-26'!$I$75:$M$75</c:f>
              <c:numCache>
                <c:formatCode>#,##0</c:formatCode>
                <c:ptCount val="5"/>
                <c:pt idx="0">
                  <c:v>40071988</c:v>
                </c:pt>
                <c:pt idx="1">
                  <c:v>25742134</c:v>
                </c:pt>
                <c:pt idx="2">
                  <c:v>9358770</c:v>
                </c:pt>
                <c:pt idx="3">
                  <c:v>0</c:v>
                </c:pt>
                <c:pt idx="4">
                  <c:v>0</c:v>
                </c:pt>
              </c:numCache>
            </c:numRef>
          </c:val>
          <c:extLst xmlns:c16r2="http://schemas.microsoft.com/office/drawing/2015/06/chart">
            <c:ext xmlns:c16="http://schemas.microsoft.com/office/drawing/2014/chart" uri="{C3380CC4-5D6E-409C-BE32-E72D297353CC}">
              <c16:uniqueId val="{00000003-DBAA-4229-9BCA-F082F157DEEE}"/>
            </c:ext>
          </c:extLst>
        </c:ser>
        <c:ser>
          <c:idx val="7"/>
          <c:order val="2"/>
          <c:tx>
            <c:strRef>
              <c:f>'Investičný plán na roky 22-26'!$C$76</c:f>
              <c:strCache>
                <c:ptCount val="1"/>
                <c:pt idx="0">
                  <c:v>A2 Schválené prebiehajúce investičné výdavky nad 1 mil. eur (EÚ)</c:v>
                </c:pt>
              </c:strCache>
            </c:strRef>
          </c:tx>
          <c:spPr>
            <a:solidFill>
              <a:srgbClr val="0487D9"/>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08A-4573-A88E-32552D74AA0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'Investičný plán na roky 22-26'!$I$73:$M$73</c:f>
              <c:strCache>
                <c:ptCount val="5"/>
                <c:pt idx="0">
                  <c:v>2022N</c:v>
                </c:pt>
                <c:pt idx="1">
                  <c:v>2023N</c:v>
                </c:pt>
                <c:pt idx="2">
                  <c:v>2024N</c:v>
                </c:pt>
                <c:pt idx="3">
                  <c:v>2025N</c:v>
                </c:pt>
                <c:pt idx="4">
                  <c:v>2026N</c:v>
                </c:pt>
              </c:strCache>
            </c:strRef>
          </c:cat>
          <c:val>
            <c:numRef>
              <c:f>'Investičný plán na roky 22-26'!$I$76:$M$76</c:f>
              <c:numCache>
                <c:formatCode>#,##0</c:formatCode>
                <c:ptCount val="5"/>
                <c:pt idx="0">
                  <c:v>0</c:v>
                </c:pt>
                <c:pt idx="1">
                  <c:v>4201792.8</c:v>
                </c:pt>
                <c:pt idx="2">
                  <c:v>43396053.600000001</c:v>
                </c:pt>
                <c:pt idx="3">
                  <c:v>82629669.599999994</c:v>
                </c:pt>
                <c:pt idx="4">
                  <c:v>90722484</c:v>
                </c:pt>
              </c:numCache>
            </c:numRef>
          </c:val>
          <c:extLst xmlns:c16r2="http://schemas.microsoft.com/office/drawing/2015/06/chart">
            <c:ext xmlns:c16="http://schemas.microsoft.com/office/drawing/2014/chart" uri="{C3380CC4-5D6E-409C-BE32-E72D297353CC}">
              <c16:uniqueId val="{00000003-908A-4573-A88E-32552D74AA05}"/>
            </c:ext>
          </c:extLst>
        </c:ser>
        <c:ser>
          <c:idx val="2"/>
          <c:order val="3"/>
          <c:tx>
            <c:strRef>
              <c:f>'Investičný plán na roky 22-26'!$C$77</c:f>
              <c:strCache>
                <c:ptCount val="1"/>
                <c:pt idx="0">
                  <c:v>B1 Požadované investičné výdavky pod 1 mil. eur  </c:v>
                </c:pt>
              </c:strCache>
            </c:strRef>
          </c:tx>
          <c:spPr>
            <a:solidFill>
              <a:srgbClr val="F2DFCE"/>
            </a:solidFill>
            <a:ln>
              <a:noFill/>
            </a:ln>
            <a:effectLst/>
          </c:spPr>
          <c:invertIfNegative val="0"/>
          <c:dLbls>
            <c:spPr>
              <a:noFill/>
              <a:ln>
                <a:noFill/>
              </a:ln>
              <a:effectLst/>
            </c:spPr>
            <c:txPr>
              <a:bodyPr rot="0" vert="horz"/>
              <a:lstStyle/>
              <a:p>
                <a:pPr>
                  <a:defRPr/>
                </a:pPr>
                <a:endParaRPr lang="sk-SK"/>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'Investičný plán na roky 22-26'!$I$73:$M$73</c:f>
              <c:strCache>
                <c:ptCount val="5"/>
                <c:pt idx="0">
                  <c:v>2022N</c:v>
                </c:pt>
                <c:pt idx="1">
                  <c:v>2023N</c:v>
                </c:pt>
                <c:pt idx="2">
                  <c:v>2024N</c:v>
                </c:pt>
                <c:pt idx="3">
                  <c:v>2025N</c:v>
                </c:pt>
                <c:pt idx="4">
                  <c:v>2026N</c:v>
                </c:pt>
              </c:strCache>
            </c:strRef>
          </c:cat>
          <c:val>
            <c:numRef>
              <c:f>'Investičný plán na roky 22-26'!$I$77:$M$77</c:f>
              <c:numCache>
                <c:formatCode>#,##0</c:formatCode>
                <c:ptCount val="5"/>
                <c:pt idx="0">
                  <c:v>6501246.8799999999</c:v>
                </c:pt>
                <c:pt idx="1">
                  <c:v>7647234.7112296093</c:v>
                </c:pt>
                <c:pt idx="2">
                  <c:v>9504006</c:v>
                </c:pt>
                <c:pt idx="3">
                  <c:v>4697403.8612296097</c:v>
                </c:pt>
                <c:pt idx="4">
                  <c:v>4617361.8612296097</c:v>
                </c:pt>
              </c:numCache>
            </c:numRef>
          </c:val>
          <c:extLst xmlns:c16r2="http://schemas.microsoft.com/office/drawing/2015/06/chart">
            <c:ext xmlns:c16="http://schemas.microsoft.com/office/drawing/2014/chart" uri="{C3380CC4-5D6E-409C-BE32-E72D297353CC}">
              <c16:uniqueId val="{00000004-DBAA-4229-9BCA-F082F157DEEE}"/>
            </c:ext>
          </c:extLst>
        </c:ser>
        <c:ser>
          <c:idx val="3"/>
          <c:order val="4"/>
          <c:tx>
            <c:strRef>
              <c:f>'Investičný plán na roky 22-26'!$C$78</c:f>
              <c:strCache>
                <c:ptCount val="1"/>
                <c:pt idx="0">
                  <c:v>B2 Legislatívne a politické priority</c:v>
                </c:pt>
              </c:strCache>
            </c:strRef>
          </c:tx>
          <c:spPr>
            <a:solidFill>
              <a:schemeClr val="accent4"/>
            </a:solidFill>
            <a:ln>
              <a:noFill/>
            </a:ln>
            <a:effectLst/>
          </c:spPr>
          <c:invertIfNegative val="0"/>
          <c:dLbls>
            <c:dLbl>
              <c:idx val="0"/>
              <c:layout>
                <c:manualLayout>
                  <c:x val="2.0698576972833119E-2"/>
                  <c:y val="6.964148736010936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08A-4573-A88E-32552D74AA05}"/>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08A-4573-A88E-32552D74AA05}"/>
                </c:ext>
              </c:extLst>
            </c:dLbl>
            <c:dLbl>
              <c:idx val="2"/>
              <c:layout>
                <c:manualLayout>
                  <c:x val="2.242345838723581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08A-4573-A88E-32552D74AA05}"/>
                </c:ext>
              </c:extLst>
            </c:dLbl>
            <c:dLbl>
              <c:idx val="3"/>
              <c:layout>
                <c:manualLayout>
                  <c:x val="1.8973695558430356E-2"/>
                  <c:y val="3.798670465337132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08A-4573-A88E-32552D74AA05}"/>
                </c:ext>
              </c:extLst>
            </c:dLbl>
            <c:dLbl>
              <c:idx val="4"/>
              <c:layout>
                <c:manualLayout>
                  <c:x val="2.0698576972833119E-2"/>
                  <c:y val="3.798670465337132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08A-4573-A88E-32552D74AA05}"/>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'Investičný plán na roky 22-26'!$I$73:$M$73</c:f>
              <c:strCache>
                <c:ptCount val="5"/>
                <c:pt idx="0">
                  <c:v>2022N</c:v>
                </c:pt>
                <c:pt idx="1">
                  <c:v>2023N</c:v>
                </c:pt>
                <c:pt idx="2">
                  <c:v>2024N</c:v>
                </c:pt>
                <c:pt idx="3">
                  <c:v>2025N</c:v>
                </c:pt>
                <c:pt idx="4">
                  <c:v>2026N</c:v>
                </c:pt>
              </c:strCache>
            </c:strRef>
          </c:cat>
          <c:val>
            <c:numRef>
              <c:f>'Investičný plán na roky 22-26'!$I$78:$M$78</c:f>
              <c:numCache>
                <c:formatCode>#,##0</c:formatCode>
                <c:ptCount val="5"/>
                <c:pt idx="0">
                  <c:v>563500</c:v>
                </c:pt>
                <c:pt idx="1">
                  <c:v>0</c:v>
                </c:pt>
                <c:pt idx="2">
                  <c:v>360000</c:v>
                </c:pt>
                <c:pt idx="3">
                  <c:v>360000</c:v>
                </c:pt>
                <c:pt idx="4">
                  <c:v>360000</c:v>
                </c:pt>
              </c:numCache>
            </c:numRef>
          </c:val>
          <c:extLst xmlns:c16r2="http://schemas.microsoft.com/office/drawing/2015/06/chart">
            <c:ext xmlns:c16="http://schemas.microsoft.com/office/drawing/2014/chart" uri="{C3380CC4-5D6E-409C-BE32-E72D297353CC}">
              <c16:uniqueId val="{00000005-DBAA-4229-9BCA-F082F157DEEE}"/>
            </c:ext>
          </c:extLst>
        </c:ser>
        <c:ser>
          <c:idx val="4"/>
          <c:order val="5"/>
          <c:tx>
            <c:strRef>
              <c:f>'Investičný plán na roky 22-26'!$C$79</c:f>
              <c:strCache>
                <c:ptCount val="1"/>
                <c:pt idx="0">
                  <c:v>B3 Požadované investičné výdavky nad 1 mil. eur  </c:v>
                </c:pt>
              </c:strCache>
            </c:strRef>
          </c:tx>
          <c:spPr>
            <a:solidFill>
              <a:schemeClr val="accent1">
                <a:lumMod val="40000"/>
                <a:lumOff val="60000"/>
              </a:schemeClr>
            </a:solidFill>
            <a:ln>
              <a:noFill/>
            </a:ln>
            <a:effectLst/>
          </c:spPr>
          <c:invertIfNegative val="0"/>
          <c:dLbls>
            <c:spPr>
              <a:noFill/>
              <a:ln>
                <a:noFill/>
              </a:ln>
              <a:effectLst/>
            </c:spPr>
            <c:txPr>
              <a:bodyPr rot="0" vert="horz"/>
              <a:lstStyle/>
              <a:p>
                <a:pPr>
                  <a:defRPr/>
                </a:pPr>
                <a:endParaRPr lang="sk-SK"/>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'Investičný plán na roky 22-26'!$I$73:$M$73</c:f>
              <c:strCache>
                <c:ptCount val="5"/>
                <c:pt idx="0">
                  <c:v>2022N</c:v>
                </c:pt>
                <c:pt idx="1">
                  <c:v>2023N</c:v>
                </c:pt>
                <c:pt idx="2">
                  <c:v>2024N</c:v>
                </c:pt>
                <c:pt idx="3">
                  <c:v>2025N</c:v>
                </c:pt>
                <c:pt idx="4">
                  <c:v>2026N</c:v>
                </c:pt>
              </c:strCache>
            </c:strRef>
          </c:cat>
          <c:val>
            <c:numRef>
              <c:f>'Investičný plán na roky 22-26'!$I$79:$M$79</c:f>
              <c:numCache>
                <c:formatCode>#,##0</c:formatCode>
                <c:ptCount val="5"/>
                <c:pt idx="0">
                  <c:v>0</c:v>
                </c:pt>
                <c:pt idx="1">
                  <c:v>6800436</c:v>
                </c:pt>
                <c:pt idx="2">
                  <c:v>1856968</c:v>
                </c:pt>
                <c:pt idx="3">
                  <c:v>21706519</c:v>
                </c:pt>
                <c:pt idx="4">
                  <c:v>21706519</c:v>
                </c:pt>
              </c:numCache>
            </c:numRef>
          </c:val>
          <c:extLst xmlns:c16r2="http://schemas.microsoft.com/office/drawing/2015/06/chart">
            <c:ext xmlns:c16="http://schemas.microsoft.com/office/drawing/2014/chart" uri="{C3380CC4-5D6E-409C-BE32-E72D297353CC}">
              <c16:uniqueId val="{00000007-DBAA-4229-9BCA-F082F157DEEE}"/>
            </c:ext>
          </c:extLst>
        </c:ser>
        <c:dLbls>
          <c:showLegendKey val="0"/>
          <c:showVal val="0"/>
          <c:showCatName val="0"/>
          <c:showSerName val="0"/>
          <c:showPercent val="0"/>
          <c:showBubbleSize val="0"/>
        </c:dLbls>
        <c:gapWidth val="150"/>
        <c:overlap val="100"/>
        <c:axId val="304196224"/>
        <c:axId val="303899008"/>
      </c:barChart>
      <c:lineChart>
        <c:grouping val="standard"/>
        <c:varyColors val="0"/>
        <c:ser>
          <c:idx val="5"/>
          <c:order val="6"/>
          <c:tx>
            <c:strRef>
              <c:f>'Investičný plán na roky 22-26'!$C$80</c:f>
              <c:strCache>
                <c:ptCount val="1"/>
                <c:pt idx="0">
                  <c:v>Indikatívny rámec</c:v>
                </c:pt>
              </c:strCache>
            </c:strRef>
          </c:tx>
          <c:spPr>
            <a:ln w="19050" cap="rnd" cmpd="sng">
              <a:solidFill>
                <a:srgbClr val="23AD7B"/>
              </a:solidFill>
              <a:prstDash val="dash"/>
              <a:tailEnd w="med" len="med"/>
            </a:ln>
          </c:spPr>
          <c:marker>
            <c:symbol val="none"/>
          </c:marker>
          <c:cat>
            <c:strRef>
              <c:f>'Investičný plán na roky 22-26'!$I$73:$M$73</c:f>
              <c:strCache>
                <c:ptCount val="5"/>
                <c:pt idx="0">
                  <c:v>2022N</c:v>
                </c:pt>
                <c:pt idx="1">
                  <c:v>2023N</c:v>
                </c:pt>
                <c:pt idx="2">
                  <c:v>2024N</c:v>
                </c:pt>
                <c:pt idx="3">
                  <c:v>2025N</c:v>
                </c:pt>
                <c:pt idx="4">
                  <c:v>2026N</c:v>
                </c:pt>
              </c:strCache>
            </c:strRef>
          </c:cat>
          <c:val>
            <c:numRef>
              <c:f>'Investičný plán na roky 22-26'!$I$80:$M$80</c:f>
              <c:numCache>
                <c:formatCode>#,##0</c:formatCode>
                <c:ptCount val="5"/>
                <c:pt idx="0">
                  <c:v>32789682.971258871</c:v>
                </c:pt>
                <c:pt idx="1">
                  <c:v>32789682.971258871</c:v>
                </c:pt>
                <c:pt idx="2">
                  <c:v>32789682.971258871</c:v>
                </c:pt>
                <c:pt idx="3">
                  <c:v>32789682.971258871</c:v>
                </c:pt>
                <c:pt idx="4">
                  <c:v>32789682.971258871</c:v>
                </c:pt>
              </c:numCache>
            </c:numRef>
          </c:val>
          <c:smooth val="0"/>
          <c:extLst xmlns:c16r2="http://schemas.microsoft.com/office/drawing/2015/06/chart">
            <c:ext xmlns:c16="http://schemas.microsoft.com/office/drawing/2014/chart" uri="{C3380CC4-5D6E-409C-BE32-E72D297353CC}">
              <c16:uniqueId val="{00000009-908A-4573-A88E-32552D74AA05}"/>
            </c:ext>
          </c:extLst>
        </c:ser>
        <c:dLbls>
          <c:showLegendKey val="0"/>
          <c:showVal val="0"/>
          <c:showCatName val="0"/>
          <c:showSerName val="0"/>
          <c:showPercent val="0"/>
          <c:showBubbleSize val="0"/>
        </c:dLbls>
        <c:marker val="1"/>
        <c:smooth val="0"/>
        <c:axId val="304196224"/>
        <c:axId val="303899008"/>
      </c:lineChart>
      <c:catAx>
        <c:axId val="30419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sk-SK"/>
          </a:p>
        </c:txPr>
        <c:crossAx val="303899008"/>
        <c:crosses val="autoZero"/>
        <c:auto val="1"/>
        <c:lblAlgn val="ctr"/>
        <c:lblOffset val="100"/>
        <c:noMultiLvlLbl val="0"/>
      </c:catAx>
      <c:valAx>
        <c:axId val="303899008"/>
        <c:scaling>
          <c:orientation val="minMax"/>
        </c:scaling>
        <c:delete val="0"/>
        <c:axPos val="l"/>
        <c:majorGridlines>
          <c:spPr>
            <a:ln w="6350"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vert="horz"/>
          <a:lstStyle/>
          <a:p>
            <a:pPr>
              <a:defRPr/>
            </a:pPr>
            <a:endParaRPr lang="sk-SK"/>
          </a:p>
        </c:txPr>
        <c:crossAx val="304196224"/>
        <c:crosses val="autoZero"/>
        <c:crossBetween val="between"/>
        <c:dispUnits>
          <c:builtInUnit val="millions"/>
        </c:dispUnits>
      </c:valAx>
      <c:spPr>
        <a:noFill/>
        <a:ln>
          <a:noFill/>
        </a:ln>
        <a:effectLst/>
      </c:spPr>
    </c:plotArea>
    <c:legend>
      <c:legendPos val="b"/>
      <c:layout>
        <c:manualLayout>
          <c:xMode val="edge"/>
          <c:yMode val="edge"/>
          <c:x val="7.0731818289854781E-2"/>
          <c:y val="3.4177266303250547E-2"/>
          <c:w val="0.53082055569477993"/>
          <c:h val="0.32113082327404746"/>
        </c:manualLayout>
      </c:layout>
      <c:overlay val="1"/>
      <c:spPr>
        <a:noFill/>
        <a:ln>
          <a:noFill/>
        </a:ln>
        <a:effectLst/>
      </c:spPr>
      <c:txPr>
        <a:bodyPr rot="0" vert="horz"/>
        <a:lstStyle/>
        <a:p>
          <a:pPr>
            <a:defRPr/>
          </a:pPr>
          <a:endParaRPr lang="sk-S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00" baseline="0">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457200</xdr:colOff>
      <xdr:row>53</xdr:row>
      <xdr:rowOff>19050</xdr:rowOff>
    </xdr:from>
    <xdr:to>
      <xdr:col>23</xdr:col>
      <xdr:colOff>76200</xdr:colOff>
      <xdr:row>69</xdr:row>
      <xdr:rowOff>28575</xdr:rowOff>
    </xdr:to>
    <xdr:graphicFrame macro="">
      <xdr:nvGraphicFramePr>
        <xdr:cNvPr id="2" name="Graf 1">
          <a:extLst>
            <a:ext uri="{FF2B5EF4-FFF2-40B4-BE49-F238E27FC236}">
              <a16:creationId xmlns="" xmlns:a16="http://schemas.microsoft.com/office/drawing/2014/main" id="{5234DA6F-7109-4392-8989-1B6675AD82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495300</xdr:colOff>
      <xdr:row>71</xdr:row>
      <xdr:rowOff>47625</xdr:rowOff>
    </xdr:from>
    <xdr:to>
      <xdr:col>23</xdr:col>
      <xdr:colOff>400050</xdr:colOff>
      <xdr:row>90</xdr:row>
      <xdr:rowOff>171450</xdr:rowOff>
    </xdr:to>
    <xdr:graphicFrame macro="">
      <xdr:nvGraphicFramePr>
        <xdr:cNvPr id="3" name="Graf 2">
          <a:extLst>
            <a:ext uri="{FF2B5EF4-FFF2-40B4-BE49-F238E27FC236}">
              <a16:creationId xmlns="" xmlns:a16="http://schemas.microsoft.com/office/drawing/2014/main" id="{7E9CAED4-F853-47DB-B7F2-55462E9E51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0.35928</cdr:x>
      <cdr:y>0.66952</cdr:y>
    </cdr:from>
    <cdr:to>
      <cdr:x>0.39327</cdr:x>
      <cdr:y>0.89777</cdr:y>
    </cdr:to>
    <cdr:sp macro="" textlink="">
      <cdr:nvSpPr>
        <cdr:cNvPr id="2" name="Pravá zložená zátvorka 1"/>
        <cdr:cNvSpPr/>
      </cdr:nvSpPr>
      <cdr:spPr>
        <a:xfrm xmlns:a="http://schemas.openxmlformats.org/drawingml/2006/main">
          <a:off x="2645316" y="2238375"/>
          <a:ext cx="250284" cy="763117"/>
        </a:xfrm>
        <a:prstGeom xmlns:a="http://schemas.openxmlformats.org/drawingml/2006/main" prst="rightBrace">
          <a:avLst/>
        </a:prstGeom>
        <a:ln xmlns:a="http://schemas.openxmlformats.org/drawingml/2006/main">
          <a:solidFill>
            <a:srgbClr val="23AD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sk-SK"/>
        </a:p>
      </cdr:txBody>
    </cdr:sp>
  </cdr:relSizeAnchor>
  <cdr:relSizeAnchor xmlns:cdr="http://schemas.openxmlformats.org/drawingml/2006/chartDrawing">
    <cdr:from>
      <cdr:x>0.54275</cdr:x>
      <cdr:y>0.53276</cdr:y>
    </cdr:from>
    <cdr:to>
      <cdr:x>0.57309</cdr:x>
      <cdr:y>0.89657</cdr:y>
    </cdr:to>
    <cdr:sp macro="" textlink="">
      <cdr:nvSpPr>
        <cdr:cNvPr id="3" name="Pravá zložená zátvorka 2"/>
        <cdr:cNvSpPr/>
      </cdr:nvSpPr>
      <cdr:spPr>
        <a:xfrm xmlns:a="http://schemas.openxmlformats.org/drawingml/2006/main">
          <a:off x="3996173" y="1781175"/>
          <a:ext cx="223402" cy="1216305"/>
        </a:xfrm>
        <a:prstGeom xmlns:a="http://schemas.openxmlformats.org/drawingml/2006/main" prst="rightBrace">
          <a:avLst/>
        </a:prstGeom>
        <a:ln xmlns:a="http://schemas.openxmlformats.org/drawingml/2006/main">
          <a:solidFill>
            <a:srgbClr val="23AD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0.73151</cdr:x>
      <cdr:y>0.35043</cdr:y>
    </cdr:from>
    <cdr:to>
      <cdr:x>0.76067</cdr:x>
      <cdr:y>0.90015</cdr:y>
    </cdr:to>
    <cdr:sp macro="" textlink="">
      <cdr:nvSpPr>
        <cdr:cNvPr id="4" name="Pravá zložená zátvorka 3"/>
        <cdr:cNvSpPr/>
      </cdr:nvSpPr>
      <cdr:spPr>
        <a:xfrm xmlns:a="http://schemas.openxmlformats.org/drawingml/2006/main">
          <a:off x="5385973" y="1171575"/>
          <a:ext cx="214727" cy="1837871"/>
        </a:xfrm>
        <a:prstGeom xmlns:a="http://schemas.openxmlformats.org/drawingml/2006/main" prst="rightBrace">
          <a:avLst/>
        </a:prstGeom>
        <a:ln xmlns:a="http://schemas.openxmlformats.org/drawingml/2006/main">
          <a:solidFill>
            <a:srgbClr val="23AD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0.91706</cdr:x>
      <cdr:y>0.2963</cdr:y>
    </cdr:from>
    <cdr:to>
      <cdr:x>0.94437</cdr:x>
      <cdr:y>0.90093</cdr:y>
    </cdr:to>
    <cdr:sp macro="" textlink="">
      <cdr:nvSpPr>
        <cdr:cNvPr id="5" name="Pravá zložená zátvorka 4"/>
        <cdr:cNvSpPr/>
      </cdr:nvSpPr>
      <cdr:spPr>
        <a:xfrm xmlns:a="http://schemas.openxmlformats.org/drawingml/2006/main">
          <a:off x="6752152" y="990600"/>
          <a:ext cx="201098" cy="2021457"/>
        </a:xfrm>
        <a:prstGeom xmlns:a="http://schemas.openxmlformats.org/drawingml/2006/main" prst="rightBrace">
          <a:avLst/>
        </a:prstGeom>
        <a:ln xmlns:a="http://schemas.openxmlformats.org/drawingml/2006/main">
          <a:solidFill>
            <a:srgbClr val="23AD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sk-SK"/>
        </a:p>
      </cdr:txBody>
    </cdr:sp>
  </cdr:relSizeAnchor>
  <cdr:relSizeAnchor xmlns:cdr="http://schemas.openxmlformats.org/drawingml/2006/chartDrawing">
    <cdr:from>
      <cdr:x>0.17312</cdr:x>
      <cdr:y>0.60684</cdr:y>
    </cdr:from>
    <cdr:to>
      <cdr:x>0.2044</cdr:x>
      <cdr:y>0.89856</cdr:y>
    </cdr:to>
    <cdr:sp macro="" textlink="">
      <cdr:nvSpPr>
        <cdr:cNvPr id="6" name="Pravá zložená zátvorka 5">
          <a:extLst xmlns:a="http://schemas.openxmlformats.org/drawingml/2006/main">
            <a:ext uri="{FF2B5EF4-FFF2-40B4-BE49-F238E27FC236}">
              <a16:creationId xmlns="" xmlns:a16="http://schemas.microsoft.com/office/drawing/2014/main" id="{C4967DE0-6BBD-4281-95B5-23163850EEB7}"/>
            </a:ext>
          </a:extLst>
        </cdr:cNvPr>
        <cdr:cNvSpPr/>
      </cdr:nvSpPr>
      <cdr:spPr>
        <a:xfrm xmlns:a="http://schemas.openxmlformats.org/drawingml/2006/main">
          <a:off x="1274652" y="2028826"/>
          <a:ext cx="230298" cy="975308"/>
        </a:xfrm>
        <a:prstGeom xmlns:a="http://schemas.openxmlformats.org/drawingml/2006/main" prst="rightBrace">
          <a:avLst/>
        </a:prstGeom>
        <a:ln xmlns:a="http://schemas.openxmlformats.org/drawingml/2006/main">
          <a:solidFill>
            <a:srgbClr val="23AD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sk-SK"/>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Čas Marcel" refreshedDate="44664.46657384259" createdVersion="6" refreshedVersion="6" minRefreshableVersion="3" recordCount="521">
  <cacheSource type="worksheet">
    <worksheetSource ref="A2:BJ540" sheet="Zásobník_Január 2023"/>
  </cacheSource>
  <cacheFields count="62">
    <cacheField name="ORG" numFmtId="0">
      <sharedItems/>
    </cacheField>
    <cacheField name="Organizácia" numFmtId="0">
      <sharedItems/>
    </cacheField>
    <cacheField name="ID" numFmtId="0">
      <sharedItems/>
    </cacheField>
    <cacheField name="Priorita ORG" numFmtId="0">
      <sharedItems containsBlank="1" containsMixedTypes="1" containsNumber="1" containsInteger="1" minValue="1" maxValue="30"/>
    </cacheField>
    <cacheField name="Názov zámeru / projektu" numFmtId="0">
      <sharedItems/>
    </cacheField>
    <cacheField name="Stručné zhrnutie zámeru / projektu" numFmtId="0">
      <sharedItems containsBlank="1" longText="1"/>
    </cacheField>
    <cacheField name="Cieľ zámeru / projektu" numFmtId="0">
      <sharedItems containsBlank="1" longText="1"/>
    </cacheField>
    <cacheField name="Predbežné alternatívy naplnenia cieľa pre projekty, ktorých celková hodnota kapitálových výdavkov presahuje 1 mil. eur" numFmtId="0">
      <sharedItems containsBlank="1" longText="1"/>
    </cacheField>
    <cacheField name="Nadväznosť na strategický cieľ (definovaný zákonom, štatútom, strategickým dokumentom...)" numFmtId="0">
      <sharedItems containsBlank="1" longText="1"/>
    </cacheField>
    <cacheField name="Hlavný merateľný ukazovateľ a jeho cieľová hodnota" numFmtId="0">
      <sharedItems containsBlank="1" containsMixedTypes="1" containsNumber="1" containsInteger="1" minValue="0" maxValue="0" longText="1"/>
    </cacheField>
    <cacheField name="Naliehavosť investície (preddefinované)" numFmtId="0">
      <sharedItems count="3">
        <s v="01 Záchrana"/>
        <s v="03 Rozvoj"/>
        <s v="02 Hlavná činnosť"/>
      </sharedItems>
    </cacheField>
    <cacheField name="Druh investície (preddefinové) " numFmtId="0">
      <sharedItems count="8">
        <s v="0 Odstránenie havarijného stavu"/>
        <s v="B Rekonštrukcia nehnuteľnosti"/>
        <s v="E Umelecké akvizície a licencie"/>
        <s v="C Stroje, prístroje a zariadenia"/>
        <s v="A Nákup alebo výstavba nehnuteľnosti"/>
        <s v="D IT infraštruktúra"/>
        <s v="F Expozície"/>
        <s v="G Reformný zámer"/>
      </sharedItems>
    </cacheField>
    <cacheField name="Typ investície (preddefinované)" numFmtId="0">
      <sharedItems count="31">
        <s v="0 Odstránenie havarijného stavu"/>
        <s v="B3 Stavebná rekonštrukcia priestorov"/>
        <s v="E2 Tvorba inscenácií, nákup umeleckých licencií"/>
        <s v="B2 Stavebná reprofilizácia priestorov"/>
        <s v="C2 Osvetľovacia technika"/>
        <s v="C7 Zabezpečovacia technika"/>
        <s v="C1 Javisková technika"/>
        <s v="C4 Nahrávacia a vysielacia technika"/>
        <s v="C3 Zvuková technika"/>
        <s v="A1 Nákup budovy"/>
        <s v="A2 Výstavba budovy"/>
        <s v="D2 Zhodnotenie existujúceho špeciálneho HW/SW"/>
        <s v="D1 Nákup štandardnej IT techniky"/>
        <s v="E3 Akvizícia zbierkových predmetov"/>
        <s v="C90 Dopravné prostriedky"/>
        <s v="D3 Obstaranie novej IT funkcionality"/>
        <s v="F2 Vytvorenie novej expozície/výstavy"/>
        <s v="C9 Elektrické spotrebiče"/>
        <s v="C8 Mobiliár"/>
        <s v="F1 Rekonštrukcia expozičných priestorov"/>
        <s v="G Reformný zámer"/>
        <s v="B1 Komplexná rekonštrukcia"/>
        <s v="B5 Rekonštrukcia extravilánu"/>
        <s v="C5 Mikroporty"/>
        <s v="C6 Vzduchotechnika"/>
        <s v="B4 Vykurovanie nehnuteľnosti"/>
        <s v="A4 Stavebný dozor"/>
        <s v="E1 Nákup hudobných nástrojov"/>
        <s v="A3 Dostavba budovy"/>
        <s v="C91 Technické vybavenie dielní"/>
        <s v="F3 Realizácia výskumu"/>
      </sharedItems>
    </cacheField>
    <cacheField name="Štádium prípravy (preddefinované)" numFmtId="0">
      <sharedItems containsBlank="1"/>
    </cacheField>
    <cacheField name="Zdroj financovania (preddefinované)" numFmtId="0">
      <sharedItems containsBlank="1" count="5">
        <s v="štátny rozpočet"/>
        <s v="kombinované"/>
        <s v="vlastné zdroje"/>
        <s v="zahraničné fondy"/>
        <m/>
      </sharedItems>
    </cacheField>
    <cacheField name="Finančné krytie (preddefinované)" numFmtId="0">
      <sharedItems containsBlank="1" count="3">
        <s v="áno"/>
        <s v="nie"/>
        <m/>
      </sharedItems>
    </cacheField>
    <cacheField name="Podiel štátneho rozpočtu na celkových KV pri kombinovanom zdroji financovania" numFmtId="0">
      <sharedItems containsString="0" containsBlank="1" containsNumber="1" minValue="0.08" maxValue="1"/>
    </cacheField>
    <cacheField name="Celkové KV" numFmtId="3">
      <sharedItems containsMixedTypes="1" containsNumber="1" minValue="0" maxValue="72500000"/>
    </cacheField>
    <cacheField name="Z toho projektová dokumentácia KV" numFmtId="3">
      <sharedItems containsSemiMixedTypes="0" containsString="0" containsNumber="1" containsInteger="1" minValue="0" maxValue="2500000"/>
    </cacheField>
    <cacheField name="2021 KV" numFmtId="3">
      <sharedItems containsSemiMixedTypes="0" containsString="0" containsNumber="1" minValue="0" maxValue="18321950.91"/>
    </cacheField>
    <cacheField name="2022 KV" numFmtId="3">
      <sharedItems containsMixedTypes="1" containsNumber="1" minValue="0" maxValue="19500000"/>
    </cacheField>
    <cacheField name="2023 KV" numFmtId="0">
      <sharedItems containsSemiMixedTypes="0" containsString="0" containsNumber="1" minValue="0" maxValue="16250000"/>
    </cacheField>
    <cacheField name="2024 KV" numFmtId="3">
      <sharedItems containsSemiMixedTypes="0" containsString="0" containsNumber="1" minValue="0" maxValue="20000000"/>
    </cacheField>
    <cacheField name="2025 KV" numFmtId="3">
      <sharedItems containsSemiMixedTypes="0" containsString="0" containsNumber="1" minValue="0" maxValue="20000000"/>
    </cacheField>
    <cacheField name="2026 KV" numFmtId="3">
      <sharedItems containsSemiMixedTypes="0" containsString="0" containsNumber="1" minValue="0" maxValue="27400000"/>
    </cacheField>
    <cacheField name="2027 KV" numFmtId="3">
      <sharedItems containsSemiMixedTypes="0" containsString="0" containsNumber="1" containsInteger="1" minValue="0" maxValue="25400000"/>
    </cacheField>
    <cacheField name="2028 KV" numFmtId="3">
      <sharedItems containsSemiMixedTypes="0" containsString="0" containsNumber="1" containsInteger="1" minValue="0" maxValue="615000"/>
    </cacheField>
    <cacheField name="2029 KV" numFmtId="3">
      <sharedItems containsSemiMixedTypes="0" containsString="0" containsNumber="1" containsInteger="1" minValue="0" maxValue="645000"/>
    </cacheField>
    <cacheField name="2030 KV" numFmtId="3">
      <sharedItems containsSemiMixedTypes="0" containsString="0" containsNumber="1" containsInteger="1" minValue="0" maxValue="760000"/>
    </cacheField>
    <cacheField name="Vysvetlenie súvisu bežných výdavkov s investičnou aktivitou" numFmtId="0">
      <sharedItems longText="1"/>
    </cacheField>
    <cacheField name="Celkové BV" numFmtId="3">
      <sharedItems containsSemiMixedTypes="0" containsString="0" containsNumber="1" minValue="0" maxValue="6720000"/>
    </cacheField>
    <cacheField name="2021 BV" numFmtId="3">
      <sharedItems containsSemiMixedTypes="0" containsString="0" containsNumber="1" containsInteger="1" minValue="0" maxValue="504000"/>
    </cacheField>
    <cacheField name="2022 BV" numFmtId="3">
      <sharedItems containsSemiMixedTypes="0" containsString="0" containsNumber="1" minValue="0" maxValue="2629446"/>
    </cacheField>
    <cacheField name="2023 BV" numFmtId="3">
      <sharedItems containsSemiMixedTypes="0" containsString="0" containsNumber="1" containsInteger="1" minValue="0" maxValue="2801200"/>
    </cacheField>
    <cacheField name="2024 BV" numFmtId="3">
      <sharedItems containsSemiMixedTypes="0" containsString="0" containsNumber="1" containsInteger="1" minValue="0" maxValue="1100000"/>
    </cacheField>
    <cacheField name="2025 BV" numFmtId="3">
      <sharedItems containsSemiMixedTypes="0" containsString="0" containsNumber="1" containsInteger="1" minValue="0" maxValue="1600000"/>
    </cacheField>
    <cacheField name="2026 BV" numFmtId="3">
      <sharedItems containsSemiMixedTypes="0" containsString="0" containsNumber="1" containsInteger="1" minValue="0" maxValue="2620000"/>
    </cacheField>
    <cacheField name="2027 BV" numFmtId="3">
      <sharedItems containsSemiMixedTypes="0" containsString="0" containsNumber="1" containsInteger="1" minValue="0" maxValue="178000"/>
    </cacheField>
    <cacheField name="2028 BV" numFmtId="3">
      <sharedItems containsSemiMixedTypes="0" containsString="0" containsNumber="1" containsInteger="1" minValue="0" maxValue="147000"/>
    </cacheField>
    <cacheField name="2029 BV" numFmtId="3">
      <sharedItems containsSemiMixedTypes="0" containsString="0" containsNumber="1" containsInteger="1" minValue="0" maxValue="179000"/>
    </cacheField>
    <cacheField name="2030 BV" numFmtId="3">
      <sharedItems containsSemiMixedTypes="0" containsString="0" containsNumber="1" containsInteger="1" minValue="0" maxValue="178000"/>
    </cacheField>
    <cacheField name="Poznámka investora:" numFmtId="0">
      <sharedItems containsBlank="1" longText="1"/>
    </cacheField>
    <cacheField name="Pod 100 tisíc_IKP" numFmtId="0">
      <sharedItems containsSemiMixedTypes="0" containsString="0" containsNumber="1" containsInteger="1" minValue="0" maxValue="1"/>
    </cacheField>
    <cacheField name="Nad 1 mil. eur_IKP" numFmtId="0">
      <sharedItems containsSemiMixedTypes="0" containsString="0" containsNumber="1" containsInteger="1" minValue="0" maxValue="1" count="2">
        <n v="0"/>
        <n v="1"/>
      </sharedItems>
    </cacheField>
    <cacheField name="IP_kategória_IKP" numFmtId="0">
      <sharedItems/>
    </cacheField>
    <cacheField name="Celková kvalita vyplnenia_kontrola_IKP" numFmtId="3">
      <sharedItems containsSemiMixedTypes="0" containsString="0" containsNumber="1" containsInteger="1" minValue="4" maxValue="9"/>
    </cacheField>
    <cacheField name="Súčet KV_kontrola_IKP" numFmtId="0">
      <sharedItems containsSemiMixedTypes="0" containsString="0" containsNumber="1" containsInteger="1" minValue="0" maxValue="1"/>
    </cacheField>
    <cacheField name="Súčet BV_kontrola_IKP" numFmtId="0">
      <sharedItems containsSemiMixedTypes="0" containsString="0" containsNumber="1" containsInteger="1" minValue="0" maxValue="1"/>
    </cacheField>
    <cacheField name="Alokácia na PD_kontrola_IKP" numFmtId="0">
      <sharedItems containsSemiMixedTypes="0" containsString="0" containsNumber="1" containsInteger="1" minValue="0" maxValue="1"/>
    </cacheField>
    <cacheField name="Vyplnenie informácií o investorovi_kontrola_IKP" numFmtId="0">
      <sharedItems containsSemiMixedTypes="0" containsString="0" containsNumber="1" containsInteger="1" minValue="0" maxValue="1"/>
    </cacheField>
    <cacheField name="Vyplnenie informácií o investícií_kontrola_IKP" numFmtId="0">
      <sharedItems containsSemiMixedTypes="0" containsString="0" containsNumber="1" containsInteger="1" minValue="0" maxValue="1"/>
    </cacheField>
    <cacheField name="Vyplnenie alternatív_kontrola_IKP" numFmtId="0">
      <sharedItems containsSemiMixedTypes="0" containsString="0" containsNumber="1" containsInteger="1" minValue="0" maxValue="1"/>
    </cacheField>
    <cacheField name="Vyplnenie alternatív pod 1 mil._kontrola_IKP" numFmtId="0">
      <sharedItems containsSemiMixedTypes="0" containsString="0" containsNumber="1" containsInteger="1" minValue="0" maxValue="1"/>
    </cacheField>
    <cacheField name="Vyplnenie alternatív nad 1 mil._kontrola_IKP" numFmtId="3">
      <sharedItems containsSemiMixedTypes="0" containsString="0" containsNumber="1" containsInteger="1" minValue="0" maxValue="1"/>
    </cacheField>
    <cacheField name="Naliehavosť investície_kontrola_IKP" numFmtId="3">
      <sharedItems containsSemiMixedTypes="0" containsString="0" containsNumber="1" containsInteger="1" minValue="0" maxValue="1"/>
    </cacheField>
    <cacheField name="Naliehavosť investície 01 Záchrana_kontrola_IKP" numFmtId="3">
      <sharedItems containsSemiMixedTypes="0" containsString="0" containsNumber="1" containsInteger="1" minValue="0" maxValue="1"/>
    </cacheField>
    <cacheField name="Naliehavosť investície 02 Hlavná činnosť_kontrola_IKP" numFmtId="3">
      <sharedItems containsSemiMixedTypes="0" containsString="0" containsNumber="1" containsInteger="1" minValue="0" maxValue="1"/>
    </cacheField>
    <cacheField name="Naliehavosť investície 03 Rozvoj_kontrola_IKP" numFmtId="3">
      <sharedItems containsSemiMixedTypes="0" containsString="0" containsNumber="1" containsInteger="1" minValue="0" maxValue="1"/>
    </cacheField>
    <cacheField name="Nadväznosť na strategický cieľ_kontrola_IKP" numFmtId="0">
      <sharedItems containsSemiMixedTypes="0" containsString="0" containsNumber="1" containsInteger="1" minValue="0" maxValue="1"/>
    </cacheField>
    <cacheField name="Finančné krytie_kontrola_IKP" numFmtId="0">
      <sharedItems containsSemiMixedTypes="0" containsString="0" containsNumber="1" containsInteger="1" minValue="0" maxValue="1"/>
    </cacheField>
    <cacheField name="Finančné krytie realizácie_kontrola_IKP" numFmtId="0">
      <sharedItems containsSemiMixedTypes="0" containsString="0" containsNumber="1" containsInteger="1" minValue="0" maxValue="1"/>
    </cacheField>
    <cacheField name="Finančné krytie prípravy_kontrola_IKP"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1">
  <r>
    <s v="BIB"/>
    <s v="BIBIANA medzinárodný dom umenia pre deti"/>
    <s v="BIB202102"/>
    <n v="1"/>
    <s v="Rekonštrukcia podkrovia - interiér"/>
    <s v="Výmena zvislých a vodorovných konštrukcií, elektroinštalácia, sanita, vykurovanie a zefektívnenie zateplenia. Interiérová časť."/>
    <s v="Obnoviť bezpečnú prevádzku oddelenia realizácie, dramaturgie a sekretarítu BAB. Oprava havarijného stavu. Využite aktuálneho stavu v čase pandémie."/>
    <s v="N/A"/>
    <m/>
    <s v="V prípade štandardnej prevádzky (bez obmedzení pandémie) je našim základným cieľom zlepšiť a rozšíriť  činnosť našej inštitúcie - čo je cieľ merateľný v zmysle podpísaného kontraktu. Hodnota diela - rekonštrukcie - 150 000 EUR"/>
    <x v="0"/>
    <x v="0"/>
    <x v="0"/>
    <s v="08 Realizované"/>
    <x v="0"/>
    <x v="0"/>
    <n v="1"/>
    <n v="190000"/>
    <n v="18000"/>
    <n v="190000"/>
    <n v="0"/>
    <n v="0"/>
    <n v="0"/>
    <n v="0"/>
    <n v="0"/>
    <n v="0"/>
    <n v="0"/>
    <n v="0"/>
    <n v="0"/>
    <s v="-"/>
    <n v="0"/>
    <n v="0"/>
    <n v="0"/>
    <n v="0"/>
    <n v="0"/>
    <n v="0"/>
    <n v="0"/>
    <n v="0"/>
    <n v="0"/>
    <n v="0"/>
    <n v="0"/>
    <s v="Ukončené, zrealizované"/>
    <n v="0"/>
    <x v="0"/>
    <s v="B1"/>
    <n v="7"/>
    <n v="1"/>
    <n v="1"/>
    <n v="0"/>
    <n v="1"/>
    <n v="1"/>
    <n v="1"/>
    <n v="1"/>
    <n v="0"/>
    <n v="1"/>
    <n v="1"/>
    <n v="0"/>
    <n v="0"/>
    <n v="0"/>
    <n v="1"/>
    <n v="1"/>
    <n v="0"/>
  </r>
  <r>
    <s v="BIB"/>
    <s v="BIBIANA medzinárodný dom umenia pre deti"/>
    <s v="BIB202101"/>
    <n v="2"/>
    <s v="Rekonštrukcia podkrovia - exteriér"/>
    <s v="Strešná krytina, zateplenie, sanita, klampiarske prvky."/>
    <s v="Oprava strechy, zabránenie havarijnému stavu"/>
    <s v="N/A"/>
    <m/>
    <s v="Životnosť nehnuteľnosti. Odhad nákladov nad 100 000 EUR"/>
    <x v="1"/>
    <x v="1"/>
    <x v="1"/>
    <s v="01 Investičný zámer"/>
    <x v="0"/>
    <x v="1"/>
    <n v="1"/>
    <n v="200000"/>
    <n v="20000"/>
    <n v="0"/>
    <n v="0"/>
    <n v="0"/>
    <n v="0"/>
    <n v="0"/>
    <n v="0"/>
    <n v="0"/>
    <n v="0"/>
    <n v="0"/>
    <n v="0"/>
    <s v="-"/>
    <n v="0"/>
    <n v="0"/>
    <n v="0"/>
    <n v="0"/>
    <n v="0"/>
    <n v="0"/>
    <n v="0"/>
    <n v="0"/>
    <n v="0"/>
    <n v="0"/>
    <n v="0"/>
    <s v="ideový zámer"/>
    <n v="0"/>
    <x v="0"/>
    <s v="B1"/>
    <n v="6"/>
    <n v="0"/>
    <n v="1"/>
    <n v="0"/>
    <n v="1"/>
    <n v="1"/>
    <n v="1"/>
    <n v="1"/>
    <n v="0"/>
    <n v="1"/>
    <n v="0"/>
    <n v="0"/>
    <n v="1"/>
    <n v="0"/>
    <n v="1"/>
    <n v="0"/>
    <n v="1"/>
  </r>
  <r>
    <s v="DNS"/>
    <s v="Divadlo Nová scéna Bratislava"/>
    <s v="DNS202101"/>
    <n v="1"/>
    <s v="Naštudovanie hudobno - dramatických inscenácií"/>
    <s v="Finančné prostriedky budú použité na nákup externe vyrobených scénických  dekrácií a nákup rekvizít presahujúcich čiastku 1700 € za kus. "/>
    <s v="Príprava a naštudovanie nových divadelných inscenácií"/>
    <s v="N/A"/>
    <s v="Zriaďovacia listina DNS "/>
    <s v="nárast tržieb min. o 300 tis. ročne"/>
    <x v="2"/>
    <x v="2"/>
    <x v="2"/>
    <s v="01 Investičný zámer"/>
    <x v="0"/>
    <x v="1"/>
    <n v="1"/>
    <n v="750000"/>
    <n v="0"/>
    <n v="0"/>
    <n v="150000"/>
    <n v="150000"/>
    <n v="150000"/>
    <n v="150000"/>
    <n v="150000"/>
    <n v="0"/>
    <n v="0"/>
    <n v="0"/>
    <n v="0"/>
    <s v="-"/>
    <n v="0"/>
    <n v="0"/>
    <n v="0"/>
    <n v="0"/>
    <n v="0"/>
    <n v="0"/>
    <n v="0"/>
    <n v="0"/>
    <n v="0"/>
    <n v="0"/>
    <n v="0"/>
    <m/>
    <n v="0"/>
    <x v="0"/>
    <s v="B1"/>
    <n v="8"/>
    <n v="1"/>
    <n v="1"/>
    <n v="1"/>
    <n v="1"/>
    <n v="1"/>
    <n v="1"/>
    <n v="1"/>
    <n v="0"/>
    <n v="1"/>
    <n v="0"/>
    <n v="1"/>
    <n v="0"/>
    <n v="0"/>
    <n v="1"/>
    <n v="0"/>
    <n v="1"/>
  </r>
  <r>
    <s v="DNS"/>
    <s v="Divadlo Nová scéna Bratislava"/>
    <s v="DNS202106"/>
    <n v="6"/>
    <s v="Úprava starej kotolne na sklad rekvizít"/>
    <s v="získanie nových kvalitnejších priestorov na uskladnenie rekvizít, kostýmov a hudobných nástrojov ktoré budú zabezpečené a dostupnejšie k javisku"/>
    <s v="riešenie havarijného stavu ukladnenia dekorácií"/>
    <s v="N/A"/>
    <s v="Zákon č. 278/1993 Z.z. o správe majetku štátu, §3 ods.2 "/>
    <s v="úspora pracovníkov a manuálnej práce "/>
    <x v="1"/>
    <x v="1"/>
    <x v="3"/>
    <s v="01 Investičný zámer"/>
    <x v="0"/>
    <x v="1"/>
    <n v="1"/>
    <n v="18000"/>
    <n v="0"/>
    <n v="0"/>
    <n v="18000"/>
    <n v="0"/>
    <n v="0"/>
    <n v="0"/>
    <n v="0"/>
    <n v="0"/>
    <n v="0"/>
    <n v="0"/>
    <n v="0"/>
    <s v="-"/>
    <n v="0"/>
    <n v="0"/>
    <n v="0"/>
    <n v="0"/>
    <n v="0"/>
    <n v="0"/>
    <n v="0"/>
    <n v="0"/>
    <n v="0"/>
    <n v="0"/>
    <n v="0"/>
    <m/>
    <n v="1"/>
    <x v="0"/>
    <s v="B1"/>
    <n v="9"/>
    <n v="1"/>
    <n v="1"/>
    <n v="1"/>
    <n v="1"/>
    <n v="1"/>
    <n v="1"/>
    <n v="1"/>
    <n v="0"/>
    <n v="1"/>
    <n v="0"/>
    <n v="0"/>
    <n v="1"/>
    <n v="1"/>
    <n v="1"/>
    <n v="0"/>
    <n v="1"/>
  </r>
  <r>
    <s v="DNS"/>
    <s v="Divadlo Nová scéna Bratislava"/>
    <s v="DNS202103"/>
    <n v="3"/>
    <s v="Výmena osvetlenia hľadiska"/>
    <s v="dosiahneme odstránenie blikajúceho efektu a zavedením nových žiaroviek znížime energetickú náročnosť o viac ako 50 %"/>
    <s v="riešenie havarijného stavu ukladnenia dekorácií"/>
    <s v="N/A"/>
    <s v="Zákon č. 321/2014 Z.z. o energetickej efektívnosti; Normy STN 12464-1 o kvalite osvetlenia divadelného priestoru"/>
    <s v="úspora nákladov na údržbu a zníženie nákladov na energiu o 3 000 € ročne"/>
    <x v="2"/>
    <x v="3"/>
    <x v="4"/>
    <s v="01 Investičný zámer"/>
    <x v="0"/>
    <x v="1"/>
    <n v="1"/>
    <n v="12000"/>
    <n v="0"/>
    <n v="0"/>
    <n v="12000"/>
    <n v="0"/>
    <n v="0"/>
    <n v="0"/>
    <n v="0"/>
    <n v="0"/>
    <n v="0"/>
    <n v="0"/>
    <n v="0"/>
    <s v="-"/>
    <n v="0"/>
    <n v="0"/>
    <n v="0"/>
    <n v="0"/>
    <n v="0"/>
    <n v="0"/>
    <n v="0"/>
    <n v="0"/>
    <n v="0"/>
    <n v="0"/>
    <n v="0"/>
    <m/>
    <n v="1"/>
    <x v="0"/>
    <s v="B1"/>
    <n v="9"/>
    <n v="1"/>
    <n v="1"/>
    <n v="1"/>
    <n v="1"/>
    <n v="1"/>
    <n v="1"/>
    <n v="1"/>
    <n v="0"/>
    <n v="1"/>
    <n v="0"/>
    <n v="1"/>
    <n v="0"/>
    <n v="1"/>
    <n v="1"/>
    <n v="0"/>
    <n v="1"/>
  </r>
  <r>
    <s v="DNS"/>
    <s v="Divadlo Nová scéna Bratislava"/>
    <s v="DNS202110"/>
    <n v="10"/>
    <s v="Inštalácia zabezpečovacieho systému v skladovacích priestorov Rača"/>
    <s v="Inštalovaním zariadenia dosiahneme lepšiu ochranu majetku v zmysle platnej legislatívy"/>
    <s v="ochrana majetku"/>
    <s v="N/A"/>
    <s v="Zákon č. 278/1993 Z.z. o správe majetku štátu, §3 ods.2"/>
    <s v="úspora jeden pracovník cca 12 000 €"/>
    <x v="1"/>
    <x v="3"/>
    <x v="5"/>
    <s v="01 Investičný zámer"/>
    <x v="0"/>
    <x v="1"/>
    <n v="1"/>
    <n v="15000"/>
    <n v="0"/>
    <n v="0"/>
    <n v="15000"/>
    <n v="0"/>
    <n v="0"/>
    <n v="0"/>
    <n v="0"/>
    <n v="0"/>
    <n v="0"/>
    <n v="0"/>
    <n v="0"/>
    <s v="-"/>
    <n v="0"/>
    <n v="0"/>
    <n v="0"/>
    <n v="0"/>
    <n v="0"/>
    <n v="0"/>
    <n v="0"/>
    <n v="0"/>
    <n v="0"/>
    <n v="0"/>
    <n v="0"/>
    <m/>
    <n v="1"/>
    <x v="0"/>
    <s v="B1"/>
    <n v="9"/>
    <n v="1"/>
    <n v="1"/>
    <n v="1"/>
    <n v="1"/>
    <n v="1"/>
    <n v="1"/>
    <n v="1"/>
    <n v="0"/>
    <n v="1"/>
    <n v="0"/>
    <n v="0"/>
    <n v="1"/>
    <n v="1"/>
    <n v="1"/>
    <n v="0"/>
    <n v="1"/>
  </r>
  <r>
    <s v="DNS"/>
    <s v="Divadlo Nová scéna Bratislava"/>
    <s v="DNS202109"/>
    <n v="9"/>
    <s v="Oprava scénických zariadení javisko"/>
    <s v="opravou zariadení dosiahneme zvýšenie bezpečnosti účinkujúcich a obslužného personálu na javisku, zvýšenie variability zariadení podľa požiadaviek súčasnej scénografie"/>
    <s v="zvýšenie bezpečnosti"/>
    <s v="N/A"/>
    <s v="Vyhláška č.508/2009 Z.z. o vyhradených technických zariadeniach"/>
    <s v="úspora  2 pracovníkov pri reprízových inscenáciách, cca 25 000 €"/>
    <x v="2"/>
    <x v="3"/>
    <x v="6"/>
    <s v="01 Investičný zámer"/>
    <x v="0"/>
    <x v="1"/>
    <n v="1"/>
    <n v="7000"/>
    <n v="0"/>
    <n v="0"/>
    <n v="7000"/>
    <n v="0"/>
    <n v="0"/>
    <n v="0"/>
    <n v="0"/>
    <n v="0"/>
    <n v="0"/>
    <n v="0"/>
    <n v="0"/>
    <s v="-"/>
    <n v="0"/>
    <n v="0"/>
    <n v="0"/>
    <n v="0"/>
    <n v="0"/>
    <n v="0"/>
    <n v="0"/>
    <n v="0"/>
    <n v="0"/>
    <n v="0"/>
    <n v="0"/>
    <m/>
    <n v="1"/>
    <x v="0"/>
    <s v="B1"/>
    <n v="8"/>
    <n v="1"/>
    <n v="1"/>
    <n v="1"/>
    <n v="1"/>
    <n v="1"/>
    <n v="1"/>
    <n v="1"/>
    <n v="0"/>
    <n v="1"/>
    <n v="0"/>
    <n v="1"/>
    <n v="0"/>
    <n v="0"/>
    <n v="1"/>
    <n v="0"/>
    <n v="1"/>
  </r>
  <r>
    <s v="DNS"/>
    <s v="Divadlo Nová scéna Bratislava"/>
    <s v="DNS202111"/>
    <n v="11"/>
    <s v="Digitalizácia stmievačov"/>
    <s v="zlepšenie kvality prevádzky scénického osvetlenia, zníženie energetickej náročnosti"/>
    <s v="zvýšenie technologickej úrovne"/>
    <s v="N/A"/>
    <m/>
    <s v="zníženie nákladcov na EE vo výške 6 000 € ročne"/>
    <x v="2"/>
    <x v="3"/>
    <x v="4"/>
    <s v="01 Investičný zámer"/>
    <x v="0"/>
    <x v="1"/>
    <n v="1"/>
    <n v="7200"/>
    <n v="0"/>
    <n v="0"/>
    <n v="0"/>
    <n v="7200"/>
    <n v="0"/>
    <n v="0"/>
    <n v="0"/>
    <n v="0"/>
    <n v="0"/>
    <n v="0"/>
    <n v="0"/>
    <s v="-"/>
    <n v="0"/>
    <n v="0"/>
    <n v="0"/>
    <n v="0"/>
    <n v="0"/>
    <n v="0"/>
    <n v="0"/>
    <n v="0"/>
    <n v="0"/>
    <n v="0"/>
    <n v="0"/>
    <m/>
    <n v="1"/>
    <x v="0"/>
    <s v="B1"/>
    <n v="8"/>
    <n v="1"/>
    <n v="1"/>
    <n v="1"/>
    <n v="1"/>
    <n v="1"/>
    <n v="1"/>
    <n v="1"/>
    <n v="0"/>
    <n v="1"/>
    <n v="0"/>
    <n v="1"/>
    <n v="0"/>
    <n v="0"/>
    <n v="1"/>
    <n v="0"/>
    <n v="1"/>
  </r>
  <r>
    <s v="DNS"/>
    <s v="Divadlo Nová scéna Bratislava"/>
    <s v="DNS202104"/>
    <n v="4"/>
    <s v="Modernizácia technológie štúdio OLYMPIA"/>
    <s v="sklavitnenie zvukovej a svetelnej techniky,dobudovanie na požadovanú úroveň "/>
    <s v="zvýšenie technologickej úrovne"/>
    <s v="N/A"/>
    <s v="Zriaďovacia listina DNS; Zákon č. 278/1993 Z.z. o správe majetku štátu, §3 ods.2"/>
    <s v="zvýšením počtu predstavení zvýšime tržby o cca 15 000 €"/>
    <x v="2"/>
    <x v="3"/>
    <x v="7"/>
    <s v="01 Investičný zámer"/>
    <x v="0"/>
    <x v="1"/>
    <n v="1"/>
    <n v="25000"/>
    <n v="0"/>
    <n v="0"/>
    <n v="0"/>
    <n v="15000"/>
    <n v="0"/>
    <n v="5000"/>
    <n v="5000"/>
    <n v="0"/>
    <n v="0"/>
    <n v="0"/>
    <n v="0"/>
    <s v="-"/>
    <n v="0"/>
    <n v="0"/>
    <n v="0"/>
    <n v="0"/>
    <n v="0"/>
    <n v="0"/>
    <n v="0"/>
    <n v="0"/>
    <n v="0"/>
    <n v="0"/>
    <n v="0"/>
    <m/>
    <n v="1"/>
    <x v="0"/>
    <s v="B1"/>
    <n v="8"/>
    <n v="1"/>
    <n v="1"/>
    <n v="1"/>
    <n v="1"/>
    <n v="1"/>
    <n v="1"/>
    <n v="1"/>
    <n v="0"/>
    <n v="1"/>
    <n v="0"/>
    <n v="1"/>
    <n v="0"/>
    <n v="0"/>
    <n v="1"/>
    <n v="0"/>
    <n v="1"/>
  </r>
  <r>
    <s v="DNS"/>
    <s v="Divadlo Nová scéna Bratislava"/>
    <s v="DNS202112"/>
    <n v="12"/>
    <s v="Výmena zvukovej réžie"/>
    <s v="súčasná zvuková réžia je nedostačujúca v rozsahu potrebnej pre inscenácie, nové zariadenie harmonizuje celé zvukové pracovisko do programovateľného celku a tým zvýši kvalitu a komfort predstavení "/>
    <s v="zvýšenie technologickej úrovne"/>
    <s v="N/A"/>
    <s v="Zriaďovacia listina DNS"/>
    <n v="0"/>
    <x v="2"/>
    <x v="3"/>
    <x v="8"/>
    <s v="01 Investičný zámer"/>
    <x v="0"/>
    <x v="1"/>
    <n v="1"/>
    <n v="150000"/>
    <n v="0"/>
    <n v="0"/>
    <n v="0"/>
    <n v="150000"/>
    <n v="0"/>
    <n v="0"/>
    <n v="0"/>
    <n v="0"/>
    <n v="0"/>
    <n v="0"/>
    <n v="0"/>
    <s v="-"/>
    <n v="0"/>
    <n v="0"/>
    <n v="0"/>
    <n v="0"/>
    <n v="0"/>
    <n v="0"/>
    <n v="0"/>
    <n v="0"/>
    <n v="0"/>
    <n v="0"/>
    <n v="0"/>
    <m/>
    <n v="0"/>
    <x v="0"/>
    <s v="B1"/>
    <n v="8"/>
    <n v="1"/>
    <n v="1"/>
    <n v="1"/>
    <n v="1"/>
    <n v="1"/>
    <n v="1"/>
    <n v="1"/>
    <n v="0"/>
    <n v="1"/>
    <n v="0"/>
    <n v="1"/>
    <n v="0"/>
    <n v="0"/>
    <n v="1"/>
    <n v="0"/>
    <n v="1"/>
  </r>
  <r>
    <s v="DNS"/>
    <s v="Divadlo Nová scéna Bratislava"/>
    <s v="DNS202113"/>
    <n v="13"/>
    <s v="Nákup inteligentných reflektorov"/>
    <s v="Nákupom sa zvýši variabilita scénického osvetlenia , znži sa energetická náročnosť a znížia sa nároky na manuálnu obsluhu pri príprave inscenácií"/>
    <s v="zvýšenie technologickej úrovne"/>
    <s v="N/A"/>
    <s v="Zákon č. 321/2014 Z.z. o energetickej efektívnosti"/>
    <n v="0"/>
    <x v="2"/>
    <x v="3"/>
    <x v="4"/>
    <s v="01 Investičný zámer"/>
    <x v="0"/>
    <x v="1"/>
    <n v="1"/>
    <n v="14000"/>
    <n v="0"/>
    <n v="0"/>
    <n v="0"/>
    <n v="7000"/>
    <n v="0"/>
    <n v="7000"/>
    <n v="0"/>
    <n v="0"/>
    <n v="0"/>
    <n v="0"/>
    <n v="0"/>
    <s v="-"/>
    <n v="0"/>
    <n v="0"/>
    <n v="0"/>
    <n v="0"/>
    <n v="0"/>
    <n v="0"/>
    <n v="0"/>
    <n v="0"/>
    <n v="0"/>
    <n v="0"/>
    <n v="0"/>
    <m/>
    <n v="1"/>
    <x v="0"/>
    <s v="B1"/>
    <n v="8"/>
    <n v="1"/>
    <n v="1"/>
    <n v="1"/>
    <n v="1"/>
    <n v="1"/>
    <n v="1"/>
    <n v="1"/>
    <n v="0"/>
    <n v="1"/>
    <n v="0"/>
    <n v="1"/>
    <n v="0"/>
    <n v="0"/>
    <n v="1"/>
    <n v="0"/>
    <n v="1"/>
  </r>
  <r>
    <s v="DNS"/>
    <s v="Divadlo Nová scéna Bratislava"/>
    <s v="DNS202102"/>
    <n v="2"/>
    <s v="Odkúpenie ďivadelných priestorov od MČ  "/>
    <s v="Bytový dom v ktorom sídli divadlo, v zmysle zákona 182/1993 o vlastníctve bytov a nebytových priestorov prenajímame od MČ Staré mesto, ktoré nevie zabezpečiť potreby divadla. Problémy sú s údržbou budovy, MČ nemá dosah na využívanie FO bytového domu a nemá záujem na konkrétne riešenia problémov divadla "/>
    <s v="priestorové osamostatnenie divadla"/>
    <m/>
    <s v="Zriaďovacia listina DNS "/>
    <s v="vlastníckym právom dosiahneme zvýšený prenájom priestorov a zvýšené tržby o 60 000 € a úsporu nájmu vo výške cca 30 000 € ročne"/>
    <x v="1"/>
    <x v="4"/>
    <x v="9"/>
    <s v="01 Investičný zámer"/>
    <x v="0"/>
    <x v="1"/>
    <n v="1"/>
    <n v="3500000"/>
    <n v="0"/>
    <n v="0"/>
    <n v="0"/>
    <n v="3500000"/>
    <n v="0"/>
    <n v="0"/>
    <n v="0"/>
    <n v="0"/>
    <n v="0"/>
    <n v="0"/>
    <n v="0"/>
    <s v="-"/>
    <n v="0"/>
    <n v="0"/>
    <n v="0"/>
    <n v="0"/>
    <n v="0"/>
    <n v="0"/>
    <n v="0"/>
    <n v="0"/>
    <n v="0"/>
    <n v="0"/>
    <n v="0"/>
    <s v="nutná rekonštrukcia kotolne - kotolňa už nevyhovuje, kotle sú zastaralé a stále poruchové, dokumentácia o neriešení situácie je založená v divadle Nová scéna. Doterajšie nájomné MČ chce zvýšiť min. o 100 %."/>
    <n v="0"/>
    <x v="1"/>
    <s v="B3"/>
    <n v="7"/>
    <n v="1"/>
    <n v="1"/>
    <n v="1"/>
    <n v="1"/>
    <n v="1"/>
    <n v="0"/>
    <n v="0"/>
    <n v="0"/>
    <n v="1"/>
    <n v="0"/>
    <n v="0"/>
    <n v="1"/>
    <n v="0"/>
    <n v="1"/>
    <n v="0"/>
    <n v="1"/>
  </r>
  <r>
    <s v="DNS"/>
    <s v="Divadlo Nová scéna Bratislava"/>
    <s v="DNS202108"/>
    <n v="8"/>
    <s v="Vybudovanie skladu dekorácií - nová hala"/>
    <s v="Uvoľnenie komunikačných priestorov v DNS , kvalitnejšie uskladnenie kostýmov a kulís mimo divadla"/>
    <s v="riešenie havarijného stavu ukladnenia dekorácií"/>
    <s v="N/A"/>
    <s v="Zákon č. 278/1993 Z.z. o správe majetku štátu, §3 ods.2"/>
    <s v="úspora pracovníkov a manuálnej práce "/>
    <x v="1"/>
    <x v="4"/>
    <x v="10"/>
    <s v="01 Investičný zámer"/>
    <x v="0"/>
    <x v="1"/>
    <n v="1"/>
    <n v="80000"/>
    <n v="0"/>
    <n v="0"/>
    <n v="80000"/>
    <n v="0"/>
    <n v="0"/>
    <n v="0"/>
    <n v="0"/>
    <n v="0"/>
    <n v="0"/>
    <n v="0"/>
    <n v="0"/>
    <s v="-"/>
    <n v="0"/>
    <n v="0"/>
    <n v="0"/>
    <n v="0"/>
    <n v="0"/>
    <n v="0"/>
    <n v="0"/>
    <n v="0"/>
    <n v="0"/>
    <n v="0"/>
    <n v="0"/>
    <m/>
    <n v="1"/>
    <x v="0"/>
    <s v="B1"/>
    <n v="9"/>
    <n v="1"/>
    <n v="1"/>
    <n v="1"/>
    <n v="1"/>
    <n v="1"/>
    <n v="1"/>
    <n v="1"/>
    <n v="0"/>
    <n v="1"/>
    <n v="0"/>
    <n v="0"/>
    <n v="1"/>
    <n v="1"/>
    <n v="1"/>
    <n v="0"/>
    <n v="1"/>
  </r>
  <r>
    <s v="DNS"/>
    <s v="Divadlo Nová scéna Bratislava"/>
    <s v="DNS202107"/>
    <n v="7"/>
    <s v="Oprava skladu dekorácií - zateplenie"/>
    <s v="Odstránenie zatekania do skladu, zvýšenie tepelného konfortu a vyššiu ochranu majetku divadla"/>
    <s v="riešenie havarijného stavu ukladnenia dekorácií"/>
    <s v="N/A"/>
    <s v="Zákon č. 278/1993 Z.z. o správe majetku štátu, §3 ods.2"/>
    <s v="úspora tepelnej energie vo výške 2500 € ročne "/>
    <x v="0"/>
    <x v="0"/>
    <x v="0"/>
    <s v="01 Investičný zámer"/>
    <x v="0"/>
    <x v="1"/>
    <n v="1"/>
    <n v="30000"/>
    <n v="0"/>
    <n v="0"/>
    <n v="0"/>
    <n v="30000"/>
    <n v="0"/>
    <n v="0"/>
    <n v="0"/>
    <n v="0"/>
    <n v="0"/>
    <n v="0"/>
    <n v="0"/>
    <s v="-"/>
    <n v="0"/>
    <n v="0"/>
    <n v="0"/>
    <n v="0"/>
    <n v="0"/>
    <n v="0"/>
    <n v="0"/>
    <n v="0"/>
    <n v="0"/>
    <n v="0"/>
    <n v="0"/>
    <m/>
    <n v="1"/>
    <x v="0"/>
    <s v="B1"/>
    <n v="9"/>
    <n v="1"/>
    <n v="1"/>
    <n v="1"/>
    <n v="1"/>
    <n v="1"/>
    <n v="1"/>
    <n v="1"/>
    <n v="0"/>
    <n v="1"/>
    <n v="1"/>
    <n v="0"/>
    <n v="0"/>
    <n v="1"/>
    <n v="1"/>
    <n v="0"/>
    <n v="1"/>
  </r>
  <r>
    <s v="DÚ"/>
    <s v="Divadelný ústav"/>
    <s v="DÚ202101"/>
    <s v="R"/>
    <s v="Technické zhodnotenie IS THEATRE.SK"/>
    <s v="Zámerom investície  je zvýšenie počtu záznamov, počtu zobrazení v databáze, skvalitnenie služieb pre širokú odbornú verejnosť."/>
    <s v="Cieľom je  vytvorenie užívateľsky komfortného systému a vytvorenie jednotnej zobrazovacej platformy pre všetky odborné databázy inštitúcie, ktoré budú spájať všetky  evidencie (archívne, múzejné a galerijné, knižničné ). Určená pre široku verejnosť  najmä divadlá, divadelníkov, školy, odborníkov na divadlo a kultúrnu politiku."/>
    <s v="N/A"/>
    <s v="Zákon č. 275/2006 Z.z. o informačných systémoch verejnej správy, §3 ods. 4 d)"/>
    <s v="Online prezentácia divadelnej činností spracovaných v  IS Theatre.sk pre širokú verejnosť ale najmä pre študentov, odborníkov, vedcov, stredné školy, vysoké školy.  Predpokladaný medziročný nárast  databázy je stanovený v kontrakte organizácie o 8% ročne."/>
    <x v="1"/>
    <x v="5"/>
    <x v="11"/>
    <s v="08 Realizované"/>
    <x v="0"/>
    <x v="0"/>
    <n v="1"/>
    <n v="7500"/>
    <n v="0"/>
    <n v="7500"/>
    <n v="0"/>
    <n v="0"/>
    <n v="0"/>
    <n v="0"/>
    <n v="0"/>
    <n v="0"/>
    <n v="0"/>
    <n v="0"/>
    <n v="0"/>
    <s v="náklady na digitalizáciu dokumentov a zbierkových predmetov, práce brigádnikov na prípravné práce na digitalizáciu a skenovanie niektorých dokumentov vo vlastnej réžii "/>
    <n v="84000"/>
    <n v="0"/>
    <n v="24000"/>
    <n v="30000"/>
    <n v="10000"/>
    <n v="10000"/>
    <n v="10000"/>
    <n v="0"/>
    <n v="0"/>
    <n v="0"/>
    <n v="0"/>
    <m/>
    <n v="1"/>
    <x v="0"/>
    <s v="B1"/>
    <n v="9"/>
    <n v="1"/>
    <n v="1"/>
    <n v="1"/>
    <n v="1"/>
    <n v="1"/>
    <n v="1"/>
    <n v="1"/>
    <n v="0"/>
    <n v="1"/>
    <n v="0"/>
    <n v="0"/>
    <n v="1"/>
    <n v="1"/>
    <n v="1"/>
    <n v="1"/>
    <n v="0"/>
  </r>
  <r>
    <s v="DÚ"/>
    <s v="Divadelný ústav"/>
    <s v="DÚ202102"/>
    <s v="R"/>
    <s v="Rozšírenie a výmena zastaralých serverov"/>
    <s v="Revitalizácia serverovne Divadleného ústavu z dôvodu zvýšenia bezpečnosti všetkých informačných systémov organizácie. Nákup diskového poľa - náhrada 8 ročného diskového poľa IBM DS3512. "/>
    <s v="Cieľom je  výmena už nepodporovaných programov a náhradných komponentov, ochrana dát všetkých databáz a webových stránok, bezpečné zálohovanie dát. "/>
    <s v="N/A"/>
    <s v="Zákon č. 95/2019 Z.z. o informačných technológiách vo verejnej správe, §24 "/>
    <s v="Zníženie nákladov na opravy, nákupy externých diskov   8 ks/ á 106 €  - cca 800 €/rok "/>
    <x v="2"/>
    <x v="5"/>
    <x v="12"/>
    <s v="08 Realizované"/>
    <x v="0"/>
    <x v="0"/>
    <n v="1"/>
    <n v="2800"/>
    <n v="0"/>
    <n v="2800"/>
    <n v="0"/>
    <n v="0"/>
    <n v="0"/>
    <n v="0"/>
    <n v="0"/>
    <n v="0"/>
    <n v="0"/>
    <n v="0"/>
    <n v="0"/>
    <s v="-"/>
    <n v="0"/>
    <n v="0"/>
    <n v="0"/>
    <n v="0"/>
    <n v="0"/>
    <n v="0"/>
    <n v="0"/>
    <n v="0"/>
    <n v="0"/>
    <n v="0"/>
    <n v="0"/>
    <m/>
    <n v="1"/>
    <x v="0"/>
    <s v="B1"/>
    <n v="9"/>
    <n v="1"/>
    <n v="1"/>
    <n v="1"/>
    <n v="1"/>
    <n v="1"/>
    <n v="1"/>
    <n v="1"/>
    <n v="0"/>
    <n v="1"/>
    <n v="0"/>
    <n v="1"/>
    <n v="0"/>
    <n v="1"/>
    <n v="1"/>
    <n v="1"/>
    <n v="0"/>
  </r>
  <r>
    <s v="DÚ"/>
    <s v="Divadelný ústav"/>
    <s v="DÚ202103"/>
    <n v="2"/>
    <s v="Akvizičné nákupy do Múzea DÚ"/>
    <s v=" Nákupy akvizícií predstavujú jeden zo základných spôsobov budovania fondov a zbierok Divadelného ústavu. Ide o systematické dopĺňanie zbierkového fondu scénografie, kostýmov, makiet od významných osobností divadla. "/>
    <s v="Nárast fondov a zbierok inštitúcie, zapĺňanie prázdnych miest v oblasti histórie divadleného umenia, spracovávanie, digitalizácia získaných materiálov a následné zverejňovanie cez on line priestor."/>
    <s v="N/A"/>
    <s v="Zákon č. 206/2009 Z.z. o múzeách a o galériách a o ochrane predmetov kultúrnej hodnoty, §9 ods. 1 "/>
    <s v="Počet zbierkových predmetov - ročne 10 - 50 ks a ich zhromažďovanie, ochraňovanie a vedecké a odborné spracovanie, ako aj následná prezentácia verejnosti rôznymi formami: prostredníctvom výstav v divadlách na Slovensku ako aj v zahraničí. V online priestore z databázy etheatre.sk a aj  na sociálnych mediách, ako aj formou  odbornýc článkov cez edičné výstupy - časopis kod (min. 3 články ročne) a publikácie."/>
    <x v="2"/>
    <x v="2"/>
    <x v="13"/>
    <s v="07 V realizácii"/>
    <x v="0"/>
    <x v="1"/>
    <n v="1"/>
    <n v="84500"/>
    <n v="0"/>
    <n v="9500"/>
    <n v="15000"/>
    <n v="15000"/>
    <n v="15000"/>
    <n v="15000"/>
    <n v="15000"/>
    <n v="0"/>
    <n v="0"/>
    <n v="0"/>
    <n v="0"/>
    <s v="nákupy obalov a PH špeciálnych obalov na správne uloženie v zmysle zákona "/>
    <n v="5000"/>
    <n v="0"/>
    <n v="1000"/>
    <n v="1000"/>
    <n v="1000"/>
    <n v="1000"/>
    <n v="1000"/>
    <n v="0"/>
    <n v="0"/>
    <n v="0"/>
    <n v="0"/>
    <m/>
    <n v="1"/>
    <x v="0"/>
    <s v="B1"/>
    <n v="8"/>
    <n v="1"/>
    <n v="1"/>
    <n v="1"/>
    <n v="1"/>
    <n v="1"/>
    <n v="1"/>
    <n v="1"/>
    <n v="0"/>
    <n v="1"/>
    <n v="0"/>
    <n v="1"/>
    <n v="0"/>
    <n v="1"/>
    <n v="0"/>
    <n v="0"/>
    <n v="0"/>
  </r>
  <r>
    <s v="DÚ"/>
    <s v="Divadelný ústav"/>
    <s v="DÚ202104"/>
    <n v="1"/>
    <s v="Nákup nového auta"/>
    <s v="Nákup auta na prevoz výstavných prvkov, distribúciu kníh, návšev divadiel, divadelných predstavení a festivalov v rámci monitorovania divadlenej činnosti na Slovensku a v zahraničí ."/>
    <s v="Zabezpečiť prevoz a inštaláciu výstav v priestoroch divadiel a verejných galérií. Zvýšiť návštevnosť divadelných predstavení v rámci celého Slovenska. Vykonávať vedecko- výskumnú činnosť."/>
    <s v="N/A"/>
    <s v="Zriaďovacia listina DÚ, čl.1 bod 3 písm. g) i) j)"/>
    <s v="Počet výstav realizovaných v rámci Slovenska (ich transport), počet návštev divadelných predstavení (odborní pracovníci), počet získaných vedecko-výskumných dokumentov, počet distribuovaných publikácií z vydavateľskej činnosti inštitúcie. Nakoľko automobilom zabezpečujeme veľkú časť našich aktivít vyplývajúcich zo zriaďovacej listiny, ročne v priemere najazdí 30 000 km. Prepočet vyplýva z GPS, ktorú má zabudovanú súčasný automobil. "/>
    <x v="1"/>
    <x v="3"/>
    <x v="14"/>
    <s v="01 Investičný zámer"/>
    <x v="0"/>
    <x v="1"/>
    <n v="1"/>
    <n v="36000"/>
    <n v="0"/>
    <n v="0"/>
    <n v="36000"/>
    <n v="0"/>
    <n v="0"/>
    <n v="0"/>
    <n v="0"/>
    <n v="0"/>
    <n v="0"/>
    <n v="0"/>
    <n v="0"/>
    <s v="-"/>
    <n v="0"/>
    <n v="0"/>
    <n v="0"/>
    <n v="0"/>
    <n v="0"/>
    <n v="0"/>
    <n v="0"/>
    <n v="0"/>
    <n v="0"/>
    <n v="0"/>
    <n v="0"/>
    <m/>
    <n v="1"/>
    <x v="0"/>
    <s v="B1"/>
    <n v="9"/>
    <n v="1"/>
    <n v="1"/>
    <n v="1"/>
    <n v="1"/>
    <n v="1"/>
    <n v="1"/>
    <n v="1"/>
    <n v="0"/>
    <n v="1"/>
    <n v="0"/>
    <n v="0"/>
    <n v="1"/>
    <n v="1"/>
    <n v="1"/>
    <n v="0"/>
    <n v="1"/>
  </r>
  <r>
    <s v="DÚ"/>
    <s v="Divadelný ústav"/>
    <s v="DÚ202105"/>
    <n v="4"/>
    <s v="Vytvorenie platobnej brány pre portál Virtuálna databáza slovenského divadla - etheatre.sk"/>
    <s v="V roku 2021 bola spustená Virtuálna databáza slovenského divadla, ktorá na rozdiel od predchádzajúcej platformy, doplnila zobrazenie digitalizovaných dokumentov a múzejných zbierok od sezóny 1920/1921 do sezóny 1956/1957 (fotografie, recenzie, bulletíny, múzejné diela). Všetky zobrazené diela sú opatrené licenčnými právami a chránené pred zneužitím. Uvedená platforma je do danej sezóny poskytovaná užívateľom bezodplatne. Od sezóny 1956/1957 vzhľadom na nárast dát a digitalizátov a nárast financií na ich zabezpečenie, sa plánuje vytvoriť platobná brána, vďaka ktorej sa inštitúcii aspoň čiastočne vrátia vynaložené investície.  "/>
    <s v="efektívne hospodárenie inštitúcie"/>
    <s v="N/A"/>
    <s v="Zákon č. 275/2006 Z.z. o informačných systémoch verejnej správy"/>
    <s v="Nárast vlastných finančných prostriedkov 1 200 €/mesiac. Išlo by o spoplatnenie služieb  v rámci databázy IS Theatre.sk, čím by organizácii pri predpokladanej návštevnosti 300 osôb mesačne vzrátli uvedené výnosy.Vstupný poplatok predpokladáme že bude 4 €."/>
    <x v="1"/>
    <x v="5"/>
    <x v="15"/>
    <s v="01 Investičný zámer"/>
    <x v="0"/>
    <x v="1"/>
    <n v="1"/>
    <n v="10000"/>
    <n v="0"/>
    <n v="0"/>
    <n v="10000"/>
    <n v="0"/>
    <n v="0"/>
    <n v="0"/>
    <n v="0"/>
    <n v="0"/>
    <n v="0"/>
    <n v="0"/>
    <n v="0"/>
    <s v="náklady na pripojenia cez Štátnu pokladnicu, servis a opravy"/>
    <n v="5000"/>
    <n v="0"/>
    <n v="1000"/>
    <n v="1000"/>
    <n v="1000"/>
    <n v="1000"/>
    <n v="1000"/>
    <n v="0"/>
    <n v="0"/>
    <n v="0"/>
    <n v="0"/>
    <m/>
    <n v="1"/>
    <x v="0"/>
    <s v="B1"/>
    <n v="8"/>
    <n v="1"/>
    <n v="1"/>
    <n v="1"/>
    <n v="1"/>
    <n v="1"/>
    <n v="1"/>
    <n v="1"/>
    <n v="0"/>
    <n v="1"/>
    <n v="0"/>
    <n v="0"/>
    <n v="1"/>
    <n v="0"/>
    <n v="1"/>
    <n v="0"/>
    <n v="1"/>
  </r>
  <r>
    <s v="DÚ"/>
    <s v="Divadelný ústav"/>
    <s v="DÚ202106"/>
    <s v="R"/>
    <s v="Nákup nového knižničného systému"/>
    <s v="Zámerom je zabezpečiť moderné technické vybavenie a podmienky na zavádzanie nových technológií a knižnično-informačných služieb."/>
    <s v="Zabezpečiť systematický nárast, odbornú evidenciu, spracovanie, uchovávanie, ochranu a sprístupňovanie knižničného fondu inštitúcie. "/>
    <s v="N/A"/>
    <s v="Zákon č. 126/2015 Z. z. o knižniciach; Zákon č. 206/2009 Z.z. o múzeách a o galériách a o ochrane predmetov kultúrnej hodnoty"/>
    <s v="Počet používateľov - nárast o 20% oproti súčasnému stavu. Počet používateľov novom IS - nárast o 20% oproti súčasnému stavu. Rozšírenie modulov prírastkovania o bulletiny a časopisy._x000a__x000a_"/>
    <x v="1"/>
    <x v="5"/>
    <x v="15"/>
    <s v="07 V realizácii"/>
    <x v="0"/>
    <x v="0"/>
    <n v="1"/>
    <n v="15500"/>
    <n v="0"/>
    <n v="15500"/>
    <n v="0"/>
    <n v="0"/>
    <n v="0"/>
    <n v="0"/>
    <n v="0"/>
    <n v="0"/>
    <n v="0"/>
    <n v="0"/>
    <n v="0"/>
    <s v="náklady na upgrade softweru, servis, "/>
    <n v="15000"/>
    <n v="0"/>
    <n v="3000"/>
    <n v="3000"/>
    <n v="3000"/>
    <n v="3000"/>
    <n v="3000"/>
    <n v="0"/>
    <n v="0"/>
    <n v="0"/>
    <n v="0"/>
    <m/>
    <n v="1"/>
    <x v="0"/>
    <s v="B1"/>
    <n v="8"/>
    <n v="1"/>
    <n v="1"/>
    <n v="1"/>
    <n v="1"/>
    <n v="1"/>
    <n v="1"/>
    <n v="1"/>
    <n v="0"/>
    <n v="1"/>
    <n v="0"/>
    <n v="0"/>
    <n v="1"/>
    <n v="0"/>
    <n v="1"/>
    <n v="1"/>
    <n v="0"/>
  </r>
  <r>
    <s v="DÚ"/>
    <s v="Divadelný ústav"/>
    <s v="DÚ202107"/>
    <n v="10"/>
    <s v="Vytvorenie stálej expozície Múzea DÚ"/>
    <s v="Výstavná činnosť a jej prezentácia na Slovensku a v zahraničí je jednou z významných prezentačných činností Divadelného ústavu. Inštitúcia je po stránke odbornej a technickej (digitalizácia) prichystaná na vytvorenie moderného prezentačného múzejného priestoru, ktorý by splnil všetky nároky súčasného návštevníka.  "/>
    <s v="Založenie, prevádzka, vytvorenie stálej expozície a  moderného prezentačného priestoru zo zbierok a fondov inštitúcie. "/>
    <s v="N/A"/>
    <s v="Zákon č. 206/2009 Z.z. o múzeách a o galériách a o ochrane predmetov kultúrnej hodnoty"/>
    <s v="Počet návštevníkov ročne: 1000, počet výstav: 10, počet vzdelávacích a iných podujatí ročne: 20"/>
    <x v="1"/>
    <x v="6"/>
    <x v="16"/>
    <s v="01 Investičný zámer"/>
    <x v="0"/>
    <x v="1"/>
    <n v="1"/>
    <n v="200000"/>
    <n v="0"/>
    <n v="0"/>
    <n v="100000"/>
    <n v="50000"/>
    <n v="50000"/>
    <n v="0"/>
    <n v="0"/>
    <n v="0"/>
    <n v="0"/>
    <n v="0"/>
    <n v="0"/>
    <s v="nákupy vybavenia priestorov, špeciálnych vytrín, zabezpečovacie systémy, požiarne hlásiče, hlásiče na vodu. "/>
    <n v="115000"/>
    <n v="0"/>
    <n v="20000"/>
    <n v="20000"/>
    <n v="25000"/>
    <n v="25000"/>
    <n v="25000"/>
    <n v="0"/>
    <n v="0"/>
    <n v="0"/>
    <n v="0"/>
    <m/>
    <n v="0"/>
    <x v="0"/>
    <s v="B1"/>
    <n v="8"/>
    <n v="1"/>
    <n v="1"/>
    <n v="1"/>
    <n v="1"/>
    <n v="1"/>
    <n v="1"/>
    <n v="1"/>
    <n v="0"/>
    <n v="1"/>
    <n v="0"/>
    <n v="0"/>
    <n v="1"/>
    <n v="0"/>
    <n v="1"/>
    <n v="0"/>
    <n v="1"/>
  </r>
  <r>
    <s v="DÚ"/>
    <s v="Divadelný ústav"/>
    <s v="DÚ202108"/>
    <n v="9"/>
    <s v="Vytvorenie audiovizuálneho pracoviska"/>
    <s v="Vybudovanie audiovizuálneho pracoviska. Hlavnou činnosťou bude aplikácia nových technológií v propagácii aktivít inštitúcie  a zaznamenávanie činnosti slovenských divadiel a divadelných inštitúcií (virtuálna realita, responzívne videozáznamy, aplikácia videí do online prezentácií a pod.)._x000a_"/>
    <s v="Dopĺňanie audiovizuálnej zbierky,  zaznamenávanie podujatí a podpora prezentačnej činnosti inštitúcie a divadiel doma a v zahraničí."/>
    <s v="N/A"/>
    <s v="Zákon č. 40/2015 Z.z. o audiovízii, §33 a 34 a 21"/>
    <s v="Počet audiovizuálnych záznamov ročne cca 10 ks - išlo by o premiéry divadelných inscenácií, ktoré budú vybrané dramaturgickou radou festivalu Nová Dráma / New Drama. "/>
    <x v="1"/>
    <x v="3"/>
    <x v="17"/>
    <s v="01 Investičný zámer"/>
    <x v="0"/>
    <x v="1"/>
    <n v="1"/>
    <n v="30000"/>
    <n v="0"/>
    <n v="0"/>
    <n v="10000"/>
    <n v="15000"/>
    <n v="5000"/>
    <n v="0"/>
    <n v="0"/>
    <n v="0"/>
    <n v="0"/>
    <n v="0"/>
    <n v="0"/>
    <s v="nákupy techniky na natáčanie, služby kameramanov, technikov a licenčné práva"/>
    <n v="75000"/>
    <n v="0"/>
    <n v="15000"/>
    <n v="15000"/>
    <n v="15000"/>
    <n v="15000"/>
    <n v="15000"/>
    <n v="0"/>
    <n v="0"/>
    <n v="0"/>
    <n v="0"/>
    <m/>
    <n v="1"/>
    <x v="0"/>
    <s v="B1"/>
    <n v="9"/>
    <n v="1"/>
    <n v="1"/>
    <n v="1"/>
    <n v="1"/>
    <n v="1"/>
    <n v="1"/>
    <n v="1"/>
    <n v="0"/>
    <n v="1"/>
    <n v="0"/>
    <n v="0"/>
    <n v="1"/>
    <n v="1"/>
    <n v="1"/>
    <n v="0"/>
    <n v="1"/>
  </r>
  <r>
    <s v="DÚ"/>
    <s v="Divadelný ústav"/>
    <s v="DÚ202109"/>
    <n v="8"/>
    <s v="Vybudovanie reštaurátorsko-technického pracoviska"/>
    <s v=" Reštaurátorsko-technické pracovisko sa bude venovať nasledujúcimi činnostiam: a. základné ošetrenie poškodených papierových dokumentov, b. základné ošetrenie filmov, negatívov, diapozitívov, magnetofónových pásov._x000a_ "/>
    <s v="Odborná ochrana kultúrneho dedičstva na poli divadelníctva."/>
    <s v="N/A"/>
    <s v="Strategický plán rozvoja Divadelného ústavu na roky 2021 -2026 "/>
    <s v="Počet zreštaurovaných objektov ročne: minimálne 40 scénografických návrhov; počet makiet 2 ks: minimálne 4 ks bábok, samozrejme všetko závisí od rozsahu poškodenia. Zreštaurovanie obrazov v počte 16 ks. "/>
    <x v="1"/>
    <x v="3"/>
    <x v="17"/>
    <s v="01 Investičný zámer"/>
    <x v="0"/>
    <x v="1"/>
    <n v="1"/>
    <n v="16000"/>
    <n v="0"/>
    <n v="0"/>
    <n v="6000"/>
    <n v="4000"/>
    <n v="6000"/>
    <n v="0"/>
    <n v="0"/>
    <n v="0"/>
    <n v="0"/>
    <n v="0"/>
    <n v="0"/>
    <s v="náklady na nákup materiálového vybavenia, špeciálnych materiálov na odborné ošetrenie, nákup špeciálneho vybavenia pre pracovníkov"/>
    <n v="11000"/>
    <n v="0"/>
    <n v="2000"/>
    <n v="3000"/>
    <n v="2000"/>
    <n v="2000"/>
    <n v="2000"/>
    <n v="0"/>
    <n v="0"/>
    <n v="0"/>
    <n v="0"/>
    <m/>
    <n v="1"/>
    <x v="0"/>
    <s v="B1"/>
    <n v="8"/>
    <n v="1"/>
    <n v="1"/>
    <n v="1"/>
    <n v="1"/>
    <n v="1"/>
    <n v="1"/>
    <n v="1"/>
    <n v="0"/>
    <n v="1"/>
    <n v="0"/>
    <n v="0"/>
    <n v="1"/>
    <n v="0"/>
    <n v="1"/>
    <n v="0"/>
    <n v="1"/>
  </r>
  <r>
    <s v="DÚ"/>
    <s v="Divadelný ústav"/>
    <s v="DÚ202110"/>
    <n v="7"/>
    <s v="Výroba inštalácia samonosnej svetelnej rampy do Štúdia 12"/>
    <s v="Výroba na mieru a následná inštalácia samonosnej (mobilnej) svetelnej rampy do divadelného priestoru Štúdia 12, ktorý je technickou kultúrnou pamiatkou bez nutnosti stavebných zásahov. Projekt zvýši bezpečnosť pohybu v priestore, jeho technickú variabilitu a manipuláciu s technológiami."/>
    <s v="Zvýšenie bezpečnosti pri manipulácii s divadelnými reflektormi a technológiami bez nutnosti zásahu do technickej kultúrnej pamiatky akou je priestor Štúdia 12, vrátane zabezpečenia väčšej variability technických možností v divadelnom priestore. Zníženie rizika úrazu performerov a divákov."/>
    <s v="N/A"/>
    <s v="Zriaďovacia listina "/>
    <s v="počet predstavení mesačne - 6, počet vzdelávacích aktivít - 4, počet návštevníkov - 400 mesačne"/>
    <x v="2"/>
    <x v="3"/>
    <x v="4"/>
    <s v="01 Investičný zámer"/>
    <x v="0"/>
    <x v="1"/>
    <n v="1"/>
    <n v="22000"/>
    <n v="2000"/>
    <n v="0"/>
    <n v="22000"/>
    <n v="0"/>
    <n v="0"/>
    <n v="0"/>
    <n v="0"/>
    <n v="0"/>
    <n v="0"/>
    <n v="0"/>
    <n v="0"/>
    <s v="-"/>
    <n v="0"/>
    <n v="0"/>
    <n v="0"/>
    <n v="0"/>
    <n v="0"/>
    <n v="0"/>
    <n v="0"/>
    <n v="0"/>
    <n v="0"/>
    <n v="0"/>
    <n v="0"/>
    <m/>
    <n v="1"/>
    <x v="0"/>
    <s v="B1"/>
    <n v="7"/>
    <n v="1"/>
    <n v="1"/>
    <n v="0"/>
    <n v="1"/>
    <n v="1"/>
    <n v="1"/>
    <n v="1"/>
    <n v="0"/>
    <n v="1"/>
    <n v="0"/>
    <n v="1"/>
    <n v="0"/>
    <n v="0"/>
    <n v="1"/>
    <n v="0"/>
    <n v="1"/>
  </r>
  <r>
    <s v="HC"/>
    <s v="Hudobné centrum"/>
    <s v="HC202101"/>
    <n v="1"/>
    <s v="Nákup nehmotných aktív "/>
    <s v="získanie oceniteľných práv "/>
    <s v="sprístupnenie a šírenie kľúčových diel slovenskej hudobnej kultúry "/>
    <s v="N/A"/>
    <s v="Zriaďovateľská listina  HC, Čl.I bod. 2 a bod 3.písm.h až k."/>
    <s v="počet a rozsah licenčných a autor. práv*, vydanie nových tituol v rozsahu cca 1-3 publikácie/rok"/>
    <x v="2"/>
    <x v="2"/>
    <x v="2"/>
    <s v="07 V realizácii"/>
    <x v="0"/>
    <x v="0"/>
    <n v="1"/>
    <n v="80000"/>
    <n v="0"/>
    <n v="80000"/>
    <n v="0"/>
    <n v="0"/>
    <n v="0"/>
    <n v="0"/>
    <n v="0"/>
    <n v="0"/>
    <n v="0"/>
    <n v="0"/>
    <n v="0"/>
    <s v="-"/>
    <n v="0"/>
    <n v="0"/>
    <n v="0"/>
    <n v="0"/>
    <n v="0"/>
    <n v="0"/>
    <n v="0"/>
    <n v="0"/>
    <n v="0"/>
    <n v="0"/>
    <n v="0"/>
    <s v="rozsah práv a licencií je v štádiu rokovania"/>
    <n v="1"/>
    <x v="0"/>
    <s v="B1"/>
    <n v="9"/>
    <n v="1"/>
    <n v="1"/>
    <n v="1"/>
    <n v="1"/>
    <n v="1"/>
    <n v="1"/>
    <n v="1"/>
    <n v="0"/>
    <n v="1"/>
    <n v="0"/>
    <n v="1"/>
    <n v="0"/>
    <n v="1"/>
    <n v="1"/>
    <n v="1"/>
    <n v="0"/>
  </r>
  <r>
    <s v="HC"/>
    <s v="Hudobné centrum"/>
    <s v="HC202102"/>
    <n v="2"/>
    <s v="Výmena vozového parku - ostaranie motorového vozidla"/>
    <s v="výmena vozového parku z dôvodu technického opotrebovania, zabezpečenia  zábrany proti vzniku  na ľudských a materiilných škodách, úspora výdavkov na opravy a udržiavanie.Využitie: zabezpečenie aktivít HC t.j. personálne zabezpečenie- preprava učinkujúcich,organizátorov hud. podujatí, SC,prevádzkové a materiálne materiálne zabezpečenie HC:preprava hud. nástrojov, iných potrieb pre organizovanie festivalov, konc. vystúpení, prezentácia publikácií apod."/>
    <s v="zabezpečenie efektívnosti vynakladania fin. prostriedkov, kvalitatívne zlepšenie poskytovaných kultúrnych služieb, úspora nákladov na prepravu dodávateľkým spôsobom"/>
    <s v="N/A"/>
    <s v="Zriaďovateľská listina  HC, Čl.I a Čl.III"/>
    <s v="úspora nákladov na opravy a udržiavania a poistenie, úspora nákladov na prepravu dodávateľským spôsobom, úspora na PHC                           cca 2000 Eur/rok/1 dprav. prostr.Predpokladaný počet najazdených KM je cca 10 000km/7 miestne vozidlo a 15000km/5 miestne vozidlo."/>
    <x v="1"/>
    <x v="3"/>
    <x v="14"/>
    <s v="01 Investičný zámer"/>
    <x v="0"/>
    <x v="1"/>
    <n v="1"/>
    <n v="43000"/>
    <n v="0"/>
    <n v="0"/>
    <n v="0"/>
    <n v="0"/>
    <n v="43000"/>
    <n v="0"/>
    <n v="0"/>
    <n v="0"/>
    <n v="0"/>
    <n v="0"/>
    <n v="0"/>
    <s v="-"/>
    <n v="0"/>
    <n v="0"/>
    <n v="0"/>
    <n v="0"/>
    <n v="0"/>
    <n v="0"/>
    <n v="0"/>
    <n v="0"/>
    <n v="0"/>
    <n v="0"/>
    <n v="0"/>
    <s v="2 samostatné motorové vozídlá :/TYP Multivan počet miest na sedenie 7 pre prevoz vačšej skupiny na zabezpečenie podujatí/, osobné motorové vozidlo pre účely služobných ciesť/"/>
    <n v="1"/>
    <x v="0"/>
    <s v="B1"/>
    <n v="9"/>
    <n v="1"/>
    <n v="1"/>
    <n v="1"/>
    <n v="1"/>
    <n v="1"/>
    <n v="1"/>
    <n v="1"/>
    <n v="0"/>
    <n v="1"/>
    <n v="0"/>
    <n v="0"/>
    <n v="1"/>
    <n v="1"/>
    <n v="1"/>
    <n v="0"/>
    <n v="1"/>
  </r>
  <r>
    <s v="HC"/>
    <s v="Hudobné centrum"/>
    <s v="HC202103"/>
    <n v="3"/>
    <s v="výmena servera"/>
    <s v="Server HC slúži pre odborné  infprmačné systémy:               A/ SNORKA (informačný systém s modulmi komplexnej dokumentácie hudobných osobností, súborov a telies, festivalov a koncertov poriadaných HC, Kalendáriom hudobných podujatí na Slovensku, Publikácií HC spojených s e-schopom, časopisom Hudobný život.) B/ IS ORGANY a organári na Slovensku (IS komplexnej dokumentácie histórie a súčasnosti fenoménu píšťalových organov na Slovensku ) C/ Knižničné katalógy a mediatéka HC (IS pre potreby knižnice a študovne HC s db kníh, notového materiálu, zvukových záznamov, forografií a ďaľších hudobných dokumentov dostupných v HC)                          D/ redakčný systém Nette E/ Intranetový systém HC, F/Autor -ekonomický systém pre tvorbu honorárov G/ Archív ekon. systému pre výpočet a registrovanie honorárov"/>
    <s v="výmena komponentu IS z dôvodu technologických požiadaviek"/>
    <s v="N/A"/>
    <s v="Zriaďovateľská listina  HC, Čl.I a Čl.III"/>
    <s v="vyššie parametre technologického zabezpečenia"/>
    <x v="2"/>
    <x v="5"/>
    <x v="12"/>
    <s v="01 Investičný zámer"/>
    <x v="0"/>
    <x v="1"/>
    <n v="1"/>
    <n v="7000"/>
    <n v="0"/>
    <n v="0"/>
    <n v="0"/>
    <n v="0"/>
    <n v="0"/>
    <n v="0"/>
    <n v="7000"/>
    <n v="0"/>
    <n v="0"/>
    <n v="0"/>
    <n v="0"/>
    <s v="-"/>
    <n v="0"/>
    <n v="0"/>
    <n v="0"/>
    <n v="0"/>
    <n v="0"/>
    <n v="0"/>
    <n v="0"/>
    <n v="0"/>
    <n v="0"/>
    <n v="0"/>
    <n v="0"/>
    <m/>
    <n v="1"/>
    <x v="0"/>
    <s v="B1"/>
    <n v="9"/>
    <n v="1"/>
    <n v="1"/>
    <n v="1"/>
    <n v="1"/>
    <n v="1"/>
    <n v="1"/>
    <n v="1"/>
    <n v="0"/>
    <n v="1"/>
    <n v="0"/>
    <n v="1"/>
    <n v="0"/>
    <n v="1"/>
    <n v="1"/>
    <n v="0"/>
    <n v="1"/>
  </r>
  <r>
    <s v="KHB"/>
    <s v="Kunsthalle Bratislava"/>
    <s v="KHB202110"/>
    <n v="3"/>
    <s v="Úžitkové vozidlo na transport umeleckých diel"/>
    <s v="Úžitkové vozidlo do 3,5 tony (spĺňajúceho normy pre transport umeleckých diel) za účelom prepravy výtvarných diel. Priemerné náklady za transportné služby ročne predstavujú čiastku 30 000 € ročne.  Akvizíciou úžitkového vozidla a zabezpečením art transportu vo vlastnej réžii by KHB výrazne ušetrila financie zo štátneho rozpočtu na dodávateľsky vykonávaný tranport umeleckých diel."/>
    <s v="Zabezpečenie výstavnej činnosti. Minimalizácia budúcich nákladov na prepravu umeleckých diel."/>
    <s v="N/A"/>
    <s v="Zriaďovacia listina Kunsthalle Bratislava, Čl. I odsek 3 písm. a)"/>
    <s v="Zníženie nákladov na transport umeleckých diel, 30 000 €/rok"/>
    <x v="1"/>
    <x v="3"/>
    <x v="14"/>
    <s v="01 Investičný zámer"/>
    <x v="0"/>
    <x v="1"/>
    <n v="1"/>
    <n v="35000"/>
    <n v="0"/>
    <n v="0"/>
    <n v="35000"/>
    <n v="0"/>
    <n v="0"/>
    <n v="0"/>
    <n v="0"/>
    <n v="0"/>
    <n v="0"/>
    <n v="0"/>
    <n v="0"/>
    <s v="-"/>
    <n v="0"/>
    <n v="0"/>
    <n v="0"/>
    <n v="0"/>
    <n v="0"/>
    <n v="0"/>
    <n v="0"/>
    <n v="0"/>
    <n v="0"/>
    <n v="0"/>
    <n v="0"/>
    <s v="Prikladáme objednávky za rok 2019 za transportné služby, nakoľko v roku 2020 bol výstavný program KHB poznačený pandémiou čo sa odrazilo i n apočte transportov. Suma transportov vychádzala približne 22 000 eur, sumu mierne znižovala možnosť využitia vozidla SNG"/>
    <n v="1"/>
    <x v="0"/>
    <s v="B1"/>
    <n v="9"/>
    <n v="1"/>
    <n v="1"/>
    <n v="1"/>
    <n v="1"/>
    <n v="1"/>
    <n v="1"/>
    <n v="1"/>
    <n v="0"/>
    <n v="1"/>
    <n v="0"/>
    <n v="0"/>
    <n v="1"/>
    <n v="1"/>
    <n v="1"/>
    <n v="0"/>
    <n v="1"/>
  </r>
  <r>
    <s v="KHB"/>
    <s v="Kunsthalle Bratislava"/>
    <s v="KHB202101"/>
    <n v="1"/>
    <s v="Rekonštrukcia výstavných priestorov "/>
    <s v="Búracie práce, nivelizácia, penetrácia, nové syntetické podlahy, elektromontáže, vypínače, maľovanie stien,  vysprávky, odvoz odpadu a sutiny. Dokončovacie práce. "/>
    <s v="Zabezpečenie výstavnej činnosti. "/>
    <s v="N/A"/>
    <s v="Zriaďovacia listina Kunsthalle Bratislava, Čl. I odsek 3 písm. a)"/>
    <s v="Realizácia výstav a podujatí, 30/rok"/>
    <x v="0"/>
    <x v="0"/>
    <x v="0"/>
    <s v="01 Investičný zámer"/>
    <x v="0"/>
    <x v="1"/>
    <n v="1"/>
    <n v="160000"/>
    <n v="0"/>
    <n v="0"/>
    <n v="160000"/>
    <n v="0"/>
    <n v="0"/>
    <n v="0"/>
    <n v="0"/>
    <n v="0"/>
    <n v="0"/>
    <n v="0"/>
    <n v="0"/>
    <s v="el.zariadenia, ktoré nie sú súčasťou priestoru; svetlá s iné el.zariadenia ktoré nie sú pevnou súčasťou nehnuteľnosti"/>
    <n v="20000"/>
    <n v="0"/>
    <n v="20000"/>
    <n v="0"/>
    <n v="0"/>
    <n v="0"/>
    <n v="0"/>
    <n v="0"/>
    <n v="0"/>
    <n v="0"/>
    <n v="0"/>
    <m/>
    <n v="0"/>
    <x v="0"/>
    <s v="B1"/>
    <n v="9"/>
    <n v="1"/>
    <n v="1"/>
    <n v="1"/>
    <n v="1"/>
    <n v="1"/>
    <n v="1"/>
    <n v="1"/>
    <n v="0"/>
    <n v="1"/>
    <n v="1"/>
    <n v="0"/>
    <n v="0"/>
    <n v="1"/>
    <n v="1"/>
    <n v="0"/>
    <n v="1"/>
  </r>
  <r>
    <s v="KHB"/>
    <s v="Kunsthalle Bratislava"/>
    <s v="KHB202102"/>
    <n v="2"/>
    <s v="Modernizácia a redizajn ateliéru tvorivých dielní pre deti"/>
    <s v="Napojenie ateliéru tvorivých dielní na vodu a kanalizáciu. Vybavenie ateliéru tvorivých dielní nábytkom a príslušenstvom vyrobeným na mieru na základe architektonického návrhu . Multifunkčný priestor ateliéru je nevyhnutný na poskytnutie adekvátneho prostredia pre návštevníka, ktorý popri výstavách môže využiť širokú ponuku vzdelávacích a voľnočasových aktivít ako sú diskusie, prednášky, workshopy, projekcie, detský kútik a i. Jeho vybavenie by malo zodpovedať  postaveniu galérie súčasnosti a prepájať rôzne funkcie galérie s využitím nových technológií."/>
    <s v="Poskytovanie kultúrnych služieb - výchovno-vzdelávacích aktivít pre školy, deti a rdiny"/>
    <s v="N/A"/>
    <s v="Zriaďovacia listina Kunsthalle Bratislava, Čl. I odsek 3 písm. i)"/>
    <s v="Realizácia výchovno-vzdelávacích aktivít pre školy, deti a rodiny, 40/rok"/>
    <x v="1"/>
    <x v="1"/>
    <x v="1"/>
    <s v="01 Investičný zámer"/>
    <x v="0"/>
    <x v="1"/>
    <n v="1"/>
    <n v="37400"/>
    <n v="0"/>
    <n v="0"/>
    <n v="37400"/>
    <n v="0"/>
    <n v="0"/>
    <n v="0"/>
    <n v="0"/>
    <n v="0"/>
    <n v="0"/>
    <n v="0"/>
    <n v="0"/>
    <s v="zariadenie, ktoré nie je vstavanou súčasťou nehnuteľnosti"/>
    <n v="7000"/>
    <n v="0"/>
    <n v="7000"/>
    <n v="0"/>
    <n v="0"/>
    <n v="0"/>
    <n v="0"/>
    <n v="0"/>
    <n v="0"/>
    <n v="0"/>
    <n v="0"/>
    <m/>
    <n v="1"/>
    <x v="0"/>
    <s v="B1"/>
    <n v="9"/>
    <n v="1"/>
    <n v="1"/>
    <n v="1"/>
    <n v="1"/>
    <n v="1"/>
    <n v="1"/>
    <n v="1"/>
    <n v="0"/>
    <n v="1"/>
    <n v="0"/>
    <n v="0"/>
    <n v="1"/>
    <n v="1"/>
    <n v="1"/>
    <n v="0"/>
    <n v="1"/>
  </r>
  <r>
    <s v="KHB"/>
    <s v="Kunsthalle Bratislava"/>
    <s v="KHB202105"/>
    <n v="5"/>
    <s v="Laserové projektory"/>
    <s v="Laserové projektory (3 ks) s ultra krátkou premietacou vzdialenosťou umožňujúce vysoko kvalitný obraz a zvuk z police priamo pod videom, čo umožní okrem vizuálneho zlepšenia aj jednoduchšiu montáž a manipuláciu. Skvalitnenie obrazu a zvuku videoinštalácii a uľahčenie manipulácie pri montáži a inštalácii diel."/>
    <s v="Zabezpečenie výstavnej činnosti"/>
    <s v="N/A"/>
    <s v="Zriaďovacia listina Kunsthalle Bratislava, Čl. I odsek 3 písm. a)"/>
    <s v="Realizácia výstav a podujatí, 30/rok"/>
    <x v="2"/>
    <x v="5"/>
    <x v="12"/>
    <s v="01 Investičný zámer"/>
    <x v="0"/>
    <x v="1"/>
    <n v="1"/>
    <n v="10500"/>
    <n v="0"/>
    <n v="0"/>
    <n v="10500"/>
    <n v="0"/>
    <n v="0"/>
    <n v="0"/>
    <n v="0"/>
    <n v="0"/>
    <n v="0"/>
    <n v="0"/>
    <n v="0"/>
    <s v="-"/>
    <n v="0"/>
    <n v="0"/>
    <n v="0"/>
    <n v="0"/>
    <n v="0"/>
    <n v="0"/>
    <n v="0"/>
    <n v="0"/>
    <n v="0"/>
    <n v="0"/>
    <n v="0"/>
    <m/>
    <n v="1"/>
    <x v="0"/>
    <s v="B1"/>
    <n v="9"/>
    <n v="1"/>
    <n v="1"/>
    <n v="1"/>
    <n v="1"/>
    <n v="1"/>
    <n v="1"/>
    <n v="1"/>
    <n v="0"/>
    <n v="1"/>
    <n v="0"/>
    <n v="1"/>
    <n v="0"/>
    <n v="1"/>
    <n v="1"/>
    <n v="0"/>
    <n v="1"/>
  </r>
  <r>
    <s v="KHB"/>
    <s v="Kunsthalle Bratislava"/>
    <s v="KHB202104"/>
    <n v="4"/>
    <s v="Set na dokumentáciu a zaznamenávanie sprievodných podujatí a vzdelávacích programov"/>
    <s v="Set na dokumentáciu a zaznamenávanie sprievodných podujatí a vzdelávacích programov. Na dokumentovanie a archiváciu aktivít KHB je nevyhnutná plnohodnotná dokumentačná technológia. Skvalitnenie archivovania aktivít a prezentácii dokumentačného charakteru."/>
    <s v="Poskytovanie kultúrnych služieb - výchovno-vzdelávacích aktivít pre školy, deti a rdiny, vzdelávacích a odborných programov."/>
    <s v="N/A"/>
    <s v="Zriaďovacia listina Kunsthalle Bratislava, Čl. I odsek 3 písm. i)"/>
    <s v="Realizácia výchovno-vzdelávacích aktivít pre školy, deti a rodiny, vzdelávacích a odborných programov, 40/rok"/>
    <x v="2"/>
    <x v="5"/>
    <x v="12"/>
    <s v="01 Investičný zámer"/>
    <x v="0"/>
    <x v="1"/>
    <n v="1"/>
    <n v="3900"/>
    <n v="0"/>
    <n v="0"/>
    <n v="3900"/>
    <n v="0"/>
    <n v="0"/>
    <n v="0"/>
    <n v="0"/>
    <n v="0"/>
    <n v="0"/>
    <n v="0"/>
    <n v="0"/>
    <s v="-"/>
    <n v="0"/>
    <n v="0"/>
    <n v="0"/>
    <n v="0"/>
    <n v="0"/>
    <n v="0"/>
    <n v="0"/>
    <n v="0"/>
    <n v="0"/>
    <n v="0"/>
    <n v="0"/>
    <s v="KHB okrem štandardných výstavných, vzdelávacích či publikačných aktivít musí zákonite robiť aj archívnu činnosť. Archív je budovaný záznamom širokého spektra aktivít (prednášky, kurátorské sprievody výstavami, diskusie, atď.). V praxi to znamená, že ak je vytvorený vzdelávací program k výstave, tento program je potrebné zaznamenať na fotografické či iné zariadenie. Zmyslom archivovania záznamov  činností KHB je potreba vykazovania a prezentácie týchto aktivít rovnako pred jeho zriaďovateľom (MK SR), tak aj pred publikom samotným. Archivovanie tak vychádza z jeho zriaďovacej listiny a je štandardným postupom. Cieľovou skupinou je tak divák samotný, ako aj samotné Ministerstvo kultúry Slovenskej republiky. "/>
    <n v="1"/>
    <x v="0"/>
    <s v="B1"/>
    <n v="9"/>
    <n v="1"/>
    <n v="1"/>
    <n v="1"/>
    <n v="1"/>
    <n v="1"/>
    <n v="1"/>
    <n v="1"/>
    <n v="0"/>
    <n v="1"/>
    <n v="0"/>
    <n v="1"/>
    <n v="0"/>
    <n v="1"/>
    <n v="1"/>
    <n v="0"/>
    <n v="1"/>
  </r>
  <r>
    <s v="KHB"/>
    <s v="Kunsthalle Bratislava"/>
    <s v="KHB202201"/>
    <n v="6"/>
    <s v="Nákup osvetľovacej techniky"/>
    <s v="Vymena stavajiciho kriticky neekologickeho systemu osvetleni v hlavnich vystavnich prostorach. Nove rozvody se separovanymi kanaly pro jednotlive typy osvetleni. Doplneni chybejicich systemu sviteni. "/>
    <s v="Zabezpeceni hlavni vystavni cinnosti. Ekologicka revitalizace provozu vystavnich prostor. "/>
    <s v="N/A"/>
    <s v="Zriaďovacia listina Kunsthalle Bratislava"/>
    <s v="Realizácia výstav a podujatí, 30/rok + snizeni nakladu na energie"/>
    <x v="2"/>
    <x v="3"/>
    <x v="4"/>
    <s v="01 Investičný zámer"/>
    <x v="0"/>
    <x v="1"/>
    <n v="1"/>
    <n v="20000"/>
    <n v="0"/>
    <n v="0"/>
    <n v="20000"/>
    <n v="0"/>
    <n v="0"/>
    <n v="0"/>
    <n v="0"/>
    <n v="0"/>
    <n v="0"/>
    <n v="0"/>
    <n v="0"/>
    <s v="-"/>
    <n v="0"/>
    <n v="0"/>
    <n v="0"/>
    <n v="0"/>
    <n v="0"/>
    <n v="0"/>
    <n v="0"/>
    <n v="0"/>
    <n v="0"/>
    <n v="0"/>
    <n v="0"/>
    <m/>
    <n v="1"/>
    <x v="0"/>
    <s v="B1"/>
    <n v="9"/>
    <n v="1"/>
    <n v="1"/>
    <n v="1"/>
    <n v="1"/>
    <n v="1"/>
    <n v="1"/>
    <n v="1"/>
    <n v="0"/>
    <n v="1"/>
    <n v="0"/>
    <n v="1"/>
    <n v="0"/>
    <n v="1"/>
    <n v="1"/>
    <n v="0"/>
    <n v="1"/>
  </r>
  <r>
    <s v="KHB"/>
    <s v="Kunsthalle Bratislava"/>
    <s v="KHB202202"/>
    <n v="7"/>
    <s v="Mobiliár "/>
    <s v="Nahrada kancelarskeho mobiliare. V soucasnosti jsou kancelare Kunsthalle zarizene odpadovym mobiliarem Osvetoveho centra. "/>
    <s v="Zajisteni humanniho pracovniho prostredi pro zamestnance Kunsthalle. "/>
    <s v="N/A"/>
    <s v="Zriaďovacia listina Kunsthalle Bratislava"/>
    <s v="Realizace hlavni cinnosti"/>
    <x v="1"/>
    <x v="3"/>
    <x v="18"/>
    <s v="01 Investičný zámer"/>
    <x v="0"/>
    <x v="1"/>
    <n v="1"/>
    <n v="15000"/>
    <n v="0"/>
    <n v="0"/>
    <n v="15000"/>
    <n v="0"/>
    <n v="0"/>
    <n v="0"/>
    <n v="0"/>
    <n v="0"/>
    <n v="0"/>
    <n v="0"/>
    <n v="0"/>
    <s v="-"/>
    <n v="0"/>
    <n v="0"/>
    <n v="0"/>
    <n v="0"/>
    <n v="0"/>
    <n v="0"/>
    <n v="0"/>
    <n v="0"/>
    <n v="0"/>
    <n v="0"/>
    <n v="0"/>
    <m/>
    <n v="1"/>
    <x v="0"/>
    <s v="B1"/>
    <n v="9"/>
    <n v="1"/>
    <n v="1"/>
    <n v="1"/>
    <n v="1"/>
    <n v="1"/>
    <n v="1"/>
    <n v="1"/>
    <n v="0"/>
    <n v="1"/>
    <n v="0"/>
    <n v="0"/>
    <n v="1"/>
    <n v="1"/>
    <n v="1"/>
    <n v="0"/>
    <n v="1"/>
  </r>
  <r>
    <s v="KHB"/>
    <s v="Kunsthalle Bratislava"/>
    <s v="KHB202103"/>
    <s v="R"/>
    <s v="Webstránka Kunsthalle Bratislava"/>
    <s v="Nový dizajn a rozšírená funkcionalita webovej stránky Kunsthalle Bratislava. V súvislosti s redizajnom vizuálnej identity Kunsthalle Bratislava je potrebné prispôsobiť aj vzhľad a funkcionalitu aktuálnej webovej stránky. Plánované rozšírenie: sekcia Vzdelávanie, e-shop. Požadované parametre: atraktívny home-page, lepšia orientácia pre užívateľa, prispôsobenie zvýšeným nárokom na program a aktivity v online priestore."/>
    <s v="Modernizácia a redizajn webstránky Kunsthalle Bratislava"/>
    <s v="N/A"/>
    <s v="Zriaďovacia listina Kunsthalle Bratislava, Čl. I odsek 2"/>
    <s v="Realizácia odborných elektronických výstupov, 900/rok"/>
    <x v="1"/>
    <x v="5"/>
    <x v="11"/>
    <s v="08 Realizované"/>
    <x v="0"/>
    <x v="0"/>
    <n v="1"/>
    <n v="8000"/>
    <n v="0"/>
    <n v="0"/>
    <n v="8000"/>
    <n v="0"/>
    <n v="0"/>
    <n v="0"/>
    <n v="0"/>
    <n v="0"/>
    <n v="0"/>
    <n v="0"/>
    <n v="0"/>
    <s v="-"/>
    <n v="0"/>
    <n v="0"/>
    <n v="0"/>
    <n v="0"/>
    <n v="0"/>
    <n v="0"/>
    <n v="0"/>
    <n v="0"/>
    <n v="0"/>
    <n v="0"/>
    <n v="0"/>
    <m/>
    <n v="1"/>
    <x v="0"/>
    <s v="B1"/>
    <n v="9"/>
    <n v="1"/>
    <n v="1"/>
    <n v="1"/>
    <n v="1"/>
    <n v="1"/>
    <n v="1"/>
    <n v="1"/>
    <n v="0"/>
    <n v="1"/>
    <n v="0"/>
    <n v="0"/>
    <n v="1"/>
    <n v="1"/>
    <n v="1"/>
    <n v="1"/>
    <n v="0"/>
  </r>
  <r>
    <s v="LIC"/>
    <s v="Literárne informačné centrum"/>
    <s v="LIC202102"/>
    <n v="2"/>
    <s v="Obstaranie veľtržného stánku na medzinárodné knižné veľtrhy (MKV)"/>
    <s v="LIC ročne participuje na 5-6 MKV. V súčasnosti LIC využíva na daných MKV stánok z roku 2013, v súvislosti s jeho opotrebením je nutná obnova, životnosť stánku je cca 8 rokov. Benefity účasti na MKV: súčasť štátnej propagácie slovenskej knižnej tvorby v zahraničí, zázemie na rokovaniach pre slovenských vydavateľov..."/>
    <s v="Propagácia pôvodnej slovenskej literatúry v zahraničí"/>
    <s v="N/A"/>
    <s v="Zriaďovacia listina LIC, Čl. 1 ods. 2 a 3"/>
    <s v="očakávaný počet spolupráce so zahraničnými autormi/vydavateľmi, cca 70 spoluprác/rok"/>
    <x v="1"/>
    <x v="6"/>
    <x v="19"/>
    <s v="01 Investičný zámer"/>
    <x v="1"/>
    <x v="1"/>
    <n v="0.90910000000000002"/>
    <n v="55000"/>
    <n v="5000"/>
    <n v="0"/>
    <n v="0"/>
    <n v="55000"/>
    <n v="0"/>
    <n v="0"/>
    <n v="0"/>
    <n v="0"/>
    <n v="0"/>
    <n v="0"/>
    <n v="0"/>
    <s v="-"/>
    <n v="0"/>
    <n v="0"/>
    <n v="0"/>
    <n v="0"/>
    <n v="0"/>
    <n v="0"/>
    <n v="0"/>
    <n v="0"/>
    <n v="0"/>
    <n v="0"/>
    <n v="0"/>
    <s v="nutnosť obnovy veľtržného stánku/expozície, LIC bude spolufinancovať predmetný stánok finančnou čiastkou 5 000 EUR na projektovú dokumentáciu z vlastných zdrojov (fond reprodukcie)"/>
    <n v="1"/>
    <x v="0"/>
    <s v="B1"/>
    <n v="8"/>
    <n v="1"/>
    <n v="1"/>
    <n v="0"/>
    <n v="1"/>
    <n v="1"/>
    <n v="1"/>
    <n v="1"/>
    <n v="0"/>
    <n v="1"/>
    <n v="0"/>
    <n v="0"/>
    <n v="1"/>
    <n v="1"/>
    <n v="1"/>
    <n v="0"/>
    <n v="1"/>
  </r>
  <r>
    <s v="LIC"/>
    <s v="Literárne informačné centrum"/>
    <s v="LIC202103"/>
    <n v="3"/>
    <s v="Obstaranie osobného automobilu (9-miestny mikrobus)"/>
    <s v="Obstaranie nového mikrobusu treba zrealizovať z dôvodu, že mikrobus z roku 2007, ktorý máme momentálne k dispozícii, už je fyzicky aj morálne zastaralý a opotrebovaný, čo zásadne ovplyvňuje jeho technický stav a bezpečnosť prevádzky. Predmetný automobil sa bude využívať najmä na medzinárodné knižné veľtrhy, ale aj na rôzne literárne podujatia po Slovensku. "/>
    <s v="Bezpečnosť prevádzky"/>
    <s v="N/A"/>
    <s v="Zriaďovacia listina LIC, Čl. 1 ods. 2 a 3"/>
    <s v="očakávaný počet najazdených km, cca 300 000 km"/>
    <x v="1"/>
    <x v="3"/>
    <x v="14"/>
    <s v="01 Investičný zámer"/>
    <x v="2"/>
    <x v="0"/>
    <n v="1"/>
    <n v="36000"/>
    <n v="0"/>
    <n v="0"/>
    <n v="0"/>
    <n v="0"/>
    <n v="36000"/>
    <n v="0"/>
    <n v="0"/>
    <n v="0"/>
    <n v="0"/>
    <n v="0"/>
    <n v="0"/>
    <s v="-"/>
    <n v="0"/>
    <n v="0"/>
    <n v="0"/>
    <n v="0"/>
    <n v="0"/>
    <n v="0"/>
    <n v="0"/>
    <n v="0"/>
    <n v="0"/>
    <n v="0"/>
    <n v="0"/>
    <s v="nutnosť obnovy vozového parku, predmetný automobil by sme obstarali z vlastných zdrojov (Fond reprodukcie)"/>
    <n v="1"/>
    <x v="0"/>
    <s v="B1"/>
    <n v="8"/>
    <n v="1"/>
    <n v="1"/>
    <n v="1"/>
    <n v="1"/>
    <n v="1"/>
    <n v="1"/>
    <n v="1"/>
    <n v="0"/>
    <n v="1"/>
    <n v="0"/>
    <n v="0"/>
    <n v="1"/>
    <n v="1"/>
    <n v="0"/>
    <n v="0"/>
    <n v="0"/>
  </r>
  <r>
    <s v="LIC"/>
    <s v="Literárne informačné centrum"/>
    <s v="LIC202101"/>
    <n v="1"/>
    <s v="Obstaranie výpočtovej techniky (VT)"/>
    <s v="Ide predovšetkým o nákup počítačov a notebookov za účelom modernizácie  a obmeny VT na pracovisku a zabezpečenia plynulého chodu prevádzky. Vzhľadom na skutočnosť, že máme v správe VT s rôznym rokom nadobudnutia, z daného dôvodu sme finančný limit rozdelili na 5 rokov pre neustálu obnovu VT, resp. pre obnovenie VT kvôli covidovej situácii."/>
    <s v="Plynulý chod prevádzky"/>
    <s v="N/A"/>
    <s v="Zriaďovacia listina LIC, Čl. 1 ods. 2 a 3"/>
    <s v="úspora nákladov na opravy IT zariadení vrátane úspory nákladov spotrebného materiálu o 10 %"/>
    <x v="2"/>
    <x v="5"/>
    <x v="12"/>
    <s v="01 Investičný zámer"/>
    <x v="0"/>
    <x v="1"/>
    <n v="1"/>
    <n v="50000"/>
    <n v="0"/>
    <n v="0"/>
    <n v="10000"/>
    <n v="10000"/>
    <n v="10000"/>
    <n v="10000"/>
    <n v="10000"/>
    <n v="0"/>
    <n v="0"/>
    <n v="0"/>
    <n v="0"/>
    <s v="-"/>
    <n v="0"/>
    <n v="0"/>
    <n v="0"/>
    <n v="0"/>
    <n v="0"/>
    <n v="0"/>
    <n v="0"/>
    <n v="0"/>
    <n v="0"/>
    <n v="0"/>
    <n v="0"/>
    <s v="nutnosť obnovy výpočtovej techniky"/>
    <n v="1"/>
    <x v="0"/>
    <s v="B1"/>
    <n v="9"/>
    <n v="1"/>
    <n v="1"/>
    <n v="1"/>
    <n v="1"/>
    <n v="1"/>
    <n v="1"/>
    <n v="1"/>
    <n v="0"/>
    <n v="1"/>
    <n v="0"/>
    <n v="1"/>
    <n v="0"/>
    <n v="1"/>
    <n v="1"/>
    <n v="0"/>
    <n v="1"/>
  </r>
  <r>
    <s v="Lúčnica"/>
    <s v="Umelecký súbor Lúčnica"/>
    <s v="Lúčnica202102"/>
    <n v="3"/>
    <s v="Dom umenia Piešťany - riešenie energetickej hospodárnosti budovy"/>
    <s v="Výmena kompletných sklenených plôch v  budove  "/>
    <s v="Zníženie energetickej náročnosti a zvýšenie estetickej hodnoty interiéru pre návštevníka."/>
    <s v="N/A"/>
    <s v="Zriaďovacia listina US Lúčnica, Čl.3 bod 1)"/>
    <s v="Na zníženie energtickej náročnosti budovy bola vypracovaná energetická štúdia, ktorú máme k dispozícii k nahliadnutiu, kde pri zrealizovaní všetkých navrhnutých zámerov by bola úspora až 70 %."/>
    <x v="1"/>
    <x v="1"/>
    <x v="1"/>
    <s v="01 Investičný zámer"/>
    <x v="0"/>
    <x v="1"/>
    <n v="1"/>
    <n v="940000"/>
    <n v="20000"/>
    <n v="0"/>
    <n v="20000"/>
    <n v="490000"/>
    <n v="430000"/>
    <n v="0"/>
    <n v="0"/>
    <n v="0"/>
    <n v="0"/>
    <n v="0"/>
    <n v="0"/>
    <s v="-"/>
    <n v="0"/>
    <n v="0"/>
    <n v="0"/>
    <n v="0"/>
    <n v="0"/>
    <n v="0"/>
    <n v="0"/>
    <n v="0"/>
    <n v="0"/>
    <n v="0"/>
    <n v="0"/>
    <s v="Aktuálne len vo forme návrhu pre zásobník projektov. Budova Domu umenia (DUP) sa má získať štatút Národnej kultúrnej pamiatky, z čoho budú pre nás vyplývať iné podmienky realizácie obnovy celej budovy. Preto riešenie nášho zámeru ( výmena sklenených plôch a zníženie energetickej náročnosti) posúvame na obdobie 2022-23._x000a_DUP je centrom kultúrneho a spoločenského života kúpeľného mesta. Dramaturgia zahŕňa aktivity mestského, regionálneho, celoštátneho a medzinárodného významu. Spĺňa charakter viacúčelového zariadenia (divadelné predstavenia, koncerty, predstavenia pre deti a mládež, hudobno-zábavné programy, folklórne vystúpenia a filmové podujatia  realizované vo Veľkej sále, vo Výstavnej sieni _x000a_a v Galérii sa realizujú dokumentárne a umelecké výstavy). DUP je jedným z hlavných organizátorov _x000a_4 medzinárodných festivalov ( „music festival Piešťany“, Organové dni v Piešťanoch, MFF Cinematik, Piešťanské rendezvous – česko-slovenský festival)._x000a_V roku 2019 sa konalo 157 podujatí s celkovou návštevnosťou 67 160, priemerná návštevnosť na jedno podujatie bola 427 návštevníkov. _x000a_"/>
    <n v="0"/>
    <x v="0"/>
    <s v="B1"/>
    <n v="9"/>
    <n v="1"/>
    <n v="1"/>
    <n v="1"/>
    <n v="1"/>
    <n v="1"/>
    <n v="1"/>
    <n v="1"/>
    <n v="0"/>
    <n v="1"/>
    <n v="0"/>
    <n v="0"/>
    <n v="1"/>
    <n v="1"/>
    <n v="1"/>
    <n v="0"/>
    <n v="1"/>
  </r>
  <r>
    <s v="Lúčnica"/>
    <s v="Umelecký súbor Lúčnica"/>
    <s v="Lúčnica202103"/>
    <n v="1"/>
    <s v="Rekonštrukcia priestorov Hurbanove kasárne - II. etapa rekonštrukcia bude slúžiť ako priestor pre krojáreň a sklad techniky, ktoré momentálne sídlia v prenajatých priestoroch"/>
    <s v="Rekonštrukcia priestorov ktoré budú slúžiť ako krojáreň, na uloženie krojov a krojových súčiastok a čiastočne aj svetelnej a zvukovej techniky. II. etapa sa bude realizovať po ukončení I. etapy (rekonštrukcia priestorov HK tanečnej sály ), po zmluve na výpožičku týchto priestorov bude urobená projektová dokumentácia."/>
    <s v="Cieľom projektu je presťahovanie krojov z prenajatých priestorov, na túto časť priestorov nie je zatiaľ projektová dokumentácia, priestory nie sú momentálne vo výpožičke aby sa zamedzilo dvojitému plateniu nájomného a služieb spojených s výpožičkou."/>
    <s v="N/A"/>
    <s v="Zriaďovacia listina US Lúčnica, Čl.3 bod 1)"/>
    <s v="Zníženie nákladov na prenájom; 15600 eur/rok"/>
    <x v="1"/>
    <x v="1"/>
    <x v="3"/>
    <s v="01 Investičný zámer"/>
    <x v="0"/>
    <x v="1"/>
    <n v="1"/>
    <n v="206000"/>
    <n v="6000"/>
    <n v="0"/>
    <n v="76000"/>
    <n v="130000"/>
    <n v="0"/>
    <n v="0"/>
    <n v="0"/>
    <n v="0"/>
    <n v="0"/>
    <n v="0"/>
    <n v="0"/>
    <s v="-"/>
    <n v="0"/>
    <n v="0"/>
    <n v="0"/>
    <n v="0"/>
    <n v="0"/>
    <n v="0"/>
    <n v="0"/>
    <n v="0"/>
    <n v="0"/>
    <n v="0"/>
    <n v="0"/>
    <s v="Nájomná zmluva Judr. Ivan Klimáček https://crz.gov.sk/4991384/"/>
    <n v="0"/>
    <x v="0"/>
    <s v="B1"/>
    <n v="9"/>
    <n v="1"/>
    <n v="1"/>
    <n v="1"/>
    <n v="1"/>
    <n v="1"/>
    <n v="1"/>
    <n v="1"/>
    <n v="0"/>
    <n v="1"/>
    <n v="0"/>
    <n v="0"/>
    <n v="1"/>
    <n v="1"/>
    <n v="1"/>
    <n v="0"/>
    <n v="1"/>
  </r>
  <r>
    <s v="Lúčnica"/>
    <s v="Umelecký súbor Lúčnica"/>
    <s v="Lúčnica202201"/>
    <s v="R"/>
    <s v="Dom umenia Piešťany - havarijný stav - výmena sklenenej plochy - havarijný stav"/>
    <s v="Vzhľadom k zlým poveternostným podmienkam prišlo k poškodeniu veľkej sklenenej plochy v priestoroch služobného vchodu určeného pre vstup účinkujúcich a pracovníkov do priestorov B. časti (pracovné zázemie) budovy Domu umenia. Vzniknutý stav možno hodnotiť ako havarijnú situáciu, nakoľko je ohrozená bezpečnosť pracovníkov a účinkujúcich pri vstupe do zariadenia."/>
    <s v="Odstránenie havarijného stavu, zabezpečenie bezpečnosti pri vstupe do budovy pre účinkujúcich a pracovníkov. Situácia si vyžaduje okamžité riešenie."/>
    <s v="N/A"/>
    <s v="Zriaďovacia listina US Lúčnica, Čl.3 bod 1)"/>
    <s v="Bezpečnosť pri vstupe do budovy."/>
    <x v="0"/>
    <x v="0"/>
    <x v="0"/>
    <s v="01 Investičný zámer"/>
    <x v="1"/>
    <x v="1"/>
    <n v="0.84"/>
    <n v="17800"/>
    <n v="0"/>
    <n v="0"/>
    <n v="7500"/>
    <n v="0"/>
    <n v="0"/>
    <n v="0"/>
    <n v="0"/>
    <n v="0"/>
    <n v="0"/>
    <n v="0"/>
    <n v="0"/>
    <s v="-"/>
    <n v="0"/>
    <n v="0"/>
    <n v="0"/>
    <n v="0"/>
    <n v="0"/>
    <n v="0"/>
    <n v="0"/>
    <n v="0"/>
    <n v="0"/>
    <n v="0"/>
    <n v="0"/>
    <s v="Riešenie havarijného stavu z dôvodu bezpečnosti pri vstupe do budovy pre účinkujúcich a pracovníkov."/>
    <n v="1"/>
    <x v="0"/>
    <s v="B1"/>
    <n v="8"/>
    <n v="0"/>
    <n v="1"/>
    <n v="1"/>
    <n v="1"/>
    <n v="1"/>
    <n v="1"/>
    <n v="1"/>
    <n v="0"/>
    <n v="1"/>
    <n v="1"/>
    <n v="0"/>
    <n v="0"/>
    <n v="1"/>
    <n v="1"/>
    <n v="0"/>
    <n v="1"/>
  </r>
  <r>
    <s v="MK SR"/>
    <s v="Sekcia projektového riadenia a informatiky MK SR"/>
    <s v="MKSROPRI202101"/>
    <m/>
    <s v="Manažment údajov Ministerstva kultúry Slovenskej republiky"/>
    <s v="Základným zámerom projektu je zaviesť systematický Manažment údajov v rámci inštitúcie ministerstva a podporiť tam princípy otvorenosti, zdieľania dát a ochrany osobných údajov."/>
    <s v="Cieľom projektu je podporiť a usmerniť aktivity, ktoré zabezpečia nastavenie systematického manažmentu údajov ministerstva, ich zdieľanie a publikovanie vo forme referenčných a otvorených údajov, využívanie dát v rámci procesov, ako aj aktivity čistenia údajov pre dosiahnutie požadovanej kvality dát."/>
    <s v="N/A"/>
    <m/>
    <s v="Merateľné ukazovateľe sú definované v zmluve o NFP a jej prílohách. "/>
    <x v="1"/>
    <x v="5"/>
    <x v="11"/>
    <s v="07 V realizácii"/>
    <x v="3"/>
    <x v="0"/>
    <m/>
    <n v="674944.4"/>
    <n v="0"/>
    <n v="0"/>
    <n v="674944.4"/>
    <n v="0"/>
    <n v="0"/>
    <n v="0"/>
    <n v="0"/>
    <n v="0"/>
    <n v="0"/>
    <n v="0"/>
    <n v="0"/>
    <s v="-"/>
    <n v="0"/>
    <n v="0"/>
    <n v="0"/>
    <n v="0"/>
    <n v="0"/>
    <n v="0"/>
    <n v="0"/>
    <n v="0"/>
    <n v="0"/>
    <n v="0"/>
    <n v="0"/>
    <s v="Projekt prechádza zmenovým konaním t.j. na MIRRI SR je žiadost o posun termínu realizácie hlavných aktivít z dôvodu pandémie COVID 19. Projekt je plne hradený z fondov EÚ."/>
    <n v="0"/>
    <x v="0"/>
    <s v="B1"/>
    <n v="6"/>
    <n v="1"/>
    <n v="1"/>
    <n v="1"/>
    <n v="0"/>
    <n v="0"/>
    <n v="1"/>
    <n v="1"/>
    <n v="0"/>
    <n v="1"/>
    <n v="0"/>
    <n v="0"/>
    <n v="1"/>
    <n v="0"/>
    <n v="1"/>
    <n v="1"/>
    <n v="0"/>
  </r>
  <r>
    <s v="MK SR"/>
    <s v="Sekcia projektového riadenia a informatiky MK SR"/>
    <s v="MKSROPRI202102"/>
    <m/>
    <s v="Obnova HW pre potreby digitalizácie kultúrneho dedičstva"/>
    <s v="Obnova špecializovaného HW pre potreby digitalizácie kultúrneho dedičstva pre nadchádzajúce obdobie po fáze udržateľnosti digitalizačných projektov."/>
    <s v="Nevyhnutná výmena/upgrade zastaralých zariadení so zámerom pokračovať v digitalizácii kultúrneho dedičstva po ukončení fázy udržateľnosti."/>
    <m/>
    <s v="Stratégia digitalizácie kultúrneho dedičstva (IMPLEMENTAČNÝ PLÁN 2021 – 2025 REVÍZIA VÝDAVKOV NA KULTÚRU)"/>
    <s v="Bude stanovený_x000a__x000a_Predpoklad: ročná definícia stanovených digitalizačných plánov a ich odpočet_x000a_"/>
    <x v="1"/>
    <x v="5"/>
    <x v="11"/>
    <s v="02 Analýza / podkladová štúdia k investičnému zámeru"/>
    <x v="0"/>
    <x v="1"/>
    <n v="1"/>
    <n v="6705936.3958080001"/>
    <n v="0"/>
    <n v="0"/>
    <n v="3203272.5"/>
    <n v="1467652"/>
    <n v="819618.88"/>
    <n v="611523.63520000002"/>
    <n v="603869.38060799998"/>
    <n v="0"/>
    <n v="0"/>
    <n v="0"/>
    <n v="0"/>
    <s v="-"/>
    <n v="0"/>
    <n v="0"/>
    <n v="0"/>
    <n v="0"/>
    <n v="0"/>
    <n v="0"/>
    <n v="0"/>
    <n v="0"/>
    <n v="0"/>
    <n v="0"/>
    <n v="0"/>
    <m/>
    <n v="0"/>
    <x v="1"/>
    <s v="B3"/>
    <n v="6"/>
    <n v="1"/>
    <n v="1"/>
    <n v="1"/>
    <n v="0"/>
    <n v="1"/>
    <n v="0"/>
    <n v="0"/>
    <n v="0"/>
    <n v="1"/>
    <n v="0"/>
    <n v="0"/>
    <n v="1"/>
    <n v="0"/>
    <n v="1"/>
    <n v="0"/>
    <n v="1"/>
  </r>
  <r>
    <s v="MK SR"/>
    <s v="Sekcia projektového riadenia a informatiky MK SR"/>
    <s v="MKSROPRI202103"/>
    <m/>
    <s v="Kultúrne poukazy on-line"/>
    <s v="Revitalizácia systému kultúrnych poukazov, možnosť ich plnej elektronizácie"/>
    <s v="Implementácia elektronickej verzie kultúrnych poukazov"/>
    <s v="N/A"/>
    <s v="Implementačný plán 2021 – 2025 Revízia výdavkov na kultúru"/>
    <s v="nový dotačný program / uplatniteľnosť KP resp. percentuálny počet využitia kultúrnych poukazov žiakmi a učiteľmi v kultúrnych organizáciách"/>
    <x v="1"/>
    <x v="5"/>
    <x v="11"/>
    <s v="02 Analýza / podkladová štúdia k investičnému zámeru"/>
    <x v="0"/>
    <x v="1"/>
    <n v="1"/>
    <n v="500000"/>
    <n v="0"/>
    <n v="0"/>
    <n v="350000"/>
    <n v="150000"/>
    <n v="0"/>
    <n v="0"/>
    <n v="0"/>
    <n v="0"/>
    <n v="0"/>
    <n v="0"/>
    <n v="0"/>
    <s v="-"/>
    <n v="0"/>
    <n v="0"/>
    <n v="0"/>
    <n v="0"/>
    <n v="0"/>
    <n v="0"/>
    <n v="0"/>
    <n v="0"/>
    <n v="0"/>
    <n v="0"/>
    <n v="0"/>
    <m/>
    <n v="0"/>
    <x v="0"/>
    <s v="B1"/>
    <n v="7"/>
    <n v="1"/>
    <n v="1"/>
    <n v="1"/>
    <n v="0"/>
    <n v="1"/>
    <n v="1"/>
    <n v="1"/>
    <n v="0"/>
    <n v="1"/>
    <n v="0"/>
    <n v="0"/>
    <n v="1"/>
    <n v="0"/>
    <n v="1"/>
    <n v="0"/>
    <n v="1"/>
  </r>
  <r>
    <s v="MK SR"/>
    <s v="Ministerstvo kultúry SR"/>
    <s v="MKSR202101"/>
    <m/>
    <s v="Zriadenie nezávislého fondu na podporu kultúrneho dedičstva"/>
    <s v="Ministerstvo kultúru poskytuje dotácie na podporu kultúrneho dedičstva cez dotačný mechanizmus Obnovme si svoj dom, ktorý spravuje samotné MK SR. V ostatných oblastiach podpory kultúry už existujú nezávislé fondy na podporu kultúry (FPU, AVF, Kult Minor). Politickým zámerom MK SR je zriadiť nezávislý fond delimitáciou a navýšením finančných prostriedkov na v súčastnosti fungujúci OSSD."/>
    <s v="Zniženie počtu pamiatok v dezolátnom stave"/>
    <m/>
    <s v="Stratégia ochrany pamiatkového fondu"/>
    <s v="Zvýšenie medziročnej poznateľnosti pamiatok v regiónoch, 10 %"/>
    <x v="1"/>
    <x v="7"/>
    <x v="20"/>
    <s v="01 Investičný zámer"/>
    <x v="0"/>
    <x v="1"/>
    <n v="1"/>
    <n v="21000000"/>
    <n v="0"/>
    <n v="0"/>
    <n v="1000000"/>
    <n v="5000000"/>
    <n v="5000000"/>
    <n v="5000000"/>
    <n v="5000000"/>
    <n v="0"/>
    <n v="0"/>
    <n v="0"/>
    <n v="0"/>
    <s v="-"/>
    <n v="0"/>
    <n v="0"/>
    <n v="0"/>
    <n v="0"/>
    <n v="0"/>
    <n v="0"/>
    <n v="0"/>
    <n v="0"/>
    <n v="0"/>
    <n v="0"/>
    <n v="0"/>
    <s v="Vhodné priestory pre nový fond na podporu kultúrneho dedičstva by mohli byť priestory MK SR na jakubovom námestí po ich rekonštrukcií. Náklady počítajú s počiatočnými nákladmi na zriadenie fondu a s navýšením alokácie na podpornú činnosť tak, aby sa dosiahla celková úroveň 20 mil. eur - podobne ako pro fonde na podporu umenia."/>
    <n v="0"/>
    <x v="1"/>
    <s v="B3"/>
    <n v="6"/>
    <n v="1"/>
    <n v="1"/>
    <n v="1"/>
    <n v="0"/>
    <n v="1"/>
    <n v="0"/>
    <n v="0"/>
    <n v="0"/>
    <n v="1"/>
    <n v="0"/>
    <n v="0"/>
    <n v="1"/>
    <n v="0"/>
    <n v="1"/>
    <n v="0"/>
    <n v="1"/>
  </r>
  <r>
    <s v="MK SR"/>
    <s v="Ministerstvo kultúry SR"/>
    <s v="MKSR202102"/>
    <m/>
    <s v="Zriadenie komory umelcov"/>
    <s v="Reformou umeleckých fondov ako opatrenie revízie výdavkov na kultúru vznikne strešná asociácia, ktorej poslaním bude finančná a nefinančná podpora umelcov, hájenie ich spoločných záujmov, networking, poskytovanie informácií a vzdelávania a vedenie registra umelcov a kreatívnych pracovníkov. Bude mať mechanizmy pre poskytovanie pomoci jednotlivcom v KKP v čase krízy a bude mať vzhľadom na svoju povahu a činnosti najlepšie dáta o týchto subjektoch, čo umožní rýchlu administráciu pomoci relevantným subjektom v čase krízy."/>
    <s v="Podpora umelcov a ich záujmov, adresná pomoc v čase krízy."/>
    <m/>
    <s v="Prgramové vyhlásenie vlády SR 2020 - 2024"/>
    <s v="Počet členov komory umelcov v roku 2024, 2000"/>
    <x v="1"/>
    <x v="7"/>
    <x v="20"/>
    <s v="01 Investičný zámer"/>
    <x v="0"/>
    <x v="1"/>
    <n v="1"/>
    <n v="10500000"/>
    <n v="0"/>
    <n v="0"/>
    <n v="500000"/>
    <n v="10000000"/>
    <n v="0"/>
    <n v="0"/>
    <n v="0"/>
    <n v="0"/>
    <n v="0"/>
    <n v="0"/>
    <n v="0"/>
    <s v="Bežné výdavky majú hradiť mzdy zamestnancov do doby, do kedy sa nerozbehne príjem z členských poplatkov."/>
    <n v="500000"/>
    <n v="0"/>
    <n v="500000"/>
    <n v="0"/>
    <n v="0"/>
    <n v="0"/>
    <n v="0"/>
    <n v="0"/>
    <n v="0"/>
    <n v="0"/>
    <n v="0"/>
    <m/>
    <n v="0"/>
    <x v="1"/>
    <s v="B3"/>
    <n v="6"/>
    <n v="1"/>
    <n v="1"/>
    <n v="1"/>
    <n v="0"/>
    <n v="1"/>
    <n v="0"/>
    <n v="0"/>
    <n v="0"/>
    <n v="1"/>
    <n v="0"/>
    <n v="0"/>
    <n v="1"/>
    <n v="0"/>
    <n v="1"/>
    <n v="0"/>
    <n v="1"/>
  </r>
  <r>
    <s v="MK SR"/>
    <s v="Ministerstvo kultúry SR"/>
    <s v="MKSR202103"/>
    <m/>
    <s v="Zriadenie nezávislého fondu podporu znevýhodnených skupín"/>
    <s v="Ministerstvo kultúru poskytuje dotácie na podporu znevýhodnených skupín cez dotačný mechanizmus MK SR. V ostatných oblastiach podpory kultúry už existujú nezávislé fondy na podporu kultúry (FPU, AVF, Kult Minor). Politickým zámerom MK SR je zriadiť nezávislý fond delimitáciou a navýšením finančných prostriedkov na v súčastnosti fungujúci podporný systém. Alternatívne zvažované riešenie je pridelenie tejto agendy pod nejaký z existujúcich fondov (FPU, Kult Minor)."/>
    <s v="Cieľom je zvýšiť inkluzívnosť pre znevýhodnené skupiny."/>
    <s v="N/A"/>
    <s v="Politická priorita"/>
    <s v="Zvýšenie subjektívneho pocitu inklúzie pre znevýhodnené skupiny, 5 %"/>
    <x v="1"/>
    <x v="7"/>
    <x v="20"/>
    <s v="01 Investičný zámer"/>
    <x v="0"/>
    <x v="1"/>
    <n v="1"/>
    <n v="100000"/>
    <n v="0"/>
    <n v="0"/>
    <n v="100000"/>
    <n v="0"/>
    <n v="0"/>
    <n v="0"/>
    <n v="0"/>
    <n v="0"/>
    <n v="0"/>
    <n v="0"/>
    <n v="0"/>
    <s v="Navýšenie podpornej činnosti na 2 mil. eur."/>
    <n v="5500000"/>
    <n v="0"/>
    <n v="1100000"/>
    <n v="1100000"/>
    <n v="1100000"/>
    <n v="1100000"/>
    <n v="1100000"/>
    <n v="0"/>
    <n v="0"/>
    <n v="0"/>
    <n v="0"/>
    <m/>
    <n v="0"/>
    <x v="0"/>
    <s v="B1"/>
    <n v="7"/>
    <n v="1"/>
    <n v="1"/>
    <n v="1"/>
    <n v="0"/>
    <n v="1"/>
    <n v="1"/>
    <n v="1"/>
    <n v="0"/>
    <n v="1"/>
    <n v="0"/>
    <n v="0"/>
    <n v="1"/>
    <n v="0"/>
    <n v="1"/>
    <n v="0"/>
    <n v="1"/>
  </r>
  <r>
    <s v="MK SR"/>
    <s v="Ministerstvo kultúry SR"/>
    <s v="MKSR202104"/>
    <m/>
    <s v="Pilotný projekt výstavby zdieľaných depozitárov"/>
    <s v="Informácie o stave zbierkových predmetov nie sú úplné, ale  v súčasnosti vieme povedať, že ohrozených je 43 % zbierkových predmetov v štátnych múzeách. Z celkového počtu 43 depozitárov štátnych múzeí je 28 v stave nevyhovujúcom pre ochranu zbierkových predmetov. Týmto je ohrozených okolo 4,5 milióna zbierkových predmetov. Výstavba zdieľaných depozitárov je ekonomicky výhodnejším riešením, ako modernizácia nevyhnovujúcich depozitárov vo všetkých rezortných inštitúciách. "/>
    <s v="Cieľom je znížiť podiel zbierkových predmetov, ktoré sa nachádzajú v nevyhovujúcich podmienkach z hľadiska medzinárodných štandardov."/>
    <m/>
    <s v="Politická priorita"/>
    <s v="Zníženie podielu ohrozených zbierkových predmetov, 33 %"/>
    <x v="1"/>
    <x v="7"/>
    <x v="20"/>
    <s v="01 Investičný zámer"/>
    <x v="0"/>
    <x v="1"/>
    <n v="1"/>
    <n v="21000000"/>
    <n v="0"/>
    <n v="0"/>
    <n v="1000000"/>
    <n v="10000000"/>
    <n v="10000000"/>
    <n v="0"/>
    <n v="0"/>
    <n v="0"/>
    <n v="0"/>
    <n v="0"/>
    <n v="0"/>
    <s v="Prevádzkové náklady spojené s depozitami v momente spustenia ostrej prevádzky."/>
    <n v="0"/>
    <n v="0"/>
    <n v="0"/>
    <n v="0"/>
    <n v="0"/>
    <n v="1000000"/>
    <n v="1000000"/>
    <n v="0"/>
    <n v="0"/>
    <n v="0"/>
    <n v="0"/>
    <m/>
    <n v="0"/>
    <x v="1"/>
    <s v="B3"/>
    <n v="5"/>
    <n v="1"/>
    <n v="0"/>
    <n v="1"/>
    <n v="0"/>
    <n v="1"/>
    <n v="0"/>
    <n v="0"/>
    <n v="0"/>
    <n v="1"/>
    <n v="0"/>
    <n v="0"/>
    <n v="1"/>
    <n v="0"/>
    <n v="1"/>
    <n v="0"/>
    <n v="1"/>
  </r>
  <r>
    <s v="MK SR"/>
    <s v="Ministerstvo kultúry SR"/>
    <s v="MKSR202105"/>
    <m/>
    <s v="Zavedenie koregulačného mechanizmu mediálnej politiky"/>
    <s v="Pre zefektívnenie kontroly niektorých štandardov je možné využiť informačné technológie. Dobrým príkladom je holandský systém Kijkwijzer, ktorý automaticky priraďuje hodnotenia vhodnosti mediálneho obsahu pre maloletých systémom, ktorý na základe vkladaných meta-dát o filmoch, seriáloch a hrách automaticky priraďuje vekové odporúčania. Tento systém využíva aj klasifikačná organizácia Paneurópske informácie o hrách (PEGI) a od roku 2020 sa využíva aj v Belgicku . Reforma počíta s realizovaním reformy tak, že štát by zakúpil podobný IT systém a poskytol by ho pre poskytovateľov mediálnych služieb. Implementácia klasifikácie mediálneho obsahu by tak mohla byť efektívna a jednotná naprieč rôznymi distribútormi a predajcami audiovizuálneho obsahu."/>
    <s v="Vyrovnať trhové podmienky pre všetkých poskytovateľov mediálnych služieb zavedením koregulačného mechanizmu, čím by sa podporila súťaž a kvalita poskytovaných mediálnych služieb."/>
    <m/>
    <s v="Politická priorita"/>
    <s v="Zníženie počtu podania podnetov na RVR"/>
    <x v="1"/>
    <x v="7"/>
    <x v="20"/>
    <s v="01 Investičný zámer"/>
    <x v="0"/>
    <x v="1"/>
    <n v="1"/>
    <n v="2500000"/>
    <n v="0"/>
    <n v="0"/>
    <n v="500000"/>
    <n v="2000000"/>
    <n v="0"/>
    <n v="0"/>
    <n v="0"/>
    <n v="0"/>
    <n v="0"/>
    <n v="0"/>
    <n v="0"/>
    <s v="-"/>
    <n v="0"/>
    <n v="0"/>
    <n v="0"/>
    <n v="0"/>
    <n v="0"/>
    <n v="0"/>
    <n v="0"/>
    <n v="0"/>
    <n v="0"/>
    <n v="0"/>
    <n v="0"/>
    <m/>
    <n v="0"/>
    <x v="1"/>
    <s v="B3"/>
    <n v="6"/>
    <n v="1"/>
    <n v="1"/>
    <n v="1"/>
    <n v="0"/>
    <n v="1"/>
    <n v="0"/>
    <n v="0"/>
    <n v="0"/>
    <n v="1"/>
    <n v="0"/>
    <n v="0"/>
    <n v="1"/>
    <n v="0"/>
    <n v="1"/>
    <n v="0"/>
    <n v="1"/>
  </r>
  <r>
    <s v="MK SR"/>
    <s v="Odbor verejného obstarávania a správy majetku MK SR"/>
    <s v="MKSROVOSM202101"/>
    <n v="3"/>
    <s v="Revitalizácia budovy MK SR (Jakubovo nám) a Hurbanových kasární"/>
    <s v="Rekonštrukcia budov, ktoré používa MK SR a niektoré jej zriadené organizácie na činnosti, ktoré sú nerealizovateľné v sídlach organizácií z priestorových dôvodov. "/>
    <m/>
    <m/>
    <s v="Politická priorita"/>
    <s v="Zníženie nákladov na prenájom a prevádzku, 15 000 eur/rok"/>
    <x v="1"/>
    <x v="1"/>
    <x v="21"/>
    <s v="01 Investičný zámer"/>
    <x v="0"/>
    <x v="1"/>
    <n v="1"/>
    <n v="12000000"/>
    <n v="0"/>
    <n v="0"/>
    <n v="2000000"/>
    <n v="5000000"/>
    <n v="5000000"/>
    <n v="0"/>
    <n v="0"/>
    <n v="0"/>
    <n v="0"/>
    <n v="0"/>
    <n v="0"/>
    <s v="-"/>
    <n v="0"/>
    <n v="0"/>
    <n v="0"/>
    <n v="0"/>
    <n v="0"/>
    <n v="0"/>
    <n v="0"/>
    <n v="0"/>
    <n v="0"/>
    <n v="0"/>
    <n v="0"/>
    <m/>
    <n v="0"/>
    <x v="1"/>
    <s v="B3"/>
    <n v="6"/>
    <n v="1"/>
    <n v="1"/>
    <n v="1"/>
    <n v="1"/>
    <n v="0"/>
    <n v="0"/>
    <n v="0"/>
    <n v="0"/>
    <n v="1"/>
    <n v="0"/>
    <n v="0"/>
    <n v="1"/>
    <n v="0"/>
    <n v="1"/>
    <n v="0"/>
    <n v="1"/>
  </r>
  <r>
    <s v="NOC"/>
    <s v="Národné osvetové centrum"/>
    <s v="NOC202102"/>
    <n v="7"/>
    <s v="služobné motorové vozidlá"/>
    <s v="Dve služobné motorové vozidlá"/>
    <s v="organizácia disponuje iba jedným motorovým vozidlom, ktoré nepostačuje pri výkone činnosti organizácie"/>
    <s v="N/A"/>
    <m/>
    <s v="rozšírenie vozového parku z dôvodu ušetrenia nákladov na požičiavanie vozidiel zo súkromného sektora pri celoslovenských súťažiach  a festivaloch"/>
    <x v="1"/>
    <x v="3"/>
    <x v="14"/>
    <s v="02 Analýza / podkladová štúdia k investičnému zámeru"/>
    <x v="0"/>
    <x v="1"/>
    <n v="1"/>
    <n v="35000"/>
    <n v="0"/>
    <n v="0"/>
    <n v="35000"/>
    <n v="0"/>
    <n v="0"/>
    <n v="0"/>
    <n v="0"/>
    <n v="0"/>
    <n v="0"/>
    <n v="0"/>
    <n v="0"/>
    <s v="-"/>
    <n v="0"/>
    <n v="0"/>
    <n v="0"/>
    <n v="0"/>
    <n v="0"/>
    <n v="0"/>
    <n v="0"/>
    <n v="0"/>
    <n v="0"/>
    <n v="0"/>
    <n v="0"/>
    <m/>
    <n v="1"/>
    <x v="0"/>
    <s v="B1"/>
    <n v="8"/>
    <n v="1"/>
    <n v="1"/>
    <n v="1"/>
    <n v="1"/>
    <n v="1"/>
    <n v="1"/>
    <n v="1"/>
    <n v="0"/>
    <n v="1"/>
    <n v="0"/>
    <n v="0"/>
    <n v="1"/>
    <n v="0"/>
    <n v="1"/>
    <n v="0"/>
    <n v="1"/>
  </r>
  <r>
    <s v="NOC"/>
    <s v="Národné osvetové centrum"/>
    <s v="NOC202103"/>
    <n v="2"/>
    <s v="Projekt obnovy technického celku v súvislosti so spoľahlivosťou prevádzky výstavných a kultúrnych priestorov NOC"/>
    <s v="Renovácia elektrických vývodov a rozvodov + výmena osvetlenia v celom objekte, Výmena zastaralého nákladného výťahu. Oprava strechy, výmena zastaralej vzduchotechniky a klimatizačných jednotiek "/>
    <s v="Z dôvodu organizovaných kultúrnych podujatí vo výstavných priestoroch, sálach a vo V – klube je potreba zabezpečenia bezpečnej prevádzky, ktorá súvisí s rekonštrukciou el. rozvodov a výmeny osvetlenia v celom objekte, aby sa predišlo opakujúcim sa havarijným stavom. Cieľom renovácie elektrických vývodov a rozvodov je spoľahlivo zabezpečiť prevádzku kultúrnych podujatí bez výpadkov, ktoré sú podmienené zastaralými el. rozvodmi. K realizácií pracovných stretnutí, rokovania, školení a pod. je potreba zrekonštruovať zasadaciu miestnosť s moderným technologickým vybavením."/>
    <s v="N/A"/>
    <s v="Zákon č. 124/2006 Z.z. o bezpečnosti a ochrane zdravia pri práci "/>
    <s v="zníženie nákladov na spotrebu el.energie a zníženie servisných nákladov na opravu zariadení"/>
    <x v="0"/>
    <x v="0"/>
    <x v="0"/>
    <s v="02 Analýza / podkladová štúdia k investičnému zámeru"/>
    <x v="0"/>
    <x v="1"/>
    <n v="1"/>
    <n v="800000"/>
    <n v="0"/>
    <n v="0"/>
    <n v="800000"/>
    <n v="0"/>
    <n v="0"/>
    <n v="0"/>
    <n v="0"/>
    <n v="0"/>
    <n v="0"/>
    <n v="0"/>
    <n v="0"/>
    <s v="-"/>
    <n v="0"/>
    <n v="0"/>
    <n v="0"/>
    <n v="0"/>
    <n v="0"/>
    <n v="0"/>
    <n v="0"/>
    <n v="0"/>
    <n v="0"/>
    <n v="0"/>
    <n v="0"/>
    <m/>
    <n v="0"/>
    <x v="0"/>
    <s v="B1"/>
    <n v="8"/>
    <n v="1"/>
    <n v="1"/>
    <n v="1"/>
    <n v="1"/>
    <n v="1"/>
    <n v="1"/>
    <n v="1"/>
    <n v="0"/>
    <n v="1"/>
    <n v="1"/>
    <n v="0"/>
    <n v="0"/>
    <n v="0"/>
    <n v="1"/>
    <n v="0"/>
    <n v="1"/>
  </r>
  <r>
    <s v="NOC"/>
    <s v="Národné osvetové centrum"/>
    <s v="NOC202104"/>
    <n v="1"/>
    <s v="Rekonštrukcia kotolne"/>
    <s v="Kompletná rekonštrukcia zastaralej kotolne, ktorá bola realizovaná pred 27 rokmi "/>
    <s v="Rekonštrukcia nízkotlakovej plynovej kotolne s demontážou parných kotlov - NTL parný kotol, V.tr., kotol K1, K2 a expanzná nádoba s membránou a príslušných komponentov. Dodávka kaskádovej regulácie (MaR) kompatibilná s dodávanými kotlami a uskutočnením úpravy dymovodov a komínov"/>
    <s v="N/A"/>
    <s v="Zákon č. 124/2006 Z.z. o bezpečnosti a ochrane zdravia pri práci "/>
    <s v="zníženie spotreby plynu a zvýšenie bezpečnosti prevádzky kotolne"/>
    <x v="0"/>
    <x v="0"/>
    <x v="0"/>
    <s v="02 Analýza / podkladová štúdia k investičnému zámeru"/>
    <x v="0"/>
    <x v="1"/>
    <n v="1"/>
    <n v="700000"/>
    <n v="0"/>
    <n v="0"/>
    <n v="700000"/>
    <n v="0"/>
    <n v="0"/>
    <n v="0"/>
    <n v="0"/>
    <n v="0"/>
    <n v="0"/>
    <n v="0"/>
    <n v="0"/>
    <s v="-"/>
    <n v="0"/>
    <n v="0"/>
    <n v="0"/>
    <n v="0"/>
    <n v="0"/>
    <n v="0"/>
    <n v="0"/>
    <n v="0"/>
    <n v="0"/>
    <n v="0"/>
    <n v="0"/>
    <m/>
    <n v="0"/>
    <x v="0"/>
    <s v="B1"/>
    <n v="8"/>
    <n v="1"/>
    <n v="1"/>
    <n v="1"/>
    <n v="1"/>
    <n v="1"/>
    <n v="1"/>
    <n v="1"/>
    <n v="0"/>
    <n v="1"/>
    <n v="1"/>
    <n v="0"/>
    <n v="0"/>
    <n v="0"/>
    <n v="1"/>
    <n v="0"/>
    <n v="1"/>
  </r>
  <r>
    <s v="NOC"/>
    <s v="Národné osvetové centrum"/>
    <s v="NOC202105"/>
    <n v="3"/>
    <s v="Rekonštrukcia vnútorných priestorov  V-klub"/>
    <s v="elektroinstalacie, podium, bezbarierovy pristup, hodobne nastroje, kulisy, prezentacny pult, technicke zabezopecenie, svetelny park, šatne pre účinkujúcich, socialne zariadenia, murarske a maliarske prace, klimatizacia"/>
    <s v="Obnovou základného technického a materiálneho zabezpečenia budú priestory V-klub spľňať podmienky organizátorov, ktoré sú na trhu voľno-časových a vzdelávacích eventov samozrejmosťou"/>
    <s v="N/A"/>
    <s v="Zákon č. 124/2006 Z.z. o bezpečnosti a ochrane zdravia pri práci "/>
    <s v="zvýšenie počtu návštevníkov"/>
    <x v="1"/>
    <x v="1"/>
    <x v="1"/>
    <s v="02 Analýza / podkladová štúdia k investičnému zámeru"/>
    <x v="0"/>
    <x v="1"/>
    <n v="1"/>
    <n v="350000"/>
    <n v="0"/>
    <n v="0"/>
    <n v="350000"/>
    <n v="0"/>
    <n v="0"/>
    <n v="0"/>
    <n v="0"/>
    <n v="0"/>
    <n v="0"/>
    <n v="0"/>
    <n v="0"/>
    <s v="-"/>
    <n v="0"/>
    <n v="0"/>
    <n v="0"/>
    <n v="0"/>
    <n v="0"/>
    <n v="0"/>
    <n v="0"/>
    <n v="0"/>
    <n v="0"/>
    <n v="0"/>
    <n v="0"/>
    <m/>
    <n v="0"/>
    <x v="0"/>
    <s v="B1"/>
    <n v="8"/>
    <n v="1"/>
    <n v="1"/>
    <n v="1"/>
    <n v="1"/>
    <n v="1"/>
    <n v="1"/>
    <n v="1"/>
    <n v="0"/>
    <n v="1"/>
    <n v="0"/>
    <n v="0"/>
    <n v="1"/>
    <n v="0"/>
    <n v="1"/>
    <n v="0"/>
    <n v="1"/>
  </r>
  <r>
    <s v="NOC"/>
    <s v="Národné osvetové centrum"/>
    <s v="NOC202101"/>
    <n v="4"/>
    <s v="oprava strechy"/>
    <s v="Oprava zatekajúcej strechy "/>
    <s v="z dôvodu netesnosti strechy na budove je potrebná jej kompletná rekonštrukcia a zateplenie"/>
    <s v="N/A"/>
    <s v="Zákon č. 124/2006 Z.z. o bezpečnosti a ochrane zdravia pri práci "/>
    <s v="odstránenie zatekania strechy a tým predísť zbytočným škodám na majetku štátu"/>
    <x v="0"/>
    <x v="0"/>
    <x v="0"/>
    <s v="02 Analýza / podkladová štúdia k investičnému zámeru"/>
    <x v="0"/>
    <x v="1"/>
    <n v="1"/>
    <n v="350000"/>
    <n v="0"/>
    <n v="0"/>
    <n v="350000"/>
    <n v="0"/>
    <n v="0"/>
    <n v="0"/>
    <n v="0"/>
    <n v="0"/>
    <n v="0"/>
    <n v="0"/>
    <n v="0"/>
    <s v="-"/>
    <n v="0"/>
    <n v="0"/>
    <n v="0"/>
    <n v="0"/>
    <n v="0"/>
    <n v="0"/>
    <n v="0"/>
    <n v="0"/>
    <n v="0"/>
    <n v="0"/>
    <n v="0"/>
    <m/>
    <n v="0"/>
    <x v="0"/>
    <s v="B1"/>
    <n v="8"/>
    <n v="1"/>
    <n v="1"/>
    <n v="1"/>
    <n v="1"/>
    <n v="1"/>
    <n v="1"/>
    <n v="1"/>
    <n v="0"/>
    <n v="1"/>
    <n v="1"/>
    <n v="0"/>
    <n v="0"/>
    <n v="0"/>
    <n v="1"/>
    <n v="0"/>
    <n v="1"/>
  </r>
  <r>
    <s v="NOC"/>
    <s v="Národné osvetové centrum"/>
    <s v="NOC202106"/>
    <n v="6"/>
    <s v="renovácia sociálnych zariadení"/>
    <s v="Renovácia toaliet a oprava rozvodu vody"/>
    <s v="výmena rozvodov vody a kanalizácie a renovácia toaliet je nutná z dôvodu častých havárií na rozvodoch vody a tým spôsobené škody na majetku. Predmetné rozvody sú z doby výstavby budovy a to zo 60 rokov minulého tisícročia"/>
    <s v="N/A"/>
    <s v="Zákon č. 124/2006 Z.z. o bezpečnosti a ochrane zdravia pri práci "/>
    <s v="zvýšenie návštevnosti a zvýšenie bezpečnostného hladiska (vznikajú nám poistné udalosti z dôvodu prasknutého rozvodu vody)"/>
    <x v="0"/>
    <x v="0"/>
    <x v="0"/>
    <s v="02 Analýza / podkladová štúdia k investičnému zámeru"/>
    <x v="0"/>
    <x v="1"/>
    <n v="1"/>
    <n v="200000"/>
    <n v="0"/>
    <n v="0"/>
    <n v="200000"/>
    <n v="0"/>
    <n v="0"/>
    <n v="0"/>
    <n v="0"/>
    <n v="0"/>
    <n v="0"/>
    <n v="0"/>
    <n v="0"/>
    <s v="-"/>
    <n v="0"/>
    <n v="0"/>
    <n v="0"/>
    <n v="0"/>
    <n v="0"/>
    <n v="0"/>
    <n v="0"/>
    <n v="0"/>
    <n v="0"/>
    <n v="0"/>
    <n v="0"/>
    <m/>
    <n v="0"/>
    <x v="0"/>
    <s v="B1"/>
    <n v="8"/>
    <n v="1"/>
    <n v="1"/>
    <n v="1"/>
    <n v="1"/>
    <n v="1"/>
    <n v="1"/>
    <n v="1"/>
    <n v="0"/>
    <n v="1"/>
    <n v="1"/>
    <n v="0"/>
    <n v="0"/>
    <n v="0"/>
    <n v="1"/>
    <n v="0"/>
    <n v="1"/>
  </r>
  <r>
    <s v="NOC"/>
    <s v="Národné osvetové centrum"/>
    <s v="NOC202107"/>
    <n v="5"/>
    <s v="výmena kritín"/>
    <s v="Výmena zastaralých podlahových krytín v celom objekte"/>
    <s v="v celom objekte NOC sú staré podlahy ktoré sa realizovali pri výstavbe budovy v 60 rokoch minulého tisícročia"/>
    <s v="N/A"/>
    <s v="Zákon č. 124/2006 Z.z. o bezpečnosti a ochrane zdravia pri práci "/>
    <s v="hygienická a bezpečnostná výmena podlahových kritín"/>
    <x v="1"/>
    <x v="1"/>
    <x v="1"/>
    <s v="02 Analýza / podkladová štúdia k investičnému zámeru"/>
    <x v="0"/>
    <x v="1"/>
    <n v="1"/>
    <n v="150000"/>
    <n v="0"/>
    <n v="0"/>
    <n v="150000"/>
    <n v="0"/>
    <n v="0"/>
    <n v="0"/>
    <n v="0"/>
    <n v="0"/>
    <n v="0"/>
    <n v="0"/>
    <n v="0"/>
    <s v="-"/>
    <n v="10000"/>
    <n v="0"/>
    <n v="0"/>
    <n v="0"/>
    <n v="0"/>
    <n v="0"/>
    <n v="0"/>
    <n v="0"/>
    <n v="0"/>
    <n v="0"/>
    <n v="0"/>
    <m/>
    <n v="0"/>
    <x v="0"/>
    <s v="B1"/>
    <n v="7"/>
    <n v="1"/>
    <n v="0"/>
    <n v="1"/>
    <n v="1"/>
    <n v="1"/>
    <n v="1"/>
    <n v="1"/>
    <n v="0"/>
    <n v="1"/>
    <n v="0"/>
    <n v="0"/>
    <n v="1"/>
    <n v="0"/>
    <n v="1"/>
    <n v="0"/>
    <n v="1"/>
  </r>
  <r>
    <s v="NOC"/>
    <s v="Národné osvetové centrum"/>
    <s v="NOC202108"/>
    <n v="10"/>
    <s v="hygienické maľovanie"/>
    <s v="Maľovanie – chodieb a kancelárií; rekonštrukcia zasadacej miestnosti (3. posch.)"/>
    <s v="hygienické maľovanie celého objektu NOC, ktorý nebol maľovaný minimálne 10 rokov"/>
    <s v="N/A"/>
    <s v="Zákon č. 124/2006 Z.z. o bezpečnosti a ochrane zdravia pri práci "/>
    <s v="zvýšenie kvality prostredia pre zamestnancov nakoľko sa objekt viac ako 10 rokov hygienicky nemaľovaľ"/>
    <x v="1"/>
    <x v="1"/>
    <x v="1"/>
    <s v="02 Analýza / podkladová štúdia k investičnému zámeru"/>
    <x v="0"/>
    <x v="1"/>
    <n v="1"/>
    <n v="75000"/>
    <n v="0"/>
    <n v="0"/>
    <n v="75000"/>
    <n v="0"/>
    <n v="0"/>
    <n v="0"/>
    <n v="0"/>
    <n v="0"/>
    <n v="0"/>
    <n v="0"/>
    <n v="0"/>
    <s v="-"/>
    <n v="0"/>
    <n v="0"/>
    <n v="0"/>
    <n v="0"/>
    <n v="0"/>
    <n v="0"/>
    <n v="0"/>
    <n v="0"/>
    <n v="0"/>
    <n v="0"/>
    <n v="0"/>
    <m/>
    <n v="1"/>
    <x v="0"/>
    <s v="B1"/>
    <n v="8"/>
    <n v="1"/>
    <n v="1"/>
    <n v="1"/>
    <n v="1"/>
    <n v="1"/>
    <n v="1"/>
    <n v="1"/>
    <n v="0"/>
    <n v="1"/>
    <n v="0"/>
    <n v="0"/>
    <n v="1"/>
    <n v="0"/>
    <n v="1"/>
    <n v="0"/>
    <n v="1"/>
  </r>
  <r>
    <s v="NOC"/>
    <s v="Národné osvetové centrum"/>
    <s v="NOC202109"/>
    <n v="11"/>
    <s v="nábytok"/>
    <s v="Interiérové vybavenie objektu (Nábytok)"/>
    <s v="výmena zastaralého nábytku v objedkte NOC, ktorý bol kupovaný od roku 1976"/>
    <s v="N/A"/>
    <s v="Zákon č. 124/2006 Z.z. o bezpečnosti a ochrane zdravia pri práci "/>
    <s v="zvýšenie bezpečnosti pracovníkov nakoľko nábytok v organizácií je vekovo zastaralý nakoľko sa nakupoval v 90 rokoch minulého tisícročia"/>
    <x v="1"/>
    <x v="3"/>
    <x v="18"/>
    <s v="02 Analýza / podkladová štúdia k investičnému zámeru"/>
    <x v="0"/>
    <x v="1"/>
    <n v="1"/>
    <n v="70000"/>
    <n v="0"/>
    <n v="0"/>
    <n v="70000"/>
    <n v="0"/>
    <n v="0"/>
    <n v="0"/>
    <n v="0"/>
    <n v="0"/>
    <n v="0"/>
    <n v="0"/>
    <n v="0"/>
    <s v="-"/>
    <n v="0"/>
    <n v="0"/>
    <n v="0"/>
    <n v="0"/>
    <n v="0"/>
    <n v="0"/>
    <n v="0"/>
    <n v="0"/>
    <n v="0"/>
    <n v="0"/>
    <n v="0"/>
    <m/>
    <n v="1"/>
    <x v="0"/>
    <s v="B1"/>
    <n v="8"/>
    <n v="1"/>
    <n v="1"/>
    <n v="1"/>
    <n v="1"/>
    <n v="1"/>
    <n v="1"/>
    <n v="1"/>
    <n v="0"/>
    <n v="1"/>
    <n v="0"/>
    <n v="0"/>
    <n v="1"/>
    <n v="0"/>
    <n v="1"/>
    <n v="0"/>
    <n v="1"/>
  </r>
  <r>
    <s v="NOC"/>
    <s v="Národné osvetové centrum"/>
    <s v="NOC202110"/>
    <n v="8"/>
    <s v="nákladný výťah"/>
    <s v="Výmena zastaralého nákladného výťahu"/>
    <s v="výťah bol uvedený do prevádzky v 60. rokoch minulého tisícročia a je v havarijnom stave"/>
    <s v="N/A"/>
    <s v="Zákon č. 124/2006 Z.z. o bezpečnosti a ochrane zdravia pri práci "/>
    <s v="výmena starého výťahu z bezpečnoastného hladiska"/>
    <x v="0"/>
    <x v="0"/>
    <x v="0"/>
    <s v="02 Analýza / podkladová štúdia k investičnému zámeru"/>
    <x v="0"/>
    <x v="1"/>
    <n v="1"/>
    <n v="60000"/>
    <n v="0"/>
    <n v="0"/>
    <n v="60000"/>
    <n v="0"/>
    <n v="0"/>
    <n v="0"/>
    <n v="0"/>
    <n v="0"/>
    <n v="0"/>
    <n v="0"/>
    <n v="0"/>
    <s v="-"/>
    <n v="0"/>
    <n v="0"/>
    <n v="0"/>
    <n v="0"/>
    <n v="0"/>
    <n v="0"/>
    <n v="0"/>
    <n v="0"/>
    <n v="0"/>
    <n v="0"/>
    <n v="0"/>
    <m/>
    <n v="1"/>
    <x v="0"/>
    <s v="B1"/>
    <n v="8"/>
    <n v="1"/>
    <n v="1"/>
    <n v="1"/>
    <n v="1"/>
    <n v="1"/>
    <n v="1"/>
    <n v="1"/>
    <n v="0"/>
    <n v="1"/>
    <n v="1"/>
    <n v="0"/>
    <n v="0"/>
    <n v="0"/>
    <n v="1"/>
    <n v="0"/>
    <n v="1"/>
  </r>
  <r>
    <s v="NOC"/>
    <s v="Národné osvetové centrum"/>
    <s v="NOC202111"/>
    <n v="12"/>
    <s v="oprava parkoviska"/>
    <s v="Oprava parkovacieho státia v objekte"/>
    <s v="oprava dvora, ktorý sa používa na nakladanie a vykladanie pre všetky organizácie, ktoré sú v budove NOC"/>
    <s v="N/A"/>
    <s v="Zákon č. 124/2006 Z.z. o bezpečnosti a ochrane zdravia pri práci "/>
    <s v="z bezpečnostného hľadiska je nutná oprava parkoviska vo dvore organizácie aby nedochádzalo k poškodeniu služobných vozidiel"/>
    <x v="1"/>
    <x v="1"/>
    <x v="22"/>
    <s v="02 Analýza / podkladová štúdia k investičnému zámeru"/>
    <x v="0"/>
    <x v="1"/>
    <n v="1"/>
    <n v="50000"/>
    <n v="0"/>
    <n v="0"/>
    <n v="50000"/>
    <n v="0"/>
    <n v="0"/>
    <n v="0"/>
    <n v="0"/>
    <n v="0"/>
    <n v="0"/>
    <n v="0"/>
    <n v="0"/>
    <s v="-"/>
    <n v="0"/>
    <n v="0"/>
    <n v="0"/>
    <n v="0"/>
    <n v="0"/>
    <n v="0"/>
    <n v="0"/>
    <n v="0"/>
    <n v="0"/>
    <n v="0"/>
    <n v="0"/>
    <m/>
    <n v="1"/>
    <x v="0"/>
    <s v="B1"/>
    <n v="8"/>
    <n v="1"/>
    <n v="1"/>
    <n v="1"/>
    <n v="1"/>
    <n v="1"/>
    <n v="1"/>
    <n v="1"/>
    <n v="0"/>
    <n v="1"/>
    <n v="0"/>
    <n v="0"/>
    <n v="1"/>
    <n v="0"/>
    <n v="1"/>
    <n v="0"/>
    <n v="1"/>
  </r>
  <r>
    <s v="NOC"/>
    <s v="Národné osvetové centrum"/>
    <s v="NOC202112"/>
    <n v="9"/>
    <s v="Obnova zastaraného základného technického a materiálneho zabezpečenia V-klubu"/>
    <s v="Cieľom je obnova zastaraného základného technického a materiálneho zabezpečenia V-klubu, aby spĺňal podmienky organizátorov, ktoré sú na trhu súčasných voľno-časových a vzdelávacích eventov samozrejmosťou. V-klub je udržiavaný v rámci možností z vlastných zdrojov vo forme realizovaných podujatí a prenájmu priestorov, avšak vzhľadom na pandemickú situáciu a uzavretie V-klubu na jar 2020, nie je možné revitalizáciu priestorov financovať z vlastných zdrojov. Plánovaná je úprava veľkej a malej sály, šatne pre návštevníkov, šatne pre účinkujúcich, sociálnych zariadení a vestibulu. Má dopad aj na ostatných aktérov nezriaďovanej kultúry - prenájmy priestorov, investícia predpokladá aj neskoršie zdroje príjmov, zároveň ide o kultúrny priestor v centre BA, ktorých je minimum!"/>
    <s v="Cieľom je obnova zastaraného základného technického a materiálneho zabezpečenia V-klubu, aby spĺňal podmienky organizátorov."/>
    <s v="N/A"/>
    <s v="Zákon č. 124/2006 Z.z. o bezpečnosti a ochrane zdravia pri práci "/>
    <m/>
    <x v="1"/>
    <x v="1"/>
    <x v="1"/>
    <s v="07 V realizácii"/>
    <x v="0"/>
    <x v="0"/>
    <n v="1"/>
    <n v="30000"/>
    <n v="0"/>
    <n v="0"/>
    <n v="30000"/>
    <n v="0"/>
    <n v="0"/>
    <n v="0"/>
    <n v="0"/>
    <n v="0"/>
    <n v="0"/>
    <n v="0"/>
    <n v="0"/>
    <s v="-"/>
    <n v="0"/>
    <n v="0"/>
    <n v="0"/>
    <n v="0"/>
    <n v="0"/>
    <n v="0"/>
    <n v="0"/>
    <n v="0"/>
    <n v="0"/>
    <n v="0"/>
    <n v="0"/>
    <m/>
    <n v="1"/>
    <x v="0"/>
    <s v="B1"/>
    <n v="8"/>
    <n v="1"/>
    <n v="1"/>
    <n v="1"/>
    <n v="1"/>
    <n v="1"/>
    <n v="1"/>
    <n v="1"/>
    <n v="0"/>
    <n v="1"/>
    <n v="0"/>
    <n v="0"/>
    <n v="1"/>
    <n v="0"/>
    <n v="1"/>
    <n v="1"/>
    <n v="0"/>
  </r>
  <r>
    <s v="PÚ SR"/>
    <s v="Pamiatkový úrad SR"/>
    <s v="PÚSR202109"/>
    <n v="1"/>
    <s v="Nové sídlo KPU Košice, Puškinova ul.5 "/>
    <s v="Prevod  budovy od Ústredia práce  nového sídla KPU Košice. Prevod od inštitúcie v rámci rezortu. V súčasností KPU KE sídli v prenajatých priestoroch Bytového podniku. "/>
    <s v="Nové sídlo KPU KE  pracoviská a archív na jednom mieste  modernizácia infraštruktúry,  vhodné podmienky pre výkon špecializovanej štatnej správy a skvalitnenie služieb odbornej verejnosti a občanom. "/>
    <s v="N/A"/>
    <s v="Zákon č. 49/2002 Z.z. o ochrane pamiatkového fondu"/>
    <s v="Ušetrenie rozpočtových prostriedkov Bežných výdavkov  za úhradu nájmu  18 213 eur/rok "/>
    <x v="1"/>
    <x v="1"/>
    <x v="3"/>
    <s v="02 Analýza / podkladová štúdia k investičnému zámeru"/>
    <x v="0"/>
    <x v="1"/>
    <n v="1"/>
    <n v="305000"/>
    <n v="5000"/>
    <n v="0"/>
    <n v="0"/>
    <n v="305000"/>
    <n v="0"/>
    <n v="0"/>
    <n v="0"/>
    <n v="0"/>
    <n v="0"/>
    <n v="0"/>
    <n v="0"/>
    <s v="Zabezpečenie nového pracoviska tovarom, ktorý nie je hmotný investičný majetok a službami dodávateľov"/>
    <n v="140000"/>
    <n v="0"/>
    <n v="50000"/>
    <n v="50000"/>
    <n v="40000"/>
    <n v="0"/>
    <n v="0"/>
    <n v="0"/>
    <n v="0"/>
    <n v="0"/>
    <n v="0"/>
    <m/>
    <n v="0"/>
    <x v="0"/>
    <s v="B1"/>
    <n v="8"/>
    <n v="1"/>
    <n v="1"/>
    <n v="1"/>
    <n v="1"/>
    <n v="1"/>
    <n v="1"/>
    <n v="1"/>
    <n v="0"/>
    <n v="1"/>
    <n v="0"/>
    <n v="0"/>
    <n v="1"/>
    <n v="0"/>
    <n v="1"/>
    <n v="0"/>
    <n v="1"/>
  </r>
  <r>
    <s v="PÚ SR"/>
    <s v="Pamiatkový úrad SR"/>
    <s v="PÚSR202101"/>
    <n v="2"/>
    <s v="Podkrovie KPU Žilina "/>
    <s v="Rekonštrukcia podkrovia, nové kancelácie, zasadačka, knižnica, bádateľňa "/>
    <s v="Realizácia  nových kancelárií s cieľom zrušiť pracovisko za ktoré platíme nájom, získanie nových priestorov pre zasadačku, bádateľňu knižnicu "/>
    <s v="N/A"/>
    <s v="Zákon č. 49/2002 Z.z o ochrane pamiatkového fondu; Zákon č. 278/1993 Z.z. o správe majetku štátu, §3 ods. 2 "/>
    <s v="Ušetrenie rozpočtových prostriedkov, bežné výdavky za úhradu nájmu za 1 rok 7 552 eur ušetrenie dopravných nákladov  2 500 eur/rok "/>
    <x v="1"/>
    <x v="1"/>
    <x v="1"/>
    <s v="05 Projektová dokumentácia k dispozícii - pre realizáciu stavby"/>
    <x v="0"/>
    <x v="1"/>
    <n v="1"/>
    <n v="440000"/>
    <n v="25000"/>
    <n v="0"/>
    <n v="0"/>
    <n v="300000"/>
    <n v="140000"/>
    <n v="0"/>
    <n v="0"/>
    <n v="0"/>
    <n v="0"/>
    <n v="0"/>
    <n v="0"/>
    <s v="Zabezpečenie nového pracoviska tovarom, ktorý nie je hmotný investičný majetok a službami dodávateľov."/>
    <n v="120000"/>
    <n v="0"/>
    <n v="35000"/>
    <n v="60000"/>
    <n v="25000"/>
    <n v="0"/>
    <n v="0"/>
    <n v="0"/>
    <n v="0"/>
    <n v="0"/>
    <n v="0"/>
    <m/>
    <n v="0"/>
    <x v="0"/>
    <s v="B1"/>
    <n v="7"/>
    <n v="1"/>
    <n v="1"/>
    <n v="0"/>
    <n v="1"/>
    <n v="1"/>
    <n v="1"/>
    <n v="1"/>
    <n v="0"/>
    <n v="1"/>
    <n v="0"/>
    <n v="0"/>
    <n v="1"/>
    <n v="0"/>
    <n v="1"/>
    <n v="0"/>
    <n v="1"/>
  </r>
  <r>
    <s v="PÚ SR"/>
    <s v="Pamiatkový úrad SR"/>
    <s v="PÚSR202103"/>
    <n v="3"/>
    <s v="Požiarne zabezpečenie archívu PÚ SR "/>
    <s v="Výmena zastarallého systému hasenia s CO₂ na nové hasiace médium bezpečnejšie pre zdravie. "/>
    <s v="Zvyšenie bezpečnosti prevádzkovania archívu v  rozsahu požiadaviek zákona "/>
    <s v="N/A"/>
    <m/>
    <s v="Zabezpečenie bezpečnosti objektu"/>
    <x v="1"/>
    <x v="1"/>
    <x v="1"/>
    <s v="01 Investičný zámer"/>
    <x v="0"/>
    <x v="1"/>
    <n v="1"/>
    <n v="180720"/>
    <n v="20000"/>
    <n v="0"/>
    <n v="0"/>
    <n v="180720"/>
    <n v="0"/>
    <n v="0"/>
    <n v="0"/>
    <n v="0"/>
    <n v="0"/>
    <n v="0"/>
    <n v="0"/>
    <s v="-"/>
    <n v="0"/>
    <n v="0"/>
    <n v="0"/>
    <n v="0"/>
    <n v="0"/>
    <n v="0"/>
    <n v="0"/>
    <n v="0"/>
    <n v="0"/>
    <n v="0"/>
    <n v="0"/>
    <m/>
    <n v="0"/>
    <x v="0"/>
    <s v="B1"/>
    <n v="7"/>
    <n v="1"/>
    <n v="1"/>
    <n v="0"/>
    <n v="1"/>
    <n v="1"/>
    <n v="1"/>
    <n v="1"/>
    <n v="0"/>
    <n v="1"/>
    <n v="0"/>
    <n v="0"/>
    <n v="1"/>
    <n v="0"/>
    <n v="1"/>
    <n v="0"/>
    <n v="1"/>
  </r>
  <r>
    <s v="PÚ SR"/>
    <s v="Pamiatkový úrad SR"/>
    <s v="PÚSR202104"/>
    <n v="4"/>
    <s v="Rekonštrukcia garáží KPÚ Trnava ako súčasť Depozitára archeologických nálezov "/>
    <s v="Adaptácia garáží  na uskladnenie archeologických nálezov "/>
    <s v="Vytvorenie dalších skladových priestorov pri Depozitári archeologických nálezov "/>
    <s v="N/A"/>
    <s v="Zákon č. 49/2002 Z.z. o ochrane pamiatkového fondu, §40"/>
    <s v="Zachovanie kultúrneho dedičstva SR uskladnenie archeologických nálezov v počte 600 krabíc"/>
    <x v="1"/>
    <x v="1"/>
    <x v="3"/>
    <s v="02 Analýza / podkladová štúdia k investičnému zámeru"/>
    <x v="0"/>
    <x v="1"/>
    <n v="1"/>
    <n v="325000"/>
    <n v="5000"/>
    <n v="0"/>
    <n v="0"/>
    <n v="211000"/>
    <n v="60000"/>
    <n v="54000"/>
    <n v="0"/>
    <n v="0"/>
    <n v="0"/>
    <n v="0"/>
    <n v="0"/>
    <s v="Zabezpečenie inventáru po stavebných prácach na objekte garáží pre depozitár,  regále a nábytok, svetlá, HP, univerzálne klúče,  ide o tovar ktorý nie je hmotný investičný majetok. "/>
    <n v="50000"/>
    <n v="0"/>
    <n v="50000"/>
    <n v="0"/>
    <n v="0"/>
    <n v="0"/>
    <n v="0"/>
    <n v="0"/>
    <n v="0"/>
    <n v="0"/>
    <n v="0"/>
    <m/>
    <n v="0"/>
    <x v="0"/>
    <s v="B1"/>
    <n v="9"/>
    <n v="1"/>
    <n v="1"/>
    <n v="1"/>
    <n v="1"/>
    <n v="1"/>
    <n v="1"/>
    <n v="1"/>
    <n v="0"/>
    <n v="1"/>
    <n v="0"/>
    <n v="0"/>
    <n v="1"/>
    <n v="1"/>
    <n v="1"/>
    <n v="0"/>
    <n v="1"/>
  </r>
  <r>
    <s v="PÚ SR"/>
    <s v="Pamiatkový úrad SR"/>
    <s v="PÚSR202105"/>
    <n v="5"/>
    <s v="Budova centrum Pamiatkový úrad  Bratislava "/>
    <s v="Obnova fasády budovy PU SR Cesta na červený mot 6, Bratislava "/>
    <s v="Zhodnotenie budovy, obnova NKP"/>
    <s v="N/A"/>
    <m/>
    <s v="Ochrana pamiatkového fondu"/>
    <x v="1"/>
    <x v="1"/>
    <x v="1"/>
    <s v="01 Investičný zámer"/>
    <x v="0"/>
    <x v="1"/>
    <n v="1"/>
    <n v="350000"/>
    <n v="13000"/>
    <n v="0"/>
    <n v="0"/>
    <n v="0"/>
    <n v="177000"/>
    <n v="160000"/>
    <n v="0"/>
    <n v="0"/>
    <n v="0"/>
    <n v="0"/>
    <n v="0"/>
    <s v="-"/>
    <n v="0"/>
    <n v="0"/>
    <n v="0"/>
    <n v="0"/>
    <n v="0"/>
    <n v="0"/>
    <n v="0"/>
    <n v="0"/>
    <n v="0"/>
    <n v="0"/>
    <n v="0"/>
    <m/>
    <n v="0"/>
    <x v="0"/>
    <s v="B1"/>
    <n v="7"/>
    <n v="0"/>
    <n v="1"/>
    <n v="1"/>
    <n v="1"/>
    <n v="1"/>
    <n v="1"/>
    <n v="1"/>
    <n v="0"/>
    <n v="1"/>
    <n v="0"/>
    <n v="0"/>
    <n v="1"/>
    <n v="0"/>
    <n v="1"/>
    <n v="0"/>
    <n v="1"/>
  </r>
  <r>
    <s v="PÚ SR"/>
    <s v="Pamiatkový úrad SR"/>
    <s v="PÚSR202111"/>
    <n v="6"/>
    <s v="Obstaranie licencií"/>
    <s v="Elektornizácia verejnej správy nám ukladá riešiť elektornickjou formou komunikáciu, riešiť bežné licencie, mapové SW,  archívne SW ci SW pre digitalizáciu objektov. "/>
    <s v="Funkčnosť IT infraštruktúry na úrade. "/>
    <s v="N/A"/>
    <s v="Zákon č. 49/2002 Z.z. o ochrane pamiatkového fondu"/>
    <s v="Výkonnosť štatnej správy sa elektronizáciou zvyšuje. "/>
    <x v="1"/>
    <x v="5"/>
    <x v="15"/>
    <s v="07 V realizácii"/>
    <x v="0"/>
    <x v="0"/>
    <n v="1"/>
    <n v="151200"/>
    <n v="0"/>
    <n v="0"/>
    <n v="30300"/>
    <n v="30300"/>
    <n v="30300"/>
    <n v="30300"/>
    <n v="30300"/>
    <n v="0"/>
    <n v="0"/>
    <n v="0"/>
    <n v="0"/>
    <s v="-"/>
    <n v="0"/>
    <n v="0"/>
    <n v="0"/>
    <n v="0"/>
    <n v="0"/>
    <n v="0"/>
    <n v="0"/>
    <n v="0"/>
    <n v="0"/>
    <n v="0"/>
    <n v="0"/>
    <m/>
    <n v="0"/>
    <x v="0"/>
    <s v="B1"/>
    <n v="7"/>
    <n v="0"/>
    <n v="1"/>
    <n v="1"/>
    <n v="1"/>
    <n v="1"/>
    <n v="1"/>
    <n v="1"/>
    <n v="0"/>
    <n v="1"/>
    <n v="0"/>
    <n v="0"/>
    <n v="1"/>
    <n v="0"/>
    <n v="1"/>
    <n v="1"/>
    <n v="0"/>
  </r>
  <r>
    <s v="PÚ SR"/>
    <s v="Pamiatkový úrad SR"/>
    <s v="PÚSR202110"/>
    <n v="7"/>
    <s v="Obstaranie osobných motorových vozidiel pre krajské pamiatkové úrady na výkon ich odbornej činnosti"/>
    <s v="Pravidelná obmena autoporky. Výmena vozidiel u ktorých  počet km a morálne zastaranie  už je neefektívne opravovať. Ide o 10 - 12 ročné vozidlá. S viac ako 600 000 km "/>
    <s v="Bezpečnosť cestnej premávky a našich terénných zamestnancov . "/>
    <s v="N/A"/>
    <s v="Zákon č. 49/2002 Z.z. o ochrane pamiatkového fondu"/>
    <s v="Ušetrenie režijných nákladov oprava zastaraných vozidiel je finančne náročná"/>
    <x v="1"/>
    <x v="3"/>
    <x v="14"/>
    <s v="07 V realizácii"/>
    <x v="0"/>
    <x v="0"/>
    <n v="1"/>
    <n v="130000"/>
    <n v="0"/>
    <n v="0"/>
    <n v="52000"/>
    <n v="26000"/>
    <n v="13000"/>
    <n v="13000"/>
    <n v="26000"/>
    <n v="0"/>
    <n v="0"/>
    <n v="0"/>
    <n v="0"/>
    <s v="-"/>
    <n v="0"/>
    <n v="0"/>
    <n v="0"/>
    <n v="0"/>
    <n v="0"/>
    <n v="0"/>
    <n v="0"/>
    <n v="0"/>
    <n v="0"/>
    <n v="0"/>
    <n v="0"/>
    <m/>
    <n v="0"/>
    <x v="0"/>
    <s v="B1"/>
    <n v="8"/>
    <n v="1"/>
    <n v="1"/>
    <n v="1"/>
    <n v="1"/>
    <n v="1"/>
    <n v="1"/>
    <n v="1"/>
    <n v="0"/>
    <n v="1"/>
    <n v="0"/>
    <n v="0"/>
    <n v="1"/>
    <n v="0"/>
    <n v="1"/>
    <n v="1"/>
    <n v="0"/>
  </r>
  <r>
    <s v="PÚ SR"/>
    <s v="Pamiatkový úrad SR"/>
    <s v="PÚSR202108"/>
    <n v="8"/>
    <s v="Nové sídlo KPU Trenčín"/>
    <s v="Kúpa alebo prevod  budovy nového sídla KPU Trenčín. KPU Trenčín sídli v budove VUC TN v prenajatých  priestoroch. VUC má zámer v najbližšom období vypovedať nájomnú zmluvu. "/>
    <s v="Nové sídlo KPU TN pracoviská a archív na jednom mieste,  modernizácia infraštruktúry,  vhodné podmienky pre výkon špecializovanej štatnej správy a skvalitnenie služieb odbornej verejnosti a občanom. "/>
    <s v="N/A"/>
    <s v="Zákon č. 49/2002 Z.z. o ochrane pamiatkového fondu"/>
    <s v="Ušetrenie rozpočtových prostriedkov Bežných výdavkov  za úhradu nájmu  16 500 eur/rok "/>
    <x v="1"/>
    <x v="4"/>
    <x v="9"/>
    <s v="01 Investičný zámer"/>
    <x v="0"/>
    <x v="1"/>
    <n v="1"/>
    <n v="450000"/>
    <n v="50000"/>
    <n v="0"/>
    <n v="0"/>
    <n v="450000"/>
    <n v="0"/>
    <n v="0"/>
    <n v="0"/>
    <n v="0"/>
    <n v="0"/>
    <n v="0"/>
    <n v="0"/>
    <s v="Zabezpečenie nového pracoviska tovarom, ktorý nie je hmotný investičný majetok a službami dodávateľov."/>
    <n v="120000"/>
    <n v="0"/>
    <n v="70000"/>
    <n v="50000"/>
    <n v="0"/>
    <n v="0"/>
    <n v="0"/>
    <n v="0"/>
    <n v="0"/>
    <n v="0"/>
    <n v="0"/>
    <m/>
    <n v="0"/>
    <x v="0"/>
    <s v="B1"/>
    <n v="7"/>
    <n v="1"/>
    <n v="1"/>
    <n v="0"/>
    <n v="1"/>
    <n v="1"/>
    <n v="1"/>
    <n v="1"/>
    <n v="0"/>
    <n v="1"/>
    <n v="0"/>
    <n v="0"/>
    <n v="1"/>
    <n v="0"/>
    <n v="1"/>
    <n v="0"/>
    <n v="1"/>
  </r>
  <r>
    <s v="PÚ SR"/>
    <s v="Pamiatkový úrad SR"/>
    <s v="PÚSR202107"/>
    <n v="9"/>
    <s v="Kúpa budovy v Levoči, dom meštiansky, Nám. Majstra Pavla 41"/>
    <s v="PÚSR je 2/3 spoluvlastníkom  budovy – polyfunkčný objekt sa nachádza v historickom centre mesta, v mestskej pamiatkovej rezervácii, je tam pre KPU Prešov  a KPU Košice pracovisko v Levoči. 1/3 objektu vlastní p. Tokárová a ponúka budovu na predaj. Ponuku smerovala na MK SR. "/>
    <s v="PÚ SR  má záujem o ponúkanú časť objektu, pre vytvorenie adekvátnych podmienok  na  výkon štátnej správy, pre skvalitnenie a rozšírenie podmienok vo vzťahu k svetovému dedičstvu  a edukačným aktivitám."/>
    <s v="N/A"/>
    <s v=" "/>
    <s v="Zefektívnenie starostlivosti o štátny majetok, racionálne vynakladanie prostriedkov na správu majetku štátu. "/>
    <x v="1"/>
    <x v="4"/>
    <x v="9"/>
    <s v="02 Analýza / podkladová štúdia k investičnému zámeru"/>
    <x v="0"/>
    <x v="1"/>
    <n v="1"/>
    <n v="178000"/>
    <n v="0"/>
    <n v="0"/>
    <n v="0"/>
    <n v="178000"/>
    <n v="0"/>
    <n v="0"/>
    <n v="0"/>
    <n v="0"/>
    <n v="0"/>
    <n v="0"/>
    <n v="0"/>
    <s v="Zabezpečenie nového pracoviska tovarom, ktorý nie je hmotný investičný majetok a službami dodávateľov."/>
    <n v="150000"/>
    <n v="0"/>
    <n v="0"/>
    <n v="80000"/>
    <n v="70000"/>
    <n v="0"/>
    <n v="0"/>
    <n v="0"/>
    <n v="0"/>
    <n v="0"/>
    <n v="0"/>
    <m/>
    <n v="0"/>
    <x v="0"/>
    <s v="B1"/>
    <n v="8"/>
    <n v="1"/>
    <n v="1"/>
    <n v="1"/>
    <n v="1"/>
    <n v="1"/>
    <n v="1"/>
    <n v="1"/>
    <n v="0"/>
    <n v="1"/>
    <n v="0"/>
    <n v="0"/>
    <n v="1"/>
    <n v="0"/>
    <n v="1"/>
    <n v="0"/>
    <n v="1"/>
  </r>
  <r>
    <s v="PÚ SR"/>
    <s v="Pamiatkový úrad SR"/>
    <s v="PÚSR202106"/>
    <n v="10"/>
    <s v="Obnova fasády, strechy a inžinierských sietí Červený kláštor, Starý mlyn"/>
    <s v="Rekonštrukcia NKP, zlepšenie energetickej náročnosti, oprava strechy"/>
    <s v="Zhodnotenie budovy, obnova NKP"/>
    <s v="N/A"/>
    <s v="Zákon č. 49/2002 Z.z. o ochrane pamiatkového fondu; Zákon č. 278/1993 Z.z. o správe majetku štátu"/>
    <s v="Ochrana pamiatkového fondu"/>
    <x v="1"/>
    <x v="1"/>
    <x v="1"/>
    <s v="02 Analýza / podkladová štúdia k investičnému zámeru"/>
    <x v="0"/>
    <x v="1"/>
    <n v="1"/>
    <n v="127000"/>
    <n v="4500"/>
    <n v="0"/>
    <n v="0"/>
    <n v="0"/>
    <n v="90000"/>
    <n v="37000"/>
    <n v="0"/>
    <n v="0"/>
    <n v="0"/>
    <n v="0"/>
    <n v="0"/>
    <s v="Zabezpečenia obnovy interiéru tovarom po prestavbe inžinierských sietí, nábytok, drevené obloženie stien, podlahové krytina."/>
    <n v="20000"/>
    <n v="0"/>
    <n v="0"/>
    <n v="0"/>
    <n v="15000"/>
    <n v="5000"/>
    <n v="0"/>
    <n v="0"/>
    <n v="0"/>
    <n v="0"/>
    <n v="0"/>
    <m/>
    <n v="0"/>
    <x v="0"/>
    <s v="B1"/>
    <n v="8"/>
    <n v="1"/>
    <n v="1"/>
    <n v="1"/>
    <n v="1"/>
    <n v="1"/>
    <n v="1"/>
    <n v="1"/>
    <n v="0"/>
    <n v="1"/>
    <n v="0"/>
    <n v="0"/>
    <n v="1"/>
    <n v="0"/>
    <n v="1"/>
    <n v="0"/>
    <n v="1"/>
  </r>
  <r>
    <s v="PÚ SR"/>
    <s v="Pamiatkový úrad SR"/>
    <s v="PÚSR202112"/>
    <s v="R"/>
    <s v="Spracovanie projektovej dokumentácie , inžiniering, autorský dozor pri vybudovaní nového podkrovia pre NKP sídlo KPU v Žiline"/>
    <m/>
    <m/>
    <s v="N/A"/>
    <m/>
    <m/>
    <x v="1"/>
    <x v="1"/>
    <x v="1"/>
    <s v="08 Realizované"/>
    <x v="0"/>
    <x v="0"/>
    <n v="1"/>
    <n v="25000"/>
    <n v="0"/>
    <n v="25000"/>
    <n v="0"/>
    <n v="0"/>
    <n v="0"/>
    <n v="0"/>
    <n v="0"/>
    <n v="0"/>
    <n v="0"/>
    <n v="0"/>
    <n v="0"/>
    <s v="-"/>
    <n v="0"/>
    <n v="0"/>
    <n v="0"/>
    <n v="0"/>
    <n v="0"/>
    <n v="0"/>
    <n v="0"/>
    <n v="0"/>
    <n v="0"/>
    <n v="0"/>
    <n v="0"/>
    <m/>
    <n v="1"/>
    <x v="0"/>
    <s v="B1"/>
    <n v="7"/>
    <n v="1"/>
    <n v="1"/>
    <n v="1"/>
    <n v="1"/>
    <n v="0"/>
    <n v="1"/>
    <n v="1"/>
    <n v="0"/>
    <n v="1"/>
    <n v="0"/>
    <n v="0"/>
    <n v="1"/>
    <n v="0"/>
    <n v="1"/>
    <n v="1"/>
    <n v="0"/>
  </r>
  <r>
    <s v="PÚ SR"/>
    <s v="Pamiatkový úrad SR"/>
    <s v="PÚSR202113"/>
    <s v="R"/>
    <s v="Obstaranie RTG mobilného zariadenia pre potreby Chemicko-technologického laboratória"/>
    <m/>
    <m/>
    <s v="N/A"/>
    <m/>
    <m/>
    <x v="1"/>
    <x v="3"/>
    <x v="17"/>
    <s v="08 Realizované"/>
    <x v="0"/>
    <x v="0"/>
    <n v="1"/>
    <n v="59699"/>
    <n v="0"/>
    <n v="59699"/>
    <n v="0"/>
    <n v="0"/>
    <n v="0"/>
    <n v="0"/>
    <n v="0"/>
    <n v="0"/>
    <n v="0"/>
    <n v="0"/>
    <n v="0"/>
    <s v="-"/>
    <n v="0"/>
    <n v="0"/>
    <n v="0"/>
    <n v="0"/>
    <n v="0"/>
    <n v="0"/>
    <n v="0"/>
    <n v="0"/>
    <n v="0"/>
    <n v="0"/>
    <n v="0"/>
    <m/>
    <n v="1"/>
    <x v="0"/>
    <s v="B1"/>
    <n v="7"/>
    <n v="1"/>
    <n v="1"/>
    <n v="1"/>
    <n v="1"/>
    <n v="0"/>
    <n v="1"/>
    <n v="1"/>
    <n v="0"/>
    <n v="1"/>
    <n v="0"/>
    <n v="0"/>
    <n v="1"/>
    <n v="0"/>
    <n v="1"/>
    <n v="1"/>
    <n v="0"/>
  </r>
  <r>
    <s v="PÚ SR"/>
    <s v="Pamiatkový úrad SR"/>
    <s v="PÚSR202114"/>
    <s v="R"/>
    <s v="Obstaranie osobných motorových vozidiel pre krajské pamiatkové úrady na výkon ich odbornej činnosti"/>
    <m/>
    <m/>
    <s v="N/A"/>
    <m/>
    <m/>
    <x v="1"/>
    <x v="3"/>
    <x v="14"/>
    <s v="08 Realizované"/>
    <x v="0"/>
    <x v="0"/>
    <n v="1"/>
    <n v="65000"/>
    <n v="0"/>
    <n v="65000"/>
    <n v="0"/>
    <n v="0"/>
    <n v="0"/>
    <n v="0"/>
    <n v="0"/>
    <n v="0"/>
    <n v="0"/>
    <n v="0"/>
    <n v="0"/>
    <s v="-"/>
    <n v="0"/>
    <n v="0"/>
    <n v="0"/>
    <n v="0"/>
    <n v="0"/>
    <n v="0"/>
    <n v="0"/>
    <n v="0"/>
    <n v="0"/>
    <n v="0"/>
    <n v="0"/>
    <m/>
    <n v="1"/>
    <x v="0"/>
    <s v="B1"/>
    <n v="7"/>
    <n v="1"/>
    <n v="1"/>
    <n v="1"/>
    <n v="1"/>
    <n v="0"/>
    <n v="1"/>
    <n v="1"/>
    <n v="0"/>
    <n v="1"/>
    <n v="0"/>
    <n v="0"/>
    <n v="1"/>
    <n v="0"/>
    <n v="1"/>
    <n v="1"/>
    <n v="0"/>
  </r>
  <r>
    <s v="PÚ SR"/>
    <s v="Pamiatkový úrad SR"/>
    <s v="PÚSR202115"/>
    <s v="R"/>
    <s v="Obstaranie licencií"/>
    <m/>
    <m/>
    <s v="N/A"/>
    <m/>
    <m/>
    <x v="1"/>
    <x v="5"/>
    <x v="15"/>
    <s v="08 Realizované"/>
    <x v="0"/>
    <x v="0"/>
    <n v="1"/>
    <n v="30301"/>
    <n v="0"/>
    <n v="30301"/>
    <n v="0"/>
    <n v="0"/>
    <n v="0"/>
    <n v="0"/>
    <n v="0"/>
    <n v="0"/>
    <n v="0"/>
    <n v="0"/>
    <n v="0"/>
    <s v="-"/>
    <n v="0"/>
    <n v="0"/>
    <n v="0"/>
    <n v="0"/>
    <n v="0"/>
    <n v="0"/>
    <n v="0"/>
    <n v="0"/>
    <n v="0"/>
    <n v="0"/>
    <n v="0"/>
    <m/>
    <n v="1"/>
    <x v="0"/>
    <s v="B1"/>
    <n v="7"/>
    <n v="1"/>
    <n v="1"/>
    <n v="1"/>
    <n v="1"/>
    <n v="0"/>
    <n v="1"/>
    <n v="1"/>
    <n v="0"/>
    <n v="1"/>
    <n v="0"/>
    <n v="0"/>
    <n v="1"/>
    <n v="0"/>
    <n v="1"/>
    <n v="1"/>
    <n v="0"/>
  </r>
  <r>
    <s v="PÚ SR"/>
    <s v="Pamiatkový úrad SR"/>
    <s v="PÚSR202116"/>
    <s v="R"/>
    <s v="Obstaranie IS PAMIS"/>
    <s v="Realizáciou projektu PAMIS, nového integrovaného informačného systému bude PÚ SR poskytovať elektronické služby pre občanova podnikateľov, automatizovane publikovať komplexné data-sety a informácie na svojom portáli a zároveň aj prostredníctvom Úradu vlády SR (data.gov.sk)."/>
    <s v="skrátiť dĺžku trvania procesu výkonu štátnej správy zo strany Pamiatkového úradu SR a krajských pamiatkových úradov, implementovať optimalizáciu poskytovaných služieb Pamiatkového úradu SR a krajských pamiatkových úradov voči občanom a podnikateľom v zmysle Národného projektu Optimalizácia procesov vo verejnej správe, časť Dizajn TO-BE procesov, realizované Ministerstvom vnútra SR, efektívnejšie využiť ľudský potenciál na Pamiatkovom úrade SR zavedením automatizácie postupov a elektronizácie procesov prostredníctvom PAMIS, vybudovanie centralizovanej správy pamiatkového fondu, zlepšenie dostupnosti informácií o pamiatkovom fonde a jeho ochrane a správe prostredníctvom verejného portálu, integrácia za účelom poskytovania informácií o pamiatkovom fonde a konzumácie dát poskytovaných štátom"/>
    <m/>
    <s v="Stratégia rozvoja kultúry na roky 2014 – 2020; Stratégia ochrany pamiatkového fondu na roky 2017 – 2022; Programové vyhlásenie vlády Slovenskej republiky na roky 2016 – 2020 rozpracovaného na podmienky rezortu kultúry, bod. 24.  "/>
    <s v="Počet nových optimalizovaných úsekov verejnej správy: 1,0000"/>
    <x v="1"/>
    <x v="5"/>
    <x v="11"/>
    <s v="07 V realizácii"/>
    <x v="1"/>
    <x v="0"/>
    <n v="0.24707000000000001"/>
    <n v="8825410.6400000006"/>
    <n v="0"/>
    <n v="0"/>
    <n v="4412705.32"/>
    <n v="4412705.32"/>
    <n v="0"/>
    <n v="0"/>
    <n v="0"/>
    <n v="0"/>
    <n v="0"/>
    <n v="0"/>
    <n v="0"/>
    <s v="-"/>
    <n v="2866497.36"/>
    <n v="504000"/>
    <n v="550000"/>
    <n v="270000"/>
    <n v="0"/>
    <n v="0"/>
    <n v="0"/>
    <n v="0"/>
    <n v="0"/>
    <n v="0"/>
    <n v="0"/>
    <s v="celkové bežné výdavky obsahujú aj bežné výdavky projektu v období od 01.06.2019 do 31.12.2020"/>
    <n v="0"/>
    <x v="1"/>
    <s v="B3"/>
    <n v="6"/>
    <n v="1"/>
    <n v="0"/>
    <n v="1"/>
    <n v="1"/>
    <n v="1"/>
    <n v="0"/>
    <n v="0"/>
    <n v="0"/>
    <n v="1"/>
    <n v="0"/>
    <n v="0"/>
    <n v="1"/>
    <n v="0"/>
    <n v="1"/>
    <n v="1"/>
    <n v="0"/>
  </r>
  <r>
    <s v="RTVS"/>
    <s v="Rozhlas a televízia Slovenska"/>
    <s v="RTVS202101"/>
    <m/>
    <s v="Systém virtualného štúdia v štúdiu MD1 v Mlynskej doline"/>
    <s v="Virtuálny systém je neodeliteľnou súčasťou vysielania RTVS, najmä v spravodajských a publicistických reláciách. Súčasný systém je 8 ročný systém a je technologicky zastaralý._x000a_Ukončená produkcia na tejto platforme, nedostupnosť náhradných dielov, technológia vykazuje poruchy."/>
    <s v="Cieľom je prevádzkovanie virtuálneho štúdia pre TV výrobu."/>
    <s v="N/A"/>
    <s v="Zákon č. 532/2010 Z.z. o Rozhlase a televízii, §3 a §5"/>
    <s v="Výroba relácií a príspevkov v priemere 16 hodín/deň "/>
    <x v="1"/>
    <x v="5"/>
    <x v="11"/>
    <s v="02 Analýza / podkladová štúdia k investičnému zámeru"/>
    <x v="0"/>
    <x v="0"/>
    <n v="1"/>
    <n v="350000"/>
    <n v="0"/>
    <n v="0"/>
    <n v="350000"/>
    <n v="0"/>
    <n v="0"/>
    <n v="0"/>
    <n v="0"/>
    <n v="0"/>
    <n v="0"/>
    <n v="0"/>
    <n v="0"/>
    <s v="-"/>
    <n v="0"/>
    <n v="0"/>
    <n v="0"/>
    <n v="0"/>
    <n v="0"/>
    <n v="0"/>
    <n v="0"/>
    <n v="0"/>
    <n v="0"/>
    <n v="0"/>
    <n v="0"/>
    <m/>
    <n v="0"/>
    <x v="0"/>
    <s v="A1"/>
    <n v="7"/>
    <n v="1"/>
    <n v="1"/>
    <n v="1"/>
    <n v="0"/>
    <n v="1"/>
    <n v="1"/>
    <n v="1"/>
    <n v="0"/>
    <n v="1"/>
    <n v="0"/>
    <n v="0"/>
    <n v="1"/>
    <n v="1"/>
    <n v="0"/>
    <n v="0"/>
    <n v="0"/>
  </r>
  <r>
    <s v="RTVS"/>
    <s v="Rozhlas a televízia Slovenska"/>
    <s v="RTVS202102"/>
    <m/>
    <s v="Kamery pre spravodajské redakcie v regionálnych štúdiách Banská Bystrica a Košice"/>
    <s v="Výmena existujúcich ENG kamier v televíznych regionálnych śtúdiach v Banskej Bystrici a v Košiciach, ktoré sú za dobou životnosti, bez dostupnosti náhradných dielov._x000a_Nové kamery aj s kompletným príslušenstvom - batérie, mikroporty, svetlá, stativy, pršiplášť, prepravná taška, filtre, atď."/>
    <s v="Cieľom je zabezpečenie kamerovej techniky pre účely snímania materiálu do vysielania RTVS realizovaných regionálnymi štúdiami RTVS v Banskej Bystrici a v Košiciach. "/>
    <s v="N/A"/>
    <s v="Zákon č. 532/2010 Z.z. o Rozhlase a televízii, §3 a §5"/>
    <s v="Výroba relácií a príspevkov v priemere 16 hodín/deň "/>
    <x v="2"/>
    <x v="3"/>
    <x v="7"/>
    <s v="07 V realizácii"/>
    <x v="0"/>
    <x v="0"/>
    <n v="1"/>
    <n v="250000"/>
    <n v="0"/>
    <n v="0"/>
    <n v="250000"/>
    <n v="0"/>
    <n v="0"/>
    <n v="0"/>
    <n v="0"/>
    <n v="0"/>
    <n v="0"/>
    <n v="0"/>
    <n v="0"/>
    <s v="-"/>
    <n v="0"/>
    <n v="0"/>
    <n v="0"/>
    <n v="0"/>
    <n v="0"/>
    <n v="0"/>
    <n v="0"/>
    <n v="0"/>
    <n v="0"/>
    <n v="0"/>
    <n v="0"/>
    <m/>
    <n v="0"/>
    <x v="0"/>
    <s v="A1"/>
    <n v="8"/>
    <n v="1"/>
    <n v="1"/>
    <n v="1"/>
    <n v="0"/>
    <n v="1"/>
    <n v="1"/>
    <n v="1"/>
    <n v="0"/>
    <n v="1"/>
    <n v="0"/>
    <n v="1"/>
    <n v="0"/>
    <n v="1"/>
    <n v="1"/>
    <n v="1"/>
    <n v="0"/>
  </r>
  <r>
    <s v="RTVS"/>
    <s v="Rozhlas a televízia Slovenska"/>
    <s v="RTVS202103"/>
    <m/>
    <s v="Digitalizácia/Grading - Filmový skener, retuš pracovisko, úložné pole"/>
    <s v="Existujúce zariadenie z roku 2012 vykazuje nespoľahlivú prevádzku. Zvýšené nároky na obsluhu, servis a cenu náhradných dielov._x000a_"/>
    <s v="Cieľom je digitalizácia a ďalšia úprava televízneho vysielacieho materiálu. "/>
    <s v="N/A"/>
    <s v="Zákon č. 532/2010 Z.z. o Rozhlase a televízii, §3 a §5"/>
    <s v="Digitálna úprava televízneho materiálu určeného do TV vysielania. Výkon zariadenia je 16 hod / deň."/>
    <x v="1"/>
    <x v="5"/>
    <x v="11"/>
    <s v="02 Analýza / podkladová štúdia k investičnému zámeru"/>
    <x v="0"/>
    <x v="1"/>
    <n v="1"/>
    <n v="458000"/>
    <n v="0"/>
    <n v="0"/>
    <n v="0"/>
    <n v="458000"/>
    <n v="0"/>
    <n v="0"/>
    <n v="0"/>
    <n v="0"/>
    <n v="0"/>
    <n v="0"/>
    <n v="0"/>
    <s v="-"/>
    <n v="0"/>
    <n v="0"/>
    <n v="0"/>
    <n v="0"/>
    <n v="0"/>
    <n v="0"/>
    <n v="0"/>
    <n v="0"/>
    <n v="0"/>
    <n v="0"/>
    <n v="0"/>
    <m/>
    <n v="0"/>
    <x v="0"/>
    <s v="A1"/>
    <n v="8"/>
    <n v="1"/>
    <n v="1"/>
    <n v="1"/>
    <n v="0"/>
    <n v="1"/>
    <n v="1"/>
    <n v="1"/>
    <n v="0"/>
    <n v="1"/>
    <n v="0"/>
    <n v="0"/>
    <n v="1"/>
    <n v="1"/>
    <n v="1"/>
    <n v="0"/>
    <n v="1"/>
  </r>
  <r>
    <s v="RTVS"/>
    <s v="Rozhlas a televízia Slovenska"/>
    <s v="RTVS202104"/>
    <m/>
    <s v="Výmeny virtualizačnej platformy vrátane diskových polí"/>
    <s v="Generačná výmena technológie z roku 2009, ktorá nemá dostupné náhradné diely a podporu._x000a_"/>
    <s v="Cieľom je prevádzkovanie zariadenia, ktoré je nevyhnutné pre potreby zabezpečenia administratívnej a mediálnej prevádzky vysielania a spracovávania vysielacieho materiálu."/>
    <s v="N/A"/>
    <s v="Zákon č. 532/2010 Z.z. o Rozhlase a televízii, §3 a §5"/>
    <s v="Chod administratívy v digitálnom prostredí. Všetci zamestnanci a externí spolupracovníci RTVS, cca 1700 ľudí."/>
    <x v="2"/>
    <x v="5"/>
    <x v="12"/>
    <s v="02 Analýza / podkladová štúdia k investičnému zámeru"/>
    <x v="0"/>
    <x v="0"/>
    <n v="1"/>
    <n v="260000"/>
    <n v="0"/>
    <n v="0"/>
    <n v="260000"/>
    <n v="0"/>
    <n v="0"/>
    <n v="0"/>
    <n v="0"/>
    <n v="0"/>
    <n v="0"/>
    <n v="0"/>
    <n v="0"/>
    <s v="-"/>
    <n v="0"/>
    <n v="0"/>
    <n v="0"/>
    <n v="0"/>
    <n v="0"/>
    <n v="0"/>
    <n v="0"/>
    <n v="0"/>
    <n v="0"/>
    <n v="0"/>
    <n v="0"/>
    <m/>
    <n v="0"/>
    <x v="0"/>
    <s v="A1"/>
    <n v="7"/>
    <n v="1"/>
    <n v="1"/>
    <n v="1"/>
    <n v="0"/>
    <n v="1"/>
    <n v="1"/>
    <n v="1"/>
    <n v="0"/>
    <n v="1"/>
    <n v="0"/>
    <n v="1"/>
    <n v="0"/>
    <n v="1"/>
    <n v="0"/>
    <n v="0"/>
    <n v="0"/>
  </r>
  <r>
    <s v="RTVS"/>
    <s v="Rozhlas a televízia Slovenska"/>
    <s v="RTVS202105"/>
    <m/>
    <s v="Výmena hlavného produkčného televízneho diskového poľa "/>
    <s v="Aktuálne technológie diskové polia sú za horizontom životnosti a pre potreby uchovávania dát, vrátane dát z televízneho vysielania. Je nevyhnutná výmena týchto častí diskového poľa._x000a_"/>
    <s v="Cieľom je zachovať kontinuitu poskytovania dát pre televízne vysielanie a výrobu."/>
    <s v="N/A"/>
    <s v="Zákon č. 532/2010 Z.z. o Rozhlase a televízii, §3 a §5"/>
    <s v="výroba/úspora"/>
    <x v="2"/>
    <x v="5"/>
    <x v="12"/>
    <s v="07 V realizácii"/>
    <x v="0"/>
    <x v="0"/>
    <n v="1"/>
    <n v="162000"/>
    <n v="0"/>
    <n v="0"/>
    <n v="162000"/>
    <n v="0"/>
    <n v="0"/>
    <n v="0"/>
    <n v="0"/>
    <n v="0"/>
    <n v="0"/>
    <n v="0"/>
    <n v="0"/>
    <s v="-"/>
    <n v="0"/>
    <n v="0"/>
    <n v="0"/>
    <n v="0"/>
    <n v="0"/>
    <n v="0"/>
    <n v="0"/>
    <n v="0"/>
    <n v="0"/>
    <n v="0"/>
    <n v="0"/>
    <m/>
    <n v="0"/>
    <x v="0"/>
    <s v="A1"/>
    <n v="8"/>
    <n v="1"/>
    <n v="1"/>
    <n v="1"/>
    <n v="0"/>
    <n v="1"/>
    <n v="1"/>
    <n v="1"/>
    <n v="0"/>
    <n v="1"/>
    <n v="0"/>
    <n v="1"/>
    <n v="0"/>
    <n v="1"/>
    <n v="1"/>
    <n v="1"/>
    <n v="0"/>
  </r>
  <r>
    <s v="RTVS"/>
    <s v="Rozhlas a televízia Slovenska"/>
    <s v="RTVS202106"/>
    <m/>
    <s v="Rekonštrukcia Vysielacieho Pracoviska č. 6 v Slovenskom rozhlase - technolog. časť"/>
    <s v="výmena technológií a súvisiacej kabeláže "/>
    <s v="Cieľom je modernizovať Vysielacie pracovisko v Slovenskom rozhlase na Mýtnej ulici"/>
    <s v="N/A"/>
    <s v="Zákon č. 532/2010 Z.z. o Rozhlase a televízii, §3 a §5"/>
    <s v="výroba/úspora"/>
    <x v="2"/>
    <x v="3"/>
    <x v="7"/>
    <s v="01 Investičný zámer"/>
    <x v="2"/>
    <x v="1"/>
    <m/>
    <n v="60000"/>
    <n v="0"/>
    <n v="0"/>
    <n v="0"/>
    <n v="0"/>
    <n v="0"/>
    <n v="0"/>
    <n v="0"/>
    <n v="0"/>
    <n v="0"/>
    <n v="0"/>
    <n v="0"/>
    <s v="-"/>
    <n v="0"/>
    <n v="0"/>
    <n v="0"/>
    <n v="0"/>
    <n v="0"/>
    <n v="0"/>
    <n v="0"/>
    <n v="0"/>
    <n v="0"/>
    <n v="0"/>
    <n v="0"/>
    <m/>
    <n v="1"/>
    <x v="0"/>
    <s v="A1"/>
    <n v="6"/>
    <n v="0"/>
    <n v="1"/>
    <n v="1"/>
    <n v="0"/>
    <n v="0"/>
    <n v="1"/>
    <n v="1"/>
    <n v="0"/>
    <n v="1"/>
    <n v="0"/>
    <n v="1"/>
    <n v="0"/>
    <n v="1"/>
    <n v="1"/>
    <n v="0"/>
    <n v="1"/>
  </r>
  <r>
    <s v="RTVS"/>
    <s v="Rozhlas a televízia Slovenska"/>
    <s v="RTVS202107"/>
    <m/>
    <s v="Rekonštrukcia Vysielacieho Pracoviska č. 7 v Slovenskom rozhlase - technolog. časť"/>
    <s v="výmena technológií a súvisiacej kabeláže "/>
    <s v="Cieľom je modernizovať Vysielacie pracovisko v Slovenskom rozhlase na Mýtnej ulici"/>
    <s v="N/A"/>
    <s v="Zákon č. 532/2010 Z.z. o Rozhlase a televízii, §3 a §5"/>
    <s v="výroba/úspora"/>
    <x v="2"/>
    <x v="3"/>
    <x v="7"/>
    <s v="01 Investičný zámer"/>
    <x v="2"/>
    <x v="1"/>
    <m/>
    <n v="60000"/>
    <n v="0"/>
    <n v="0"/>
    <n v="0"/>
    <n v="0"/>
    <n v="0"/>
    <n v="0"/>
    <n v="0"/>
    <n v="0"/>
    <n v="0"/>
    <n v="0"/>
    <n v="0"/>
    <s v="-"/>
    <n v="0"/>
    <n v="0"/>
    <n v="0"/>
    <n v="0"/>
    <n v="0"/>
    <n v="0"/>
    <n v="0"/>
    <n v="0"/>
    <n v="0"/>
    <n v="0"/>
    <n v="0"/>
    <m/>
    <n v="1"/>
    <x v="0"/>
    <s v="A1"/>
    <n v="6"/>
    <n v="0"/>
    <n v="1"/>
    <n v="1"/>
    <n v="0"/>
    <n v="0"/>
    <n v="1"/>
    <n v="1"/>
    <n v="0"/>
    <n v="1"/>
    <n v="0"/>
    <n v="1"/>
    <n v="0"/>
    <n v="1"/>
    <n v="1"/>
    <n v="0"/>
    <n v="1"/>
  </r>
  <r>
    <s v="RTVS"/>
    <s v="Rozhlas a televízia Slovenska"/>
    <s v="RTVS202108"/>
    <m/>
    <s v="Rekonštrukcia Réžie č. 5 v Slovenskom rozhlase - technolog. časť"/>
    <s v="výmena technológií a súvisiacej kabeláže "/>
    <s v="Cieľom je modernizovať Vysielacie pracovisko v Slovenskom rozhlase na Mýtnej ulici"/>
    <s v="N/A"/>
    <s v="Zákon č. 532/2010 Z.z. o Rozhlase a televízii, §3 a §5"/>
    <s v="výroba/úspora"/>
    <x v="2"/>
    <x v="3"/>
    <x v="7"/>
    <s v="01 Investičný zámer"/>
    <x v="2"/>
    <x v="1"/>
    <m/>
    <n v="220000"/>
    <n v="0"/>
    <n v="0"/>
    <n v="0"/>
    <n v="0"/>
    <n v="0"/>
    <n v="0"/>
    <n v="0"/>
    <n v="0"/>
    <n v="0"/>
    <n v="0"/>
    <n v="0"/>
    <s v="-"/>
    <n v="0"/>
    <n v="0"/>
    <n v="0"/>
    <n v="0"/>
    <n v="0"/>
    <n v="0"/>
    <n v="0"/>
    <n v="0"/>
    <n v="0"/>
    <n v="0"/>
    <n v="0"/>
    <m/>
    <n v="0"/>
    <x v="0"/>
    <s v="A1"/>
    <n v="6"/>
    <n v="0"/>
    <n v="1"/>
    <n v="1"/>
    <n v="0"/>
    <n v="0"/>
    <n v="1"/>
    <n v="1"/>
    <n v="0"/>
    <n v="1"/>
    <n v="0"/>
    <n v="1"/>
    <n v="0"/>
    <n v="1"/>
    <n v="1"/>
    <n v="0"/>
    <n v="1"/>
  </r>
  <r>
    <s v="RTVS"/>
    <s v="Rozhlas a televízia Slovenska"/>
    <s v="RTVS202109"/>
    <m/>
    <s v="Rekonštrukcia Réžie č. 12 v Slovenskom rozhlase - technolog. časť"/>
    <s v="výmena technológií a súvisiacej kabeláže "/>
    <s v="Cieľom je modernizovať Vysielacie pracovisko v Slovenskom rozhlase na Mýtnej ulici"/>
    <s v="N/A"/>
    <s v="Zákon č. 532/2010 Z.z. o Rozhlase a televízii, §3 a §5"/>
    <s v="výroba/úspora"/>
    <x v="2"/>
    <x v="3"/>
    <x v="7"/>
    <s v="01 Investičný zámer"/>
    <x v="2"/>
    <x v="1"/>
    <m/>
    <n v="30000"/>
    <n v="0"/>
    <n v="0"/>
    <n v="0"/>
    <n v="0"/>
    <n v="0"/>
    <n v="0"/>
    <n v="0"/>
    <n v="0"/>
    <n v="0"/>
    <n v="0"/>
    <n v="0"/>
    <s v="-"/>
    <n v="0"/>
    <n v="0"/>
    <n v="0"/>
    <n v="0"/>
    <n v="0"/>
    <n v="0"/>
    <n v="0"/>
    <n v="0"/>
    <n v="0"/>
    <n v="0"/>
    <n v="0"/>
    <m/>
    <n v="1"/>
    <x v="0"/>
    <s v="A1"/>
    <n v="6"/>
    <n v="0"/>
    <n v="1"/>
    <n v="1"/>
    <n v="0"/>
    <n v="0"/>
    <n v="1"/>
    <n v="1"/>
    <n v="0"/>
    <n v="1"/>
    <n v="0"/>
    <n v="1"/>
    <n v="0"/>
    <n v="1"/>
    <n v="1"/>
    <n v="0"/>
    <n v="1"/>
  </r>
  <r>
    <s v="RTVS"/>
    <s v="Rozhlas a televízia Slovenska"/>
    <s v="RTVS202110"/>
    <m/>
    <s v="Prvky zvukovej produkčnej rozhlasovej siete (Sro)"/>
    <s v="Prevádzkovaná technológia vyžaduje generačnú výmenu časti technológie prevádzovaných rozhlasových štúdií v Bratislave, Banskej Bystrici a Košicia."/>
    <s v="Cieľom je zabezpečenie spoľahlivej prevádzky rozhlasových štúdií."/>
    <s v="N/A"/>
    <s v="Zákon č. 532/2010 Z.z. o Rozhlase a televízii, §3 a §5"/>
    <s v="výroba/úspora"/>
    <x v="1"/>
    <x v="3"/>
    <x v="17"/>
    <s v="01 Investičný zámer"/>
    <x v="2"/>
    <x v="1"/>
    <m/>
    <n v="210000"/>
    <n v="0"/>
    <n v="0"/>
    <n v="0"/>
    <n v="0"/>
    <n v="0"/>
    <n v="0"/>
    <n v="0"/>
    <n v="0"/>
    <n v="0"/>
    <n v="0"/>
    <n v="0"/>
    <s v="-"/>
    <n v="0"/>
    <n v="0"/>
    <n v="0"/>
    <n v="0"/>
    <n v="0"/>
    <n v="0"/>
    <n v="0"/>
    <n v="0"/>
    <n v="0"/>
    <n v="0"/>
    <n v="0"/>
    <m/>
    <n v="0"/>
    <x v="0"/>
    <s v="A1"/>
    <n v="6"/>
    <n v="0"/>
    <n v="1"/>
    <n v="1"/>
    <n v="0"/>
    <n v="0"/>
    <n v="1"/>
    <n v="1"/>
    <n v="0"/>
    <n v="1"/>
    <n v="0"/>
    <n v="0"/>
    <n v="1"/>
    <n v="1"/>
    <n v="1"/>
    <n v="0"/>
    <n v="1"/>
  </r>
  <r>
    <s v="RTVS"/>
    <s v="Rozhlas a televízia Slovenska"/>
    <s v="RTVS202111"/>
    <m/>
    <s v="Výmena hlavného záložného zdroja UPS pre rgionálne štúdio KE"/>
    <s v="výmena technológie po jej životnosti"/>
    <s v="Cieľom je zabezpečiť záložný zdroj pre regionálne štúdio KE"/>
    <s v="N/A"/>
    <s v="Zákon č. 532/2010 Z.z. o Rozhlase a televízii, §3 a §5"/>
    <s v="výroba/úspora"/>
    <x v="1"/>
    <x v="5"/>
    <x v="11"/>
    <s v="01 Investičný zámer"/>
    <x v="2"/>
    <x v="1"/>
    <m/>
    <n v="15000"/>
    <n v="0"/>
    <n v="0"/>
    <n v="0"/>
    <n v="0"/>
    <n v="0"/>
    <n v="0"/>
    <n v="0"/>
    <n v="0"/>
    <n v="0"/>
    <n v="0"/>
    <n v="0"/>
    <s v="-"/>
    <n v="0"/>
    <n v="0"/>
    <n v="0"/>
    <n v="0"/>
    <n v="0"/>
    <n v="0"/>
    <n v="0"/>
    <n v="0"/>
    <n v="0"/>
    <n v="0"/>
    <n v="0"/>
    <m/>
    <n v="1"/>
    <x v="0"/>
    <s v="A1"/>
    <n v="6"/>
    <n v="0"/>
    <n v="1"/>
    <n v="1"/>
    <n v="0"/>
    <n v="0"/>
    <n v="1"/>
    <n v="1"/>
    <n v="0"/>
    <n v="1"/>
    <n v="0"/>
    <n v="0"/>
    <n v="1"/>
    <n v="1"/>
    <n v="1"/>
    <n v="0"/>
    <n v="1"/>
  </r>
  <r>
    <s v="RTVS"/>
    <s v="Rozhlas a televízia Slovenska"/>
    <s v="RTVS202112"/>
    <m/>
    <s v="Výmena Vysielacieho Pracoviska č. 1 v regionálnom štúdiu BB - vysielacia technológia"/>
    <s v="výmena technológií a súvisiacej kabeláže pre potreby nových technológií (hardware,software, akustické úpravy) v regionálnom štúdiu BB"/>
    <s v="Cieľom je modernizovať Vysielacie pracovisko v regionálnom štúdiu BB"/>
    <s v="N/A"/>
    <s v="Zákon č. 532/2010 Z.z. o Rozhlase a televízii, §3 a §5"/>
    <s v="výroba/úspora"/>
    <x v="2"/>
    <x v="3"/>
    <x v="7"/>
    <s v="01 Investičný zámer"/>
    <x v="2"/>
    <x v="1"/>
    <m/>
    <n v="60000"/>
    <n v="0"/>
    <n v="0"/>
    <n v="0"/>
    <n v="0"/>
    <n v="0"/>
    <n v="0"/>
    <n v="0"/>
    <n v="0"/>
    <n v="0"/>
    <n v="0"/>
    <n v="0"/>
    <s v="-"/>
    <n v="0"/>
    <n v="0"/>
    <n v="0"/>
    <n v="0"/>
    <n v="0"/>
    <n v="0"/>
    <n v="0"/>
    <n v="0"/>
    <n v="0"/>
    <n v="0"/>
    <n v="0"/>
    <m/>
    <n v="1"/>
    <x v="0"/>
    <s v="A1"/>
    <n v="6"/>
    <n v="0"/>
    <n v="1"/>
    <n v="1"/>
    <n v="0"/>
    <n v="0"/>
    <n v="1"/>
    <n v="1"/>
    <n v="0"/>
    <n v="1"/>
    <n v="0"/>
    <n v="1"/>
    <n v="0"/>
    <n v="1"/>
    <n v="1"/>
    <n v="0"/>
    <n v="1"/>
  </r>
  <r>
    <s v="RTVS"/>
    <s v="Rozhlas a televízia Slovenska"/>
    <s v="RTVS202113"/>
    <m/>
    <s v="Výmena Vysielacieho Pracoviska č. 1 v regionálnom štúdiu BB - stavebná časť"/>
    <s v="stavebné úpravy pre potreby nových technológií v regionálnom štúdiu  BB"/>
    <s v="Cieľom je modernizovať Vysielacie pracovisko v regionálnom štúdiu BB"/>
    <s v="N/A"/>
    <s v="Zákon č. 532/2010 Z.z. o Rozhlase a televízii, §3 a §5"/>
    <s v="výroba/úspora"/>
    <x v="2"/>
    <x v="3"/>
    <x v="7"/>
    <s v="01 Investičný zámer"/>
    <x v="2"/>
    <x v="1"/>
    <m/>
    <n v="60000"/>
    <n v="0"/>
    <n v="0"/>
    <n v="0"/>
    <n v="0"/>
    <n v="0"/>
    <n v="0"/>
    <n v="0"/>
    <n v="0"/>
    <n v="0"/>
    <n v="0"/>
    <n v="0"/>
    <s v="-"/>
    <n v="0"/>
    <n v="0"/>
    <n v="0"/>
    <n v="0"/>
    <n v="0"/>
    <n v="0"/>
    <n v="0"/>
    <n v="0"/>
    <n v="0"/>
    <n v="0"/>
    <n v="0"/>
    <m/>
    <n v="1"/>
    <x v="0"/>
    <s v="A1"/>
    <n v="6"/>
    <n v="0"/>
    <n v="1"/>
    <n v="1"/>
    <n v="0"/>
    <n v="0"/>
    <n v="1"/>
    <n v="1"/>
    <n v="0"/>
    <n v="1"/>
    <n v="0"/>
    <n v="1"/>
    <n v="0"/>
    <n v="1"/>
    <n v="1"/>
    <n v="0"/>
    <n v="1"/>
  </r>
  <r>
    <s v="RTVS"/>
    <s v="Rozhlas a televízia Slovenska"/>
    <s v="RTVS202114"/>
    <m/>
    <s v="Výmena PC systémov pre vysielacie štúdiu MD1 v Mlynskej doline "/>
    <s v="výmea PC systémov pre televízne vysielacie štúdio MD1, HDVG+ MD1 v počte 4 ks v Mlynskej doline"/>
    <s v="Cieľom je modernizovať Vysielacie pracovisko v Mlynskej doline"/>
    <s v="N/A"/>
    <s v="Zákon č. 532/2010 Z.z. o Rozhlase a televízii, §3 a §5"/>
    <s v="výroba/úspora"/>
    <x v="2"/>
    <x v="5"/>
    <x v="12"/>
    <s v="01 Investičný zámer"/>
    <x v="2"/>
    <x v="1"/>
    <m/>
    <n v="300000"/>
    <n v="0"/>
    <n v="0"/>
    <n v="0"/>
    <n v="0"/>
    <n v="0"/>
    <n v="0"/>
    <n v="0"/>
    <n v="0"/>
    <n v="0"/>
    <n v="0"/>
    <n v="0"/>
    <s v="-"/>
    <n v="0"/>
    <n v="0"/>
    <n v="0"/>
    <n v="0"/>
    <n v="0"/>
    <n v="0"/>
    <n v="0"/>
    <n v="0"/>
    <n v="0"/>
    <n v="0"/>
    <n v="0"/>
    <m/>
    <n v="0"/>
    <x v="0"/>
    <s v="A1"/>
    <n v="6"/>
    <n v="0"/>
    <n v="1"/>
    <n v="1"/>
    <n v="0"/>
    <n v="0"/>
    <n v="1"/>
    <n v="1"/>
    <n v="0"/>
    <n v="1"/>
    <n v="0"/>
    <n v="1"/>
    <n v="0"/>
    <n v="1"/>
    <n v="1"/>
    <n v="0"/>
    <n v="1"/>
  </r>
  <r>
    <s v="RTVS"/>
    <s v="Rozhlas a televízia Slovenska"/>
    <s v="RTVS202115"/>
    <m/>
    <s v="Výmena riadiacieho systému Mosys v štúdiu MD1 v Mlynskej doline "/>
    <s v="výmena technologicky zastarélého riadiaceho systému vo vysielacom štúdiu MD1 v počte 4 ks v Mlynskej doline"/>
    <s v="Cieľom je prevádzkovanie virtuálneho štúdia pre TV výrobu spravodajstva."/>
    <s v="N/A"/>
    <s v="Zákon č. 532/2010 Z.z. o Rozhlase a televízii, §3 a §5"/>
    <s v="výroba/úspora"/>
    <x v="1"/>
    <x v="5"/>
    <x v="11"/>
    <s v="07 V realizácii"/>
    <x v="0"/>
    <x v="0"/>
    <m/>
    <n v="60000"/>
    <n v="0"/>
    <n v="0"/>
    <n v="60000"/>
    <n v="0"/>
    <n v="0"/>
    <n v="0"/>
    <n v="0"/>
    <n v="0"/>
    <n v="0"/>
    <n v="0"/>
    <n v="0"/>
    <s v="-"/>
    <n v="0"/>
    <n v="0"/>
    <n v="0"/>
    <n v="0"/>
    <n v="0"/>
    <n v="0"/>
    <n v="0"/>
    <n v="0"/>
    <n v="0"/>
    <n v="0"/>
    <n v="0"/>
    <m/>
    <n v="1"/>
    <x v="0"/>
    <s v="A1"/>
    <n v="7"/>
    <n v="1"/>
    <n v="1"/>
    <n v="1"/>
    <n v="0"/>
    <n v="0"/>
    <n v="1"/>
    <n v="1"/>
    <n v="0"/>
    <n v="1"/>
    <n v="0"/>
    <n v="0"/>
    <n v="1"/>
    <n v="1"/>
    <n v="1"/>
    <n v="1"/>
    <n v="0"/>
  </r>
  <r>
    <s v="RTVS"/>
    <s v="Rozhlas a televízia Slovenska"/>
    <s v="RTVS202116"/>
    <m/>
    <s v="Výmena kamerových statívov pre vysielací voz BA1"/>
    <s v="výmena zastaralých (cca 20 rokov) statívov pre vysielací voz BA1 "/>
    <s v="Cieľom je modernizovať Vysielací voz BA1 pre potreby výroby a vysielania RTVS"/>
    <s v="N/A"/>
    <s v="Zákon č. 532/2010 Z.z. o Rozhlase a televízii, §3 a §5"/>
    <s v="výroba/úspora"/>
    <x v="2"/>
    <x v="3"/>
    <x v="7"/>
    <s v="01 Investičný zámer"/>
    <x v="2"/>
    <x v="1"/>
    <m/>
    <n v="45000"/>
    <n v="0"/>
    <n v="0"/>
    <n v="0"/>
    <n v="0"/>
    <n v="0"/>
    <n v="0"/>
    <n v="0"/>
    <n v="0"/>
    <n v="0"/>
    <n v="0"/>
    <n v="0"/>
    <s v="-"/>
    <n v="0"/>
    <n v="0"/>
    <n v="0"/>
    <n v="0"/>
    <n v="0"/>
    <n v="0"/>
    <n v="0"/>
    <n v="0"/>
    <n v="0"/>
    <n v="0"/>
    <n v="0"/>
    <m/>
    <n v="1"/>
    <x v="0"/>
    <s v="A1"/>
    <n v="6"/>
    <n v="0"/>
    <n v="1"/>
    <n v="1"/>
    <n v="0"/>
    <n v="0"/>
    <n v="1"/>
    <n v="1"/>
    <n v="0"/>
    <n v="1"/>
    <n v="0"/>
    <n v="1"/>
    <n v="0"/>
    <n v="1"/>
    <n v="1"/>
    <n v="0"/>
    <n v="1"/>
  </r>
  <r>
    <s v="RTVS"/>
    <s v="Rozhlas a televízia Slovenska"/>
    <s v="RTVS202117"/>
    <m/>
    <s v="Výmena kamerových statívov pre vysielací voz BA2"/>
    <s v="výmena zastaralých (cca 20 rokov) statívov pre vysielací voz BA2 "/>
    <s v="Cieľom je modernizovať Vysielací voz BA2 pre potreby výroby a vysielania RTVS"/>
    <s v="N/A"/>
    <s v="Zákon č. 532/2010 Z.z. o Rozhlase a televízii, §3 a §5"/>
    <s v="výroba/úspora"/>
    <x v="2"/>
    <x v="3"/>
    <x v="7"/>
    <s v="01 Investičný zámer"/>
    <x v="2"/>
    <x v="1"/>
    <m/>
    <n v="60000"/>
    <n v="0"/>
    <n v="0"/>
    <n v="0"/>
    <n v="0"/>
    <n v="0"/>
    <n v="0"/>
    <n v="0"/>
    <n v="0"/>
    <n v="0"/>
    <n v="0"/>
    <n v="0"/>
    <s v="-"/>
    <n v="0"/>
    <n v="0"/>
    <n v="0"/>
    <n v="0"/>
    <n v="0"/>
    <n v="0"/>
    <n v="0"/>
    <n v="0"/>
    <n v="0"/>
    <n v="0"/>
    <n v="0"/>
    <m/>
    <n v="1"/>
    <x v="0"/>
    <s v="A1"/>
    <n v="6"/>
    <n v="0"/>
    <n v="1"/>
    <n v="1"/>
    <n v="0"/>
    <n v="0"/>
    <n v="1"/>
    <n v="1"/>
    <n v="0"/>
    <n v="1"/>
    <n v="0"/>
    <n v="1"/>
    <n v="0"/>
    <n v="1"/>
    <n v="1"/>
    <n v="0"/>
    <n v="1"/>
  </r>
  <r>
    <s v="RTVS"/>
    <s v="Rozhlas a televízia Slovenska"/>
    <s v="RTVS202118"/>
    <m/>
    <s v="Vozidlo ako Jednokamerový prenosový voz (JKPV CINEMA)"/>
    <s v="nové vozidlo pre potreby výroby RTVS určené pre filmové kamery "/>
    <s v="Cieľom je modernizovať vysielací jednokamerový voz pre potreby výroby a vysielania RTVS"/>
    <s v="N/A"/>
    <s v="Zákon č. 532/2010 Z.z. o Rozhlase a televízii, §3 a §5"/>
    <s v="výroba/úspora"/>
    <x v="2"/>
    <x v="3"/>
    <x v="7"/>
    <s v="01 Investičný zámer"/>
    <x v="2"/>
    <x v="1"/>
    <m/>
    <n v="35000"/>
    <n v="0"/>
    <n v="0"/>
    <n v="0"/>
    <n v="0"/>
    <n v="0"/>
    <n v="0"/>
    <n v="0"/>
    <n v="0"/>
    <n v="0"/>
    <n v="0"/>
    <n v="0"/>
    <s v="-"/>
    <n v="0"/>
    <n v="0"/>
    <n v="0"/>
    <n v="0"/>
    <n v="0"/>
    <n v="0"/>
    <n v="0"/>
    <n v="0"/>
    <n v="0"/>
    <n v="0"/>
    <n v="0"/>
    <m/>
    <n v="1"/>
    <x v="0"/>
    <s v="A1"/>
    <n v="6"/>
    <n v="0"/>
    <n v="1"/>
    <n v="1"/>
    <n v="0"/>
    <n v="0"/>
    <n v="1"/>
    <n v="1"/>
    <n v="0"/>
    <n v="1"/>
    <n v="0"/>
    <n v="1"/>
    <n v="0"/>
    <n v="1"/>
    <n v="1"/>
    <n v="0"/>
    <n v="1"/>
  </r>
  <r>
    <s v="RTVS"/>
    <s v="Rozhlas a televízia Slovenska"/>
    <s v="RTVS202119"/>
    <m/>
    <s v="Vysielacie pracovisko Šport, obnova réžijných a zvukových prvkov pracovísk Jednotka a Dvojka a zjednotenie grafického systému"/>
    <s v="Pre programovú službu &quot;Šport&quot; je potrebné vybudovať nové vysielacie pracovisko."/>
    <s v="Cieľom je vybudovať nové Vysielacie pracovisko v Mlynskej doline pre televíznu programovú službu &quot; Šport&quot;."/>
    <s v="N/A"/>
    <s v="Zákon č. 532/2010 Z.z. o Rozhlase a televízii, §3 a §5"/>
    <s v="výroba/úspora"/>
    <x v="2"/>
    <x v="3"/>
    <x v="7"/>
    <s v="01 Investičný zámer"/>
    <x v="0"/>
    <x v="0"/>
    <m/>
    <n v="730000"/>
    <n v="0"/>
    <n v="0"/>
    <n v="730000"/>
    <n v="0"/>
    <n v="0"/>
    <n v="0"/>
    <n v="0"/>
    <n v="0"/>
    <n v="0"/>
    <n v="0"/>
    <n v="0"/>
    <s v="-"/>
    <n v="0"/>
    <n v="0"/>
    <n v="0"/>
    <n v="0"/>
    <n v="0"/>
    <n v="0"/>
    <n v="0"/>
    <n v="0"/>
    <n v="0"/>
    <n v="0"/>
    <n v="0"/>
    <m/>
    <n v="0"/>
    <x v="0"/>
    <s v="A1"/>
    <n v="6"/>
    <n v="1"/>
    <n v="1"/>
    <n v="1"/>
    <n v="0"/>
    <n v="0"/>
    <n v="1"/>
    <n v="1"/>
    <n v="0"/>
    <n v="1"/>
    <n v="0"/>
    <n v="1"/>
    <n v="0"/>
    <n v="1"/>
    <n v="0"/>
    <n v="0"/>
    <n v="0"/>
  </r>
  <r>
    <s v="RTVS"/>
    <s v="Rozhlas a televízia Slovenska"/>
    <s v="RTVS202120"/>
    <m/>
    <s v="Sync distribúcia"/>
    <s v="zastaralé zariadenie, nedostupná podpora ani náhradné diely, bez monitoringu."/>
    <s v="Cieľom je modernizovať Vysielacie pracovisko v Mlynskej doline"/>
    <s v="N/A"/>
    <s v="Zákon č. 532/2010 Z.z. o Rozhlase a televízii, §3 a §5"/>
    <s v="výroba/úspora"/>
    <x v="1"/>
    <x v="5"/>
    <x v="11"/>
    <s v="01 Investičný zámer"/>
    <x v="0"/>
    <x v="0"/>
    <m/>
    <n v="19200"/>
    <n v="0"/>
    <n v="0"/>
    <n v="19200"/>
    <n v="0"/>
    <n v="0"/>
    <n v="0"/>
    <n v="0"/>
    <n v="0"/>
    <n v="0"/>
    <n v="0"/>
    <n v="0"/>
    <s v="-"/>
    <n v="0"/>
    <n v="0"/>
    <n v="0"/>
    <n v="0"/>
    <n v="0"/>
    <n v="0"/>
    <n v="0"/>
    <n v="0"/>
    <n v="0"/>
    <n v="0"/>
    <n v="0"/>
    <m/>
    <n v="1"/>
    <x v="0"/>
    <s v="A1"/>
    <n v="6"/>
    <n v="1"/>
    <n v="1"/>
    <n v="1"/>
    <n v="0"/>
    <n v="0"/>
    <n v="1"/>
    <n v="1"/>
    <n v="0"/>
    <n v="1"/>
    <n v="0"/>
    <n v="0"/>
    <n v="1"/>
    <n v="1"/>
    <n v="0"/>
    <n v="0"/>
    <n v="0"/>
  </r>
  <r>
    <s v="RTVS"/>
    <s v="Rozhlas a televízia Slovenska"/>
    <s v="RTVS202121"/>
    <m/>
    <s v="HTK Sync generátor"/>
    <s v="výmena zastaraleho zariadenia, ktoré vykazuje nepravidelné poruchy."/>
    <s v="Cieľom je modernizovať Vysielacie pracovisko v Mlynskej doline"/>
    <s v="N/A"/>
    <s v="Zákon č. 532/2010 Z.z. o Rozhlase a televízii, §3 a §5"/>
    <s v="výroba/úspora"/>
    <x v="1"/>
    <x v="5"/>
    <x v="11"/>
    <s v="01 Investičný zámer"/>
    <x v="2"/>
    <x v="1"/>
    <m/>
    <n v="48000"/>
    <n v="0"/>
    <n v="0"/>
    <n v="0"/>
    <n v="0"/>
    <n v="0"/>
    <n v="0"/>
    <n v="0"/>
    <n v="0"/>
    <n v="0"/>
    <n v="0"/>
    <n v="0"/>
    <s v="-"/>
    <n v="0"/>
    <n v="0"/>
    <n v="0"/>
    <n v="0"/>
    <n v="0"/>
    <n v="0"/>
    <n v="0"/>
    <n v="0"/>
    <n v="0"/>
    <n v="0"/>
    <n v="0"/>
    <m/>
    <n v="1"/>
    <x v="0"/>
    <s v="A1"/>
    <n v="6"/>
    <n v="0"/>
    <n v="1"/>
    <n v="1"/>
    <n v="0"/>
    <n v="0"/>
    <n v="1"/>
    <n v="1"/>
    <n v="0"/>
    <n v="1"/>
    <n v="0"/>
    <n v="0"/>
    <n v="1"/>
    <n v="1"/>
    <n v="1"/>
    <n v="0"/>
    <n v="1"/>
  </r>
  <r>
    <s v="RTVS"/>
    <s v="Rozhlas a televízia Slovenska"/>
    <s v="RTVS202122"/>
    <m/>
    <s v="DVB-S Headend - kompresná časť distribučnej technológie pre satelitné šírenie TV programových služieb"/>
    <s v="kompresná časť distribučnej technológie pre satelitné šírenie TV programových služieb"/>
    <s v="Cieľom je modernizovať Vysielacie pracovisko v Mlynskej doline"/>
    <s v="N/A"/>
    <s v="Zákon č. 532/2010 Z.z. o Rozhlase a televízii, §3 a §5"/>
    <s v="výroba/úspora"/>
    <x v="1"/>
    <x v="5"/>
    <x v="15"/>
    <s v="01 Investičný zámer"/>
    <x v="2"/>
    <x v="1"/>
    <m/>
    <n v="180000"/>
    <n v="0"/>
    <n v="0"/>
    <n v="0"/>
    <n v="0"/>
    <n v="0"/>
    <n v="0"/>
    <n v="0"/>
    <n v="0"/>
    <n v="0"/>
    <n v="0"/>
    <n v="0"/>
    <s v="-"/>
    <n v="0"/>
    <n v="0"/>
    <n v="0"/>
    <n v="0"/>
    <n v="0"/>
    <n v="0"/>
    <n v="0"/>
    <n v="0"/>
    <n v="0"/>
    <n v="0"/>
    <n v="0"/>
    <m/>
    <n v="0"/>
    <x v="0"/>
    <s v="A1"/>
    <n v="6"/>
    <n v="0"/>
    <n v="1"/>
    <n v="1"/>
    <n v="0"/>
    <n v="0"/>
    <n v="1"/>
    <n v="1"/>
    <n v="0"/>
    <n v="1"/>
    <n v="0"/>
    <n v="0"/>
    <n v="1"/>
    <n v="1"/>
    <n v="1"/>
    <n v="0"/>
    <n v="1"/>
  </r>
  <r>
    <s v="RTVS"/>
    <s v="Rozhlas a televízia Slovenska"/>
    <s v="RTVS202123"/>
    <m/>
    <s v="Záložný generátor pre Teletext a DVB titulky v televíznom vysielaní"/>
    <s v="Doplnenie technológie pre potreby generovania TXT a spustenie generovania DVB titulkov"/>
    <s v="Cieľom je modernizovať Vysielacie pracovisko v Mlynskej doline"/>
    <s v="N/A"/>
    <s v="Zákon č. 532/2010 Z.z. o Rozhlase a televízii, §3 a §5"/>
    <s v="výroba/úspora"/>
    <x v="1"/>
    <x v="5"/>
    <x v="11"/>
    <s v="01 Investičný zámer"/>
    <x v="2"/>
    <x v="0"/>
    <m/>
    <n v="25000"/>
    <n v="0"/>
    <n v="0"/>
    <n v="25000"/>
    <n v="0"/>
    <n v="0"/>
    <n v="0"/>
    <n v="0"/>
    <n v="0"/>
    <n v="0"/>
    <n v="0"/>
    <n v="0"/>
    <s v="-"/>
    <n v="0"/>
    <n v="0"/>
    <n v="0"/>
    <n v="0"/>
    <n v="0"/>
    <n v="0"/>
    <n v="0"/>
    <n v="0"/>
    <n v="0"/>
    <n v="0"/>
    <n v="0"/>
    <m/>
    <n v="1"/>
    <x v="0"/>
    <s v="A1"/>
    <n v="6"/>
    <n v="1"/>
    <n v="1"/>
    <n v="1"/>
    <n v="0"/>
    <n v="0"/>
    <n v="1"/>
    <n v="1"/>
    <n v="0"/>
    <n v="1"/>
    <n v="0"/>
    <n v="0"/>
    <n v="1"/>
    <n v="1"/>
    <n v="0"/>
    <n v="0"/>
    <n v="0"/>
  </r>
  <r>
    <s v="RTVS"/>
    <s v="Rozhlas a televízia Slovenska"/>
    <s v="RTVS202124"/>
    <m/>
    <s v="Výmena Mikroportových systémových setov"/>
    <s v="Výmena zastaralých mikroportov (systémových setov - 8x)  aj v súvislosti so zmenou frekvencií v EU. Prijímač Wisycom, vreckový vysielač Wisycom, vysielač ručný Wisycom, anténa, anténny splitter, vysielač násuvný Wisycom"/>
    <s v="Cieľom je zabezpečiť komunikáciu pre výrobe TV programov v Mlynskej doline, pri prenosoch a výrobe v exteriéri"/>
    <s v="N/A"/>
    <s v="Zákon č. 532/2010 Z.z. o Rozhlase a televízii, §3 a §5"/>
    <s v="výroba/úspora"/>
    <x v="2"/>
    <x v="3"/>
    <x v="23"/>
    <s v="01 Investičný zámer"/>
    <x v="2"/>
    <x v="1"/>
    <m/>
    <n v="86000"/>
    <n v="0"/>
    <n v="0"/>
    <n v="0"/>
    <n v="0"/>
    <n v="0"/>
    <n v="0"/>
    <n v="0"/>
    <n v="0"/>
    <n v="0"/>
    <n v="0"/>
    <n v="0"/>
    <s v="-"/>
    <n v="0"/>
    <n v="0"/>
    <n v="0"/>
    <n v="0"/>
    <n v="0"/>
    <n v="0"/>
    <n v="0"/>
    <n v="0"/>
    <n v="0"/>
    <n v="0"/>
    <n v="0"/>
    <m/>
    <n v="1"/>
    <x v="0"/>
    <s v="A1"/>
    <n v="6"/>
    <n v="0"/>
    <n v="1"/>
    <n v="1"/>
    <n v="0"/>
    <n v="0"/>
    <n v="1"/>
    <n v="1"/>
    <n v="0"/>
    <n v="1"/>
    <n v="0"/>
    <n v="1"/>
    <n v="0"/>
    <n v="1"/>
    <n v="1"/>
    <n v="0"/>
    <n v="1"/>
  </r>
  <r>
    <s v="RTVS"/>
    <s v="Rozhlas a televízia Slovenska"/>
    <s v="RTVS202125"/>
    <m/>
    <s v="Mikroportové exteriérové sety, vreckové prijímače"/>
    <s v="Výmena zastaralých mikroportov  aj v súvislosti so zmenou frekvencií v EU v počte 70ks"/>
    <s v="Cieľom je zabezpečiť komunikáciu pre výrobe TV programov v Mlynskej doline, pri prenosoch a výrobe v exteriéri"/>
    <s v="N/A"/>
    <s v="Zákon č. 532/2010 Z.z. o Rozhlase a televízii, §3 a §5"/>
    <s v="výroba/úspora"/>
    <x v="2"/>
    <x v="3"/>
    <x v="23"/>
    <s v="01 Investičný zámer"/>
    <x v="2"/>
    <x v="1"/>
    <m/>
    <n v="108500"/>
    <n v="0"/>
    <n v="0"/>
    <n v="0"/>
    <n v="0"/>
    <n v="0"/>
    <n v="0"/>
    <n v="0"/>
    <n v="0"/>
    <n v="0"/>
    <n v="0"/>
    <n v="0"/>
    <s v="-"/>
    <n v="0"/>
    <n v="0"/>
    <n v="0"/>
    <n v="0"/>
    <n v="0"/>
    <n v="0"/>
    <n v="0"/>
    <n v="0"/>
    <n v="0"/>
    <n v="0"/>
    <n v="0"/>
    <m/>
    <n v="0"/>
    <x v="0"/>
    <s v="A1"/>
    <n v="6"/>
    <n v="0"/>
    <n v="1"/>
    <n v="1"/>
    <n v="0"/>
    <n v="0"/>
    <n v="1"/>
    <n v="1"/>
    <n v="0"/>
    <n v="1"/>
    <n v="0"/>
    <n v="1"/>
    <n v="0"/>
    <n v="1"/>
    <n v="1"/>
    <n v="0"/>
    <n v="1"/>
  </r>
  <r>
    <s v="RTVS"/>
    <s v="Rozhlas a televízia Slovenska"/>
    <s v="RTVS202127"/>
    <m/>
    <s v="Výmena zariadenia Jimmy Jib v štúdiu MDD v Mlynskej doline"/>
    <s v="vymena technicky zastaraleho zariadenia na snímanie dojazdovou kamerou v televíznom štúdiu MDD v Mlynskej doline"/>
    <s v="Cieľom je modernizovať štúdiovú výrobu v Mlynskej doline"/>
    <s v="N/A"/>
    <s v="Zákon č. 532/2010 Z.z. o Rozhlase a televízii, §3 a §5"/>
    <s v="výroba"/>
    <x v="2"/>
    <x v="3"/>
    <x v="7"/>
    <s v="08 Realizované"/>
    <x v="2"/>
    <x v="0"/>
    <m/>
    <n v="22000"/>
    <n v="0"/>
    <n v="22000"/>
    <n v="0"/>
    <n v="0"/>
    <n v="0"/>
    <n v="0"/>
    <n v="0"/>
    <n v="0"/>
    <n v="0"/>
    <n v="0"/>
    <n v="0"/>
    <s v="-"/>
    <n v="0"/>
    <n v="0"/>
    <n v="0"/>
    <n v="0"/>
    <n v="0"/>
    <n v="0"/>
    <n v="0"/>
    <n v="0"/>
    <n v="0"/>
    <n v="0"/>
    <n v="0"/>
    <m/>
    <n v="1"/>
    <x v="0"/>
    <s v="A1"/>
    <n v="7"/>
    <n v="1"/>
    <n v="1"/>
    <n v="1"/>
    <n v="0"/>
    <n v="0"/>
    <n v="1"/>
    <n v="1"/>
    <n v="0"/>
    <n v="1"/>
    <n v="0"/>
    <n v="1"/>
    <n v="0"/>
    <n v="1"/>
    <n v="1"/>
    <n v="1"/>
    <n v="0"/>
  </r>
  <r>
    <s v="RTVS"/>
    <s v="Rozhlas a televízia Slovenska"/>
    <s v="RTVS202128"/>
    <m/>
    <s v="Nákup CI Video router/OH Video router"/>
    <s v="Nákup zariadenia Video router 96 x 96 kvôli zvýšeným požiadavkam na Ingest a zároveň rozšírenie možností záznamu"/>
    <s v="Cieľom je modernizovať Vysielacie pracovisko v Mlynskej doline"/>
    <s v="N/A"/>
    <s v="Zákon č. 532/2010 Z.z. o Rozhlase a televízii, §3 a §5"/>
    <s v="výroba"/>
    <x v="1"/>
    <x v="5"/>
    <x v="15"/>
    <s v="08 Realizované"/>
    <x v="2"/>
    <x v="0"/>
    <m/>
    <n v="55000"/>
    <n v="0"/>
    <n v="55000"/>
    <n v="0"/>
    <n v="0"/>
    <n v="0"/>
    <n v="0"/>
    <n v="0"/>
    <n v="0"/>
    <n v="0"/>
    <n v="0"/>
    <n v="0"/>
    <s v="-"/>
    <n v="0"/>
    <n v="0"/>
    <n v="0"/>
    <n v="0"/>
    <n v="0"/>
    <n v="0"/>
    <n v="0"/>
    <n v="0"/>
    <n v="0"/>
    <n v="0"/>
    <n v="0"/>
    <m/>
    <n v="1"/>
    <x v="0"/>
    <s v="A1"/>
    <n v="7"/>
    <n v="1"/>
    <n v="1"/>
    <n v="1"/>
    <n v="0"/>
    <n v="0"/>
    <n v="1"/>
    <n v="1"/>
    <n v="0"/>
    <n v="1"/>
    <n v="0"/>
    <n v="0"/>
    <n v="1"/>
    <n v="1"/>
    <n v="1"/>
    <n v="1"/>
    <n v="0"/>
  </r>
  <r>
    <s v="RTVS"/>
    <s v="Rozhlas a televízia Slovenska"/>
    <s v="RTVS202129"/>
    <m/>
    <s v="Obmena technológie v Dabingovom štúdiu č. 1 v televíznom regionálnom štúdiu v Banskej Bystrici"/>
    <s v="Obnova technológie v dabingovom štúdiu v BB plánujeme prechod na Adobe Audition, čo znamená úsporu nákladov na HW aj SW."/>
    <s v="Cieľom je modernizovať dabingové štúdiou v regionálnom štúdiu BB"/>
    <s v="N/A"/>
    <s v="Zákon č. 532/2010 Z.z. o Rozhlase a televízii, §3 a §5"/>
    <s v="výroba/úspora"/>
    <x v="2"/>
    <x v="3"/>
    <x v="7"/>
    <s v="01 Investičný zámer"/>
    <x v="2"/>
    <x v="1"/>
    <m/>
    <n v="10000"/>
    <n v="0"/>
    <n v="0"/>
    <n v="0"/>
    <n v="0"/>
    <n v="0"/>
    <n v="0"/>
    <n v="0"/>
    <n v="0"/>
    <n v="0"/>
    <n v="0"/>
    <n v="0"/>
    <s v="-"/>
    <n v="0"/>
    <n v="0"/>
    <n v="0"/>
    <n v="0"/>
    <n v="0"/>
    <n v="0"/>
    <n v="0"/>
    <n v="0"/>
    <n v="0"/>
    <n v="0"/>
    <n v="0"/>
    <m/>
    <n v="1"/>
    <x v="0"/>
    <s v="A1"/>
    <n v="6"/>
    <n v="0"/>
    <n v="1"/>
    <n v="1"/>
    <n v="0"/>
    <n v="0"/>
    <n v="1"/>
    <n v="1"/>
    <n v="0"/>
    <n v="1"/>
    <n v="0"/>
    <n v="1"/>
    <n v="0"/>
    <n v="1"/>
    <n v="1"/>
    <n v="0"/>
    <n v="1"/>
  </r>
  <r>
    <s v="RTVS"/>
    <s v="Rozhlas a televízia Slovenska"/>
    <s v="RTVS202130"/>
    <m/>
    <s v="Nákup 7&quot; hľadáčika na štúdiovú kameru - pre televízne regionálne štúdio v Banskej Bystrici"/>
    <s v="Doplnenie kamery o nový hľadáčik s veľkosťou 7&quot;. V súčastnosti je osadený 3,5&quot; hľadáčik pre použitie kamery &quot;z pleca&quot;. Nový hľadáčik rozšíri možnosti použitia kamery aj na statíve."/>
    <s v="Cieľom je rozšírenie použiteľnosti kamery o snímanie zo statívu"/>
    <s v="N/A"/>
    <s v="Zákon č. 532/2010 Z.z. o Rozhlase a televízii, §3 a §5"/>
    <s v="výroba"/>
    <x v="2"/>
    <x v="3"/>
    <x v="7"/>
    <s v="01 Investičný zámer"/>
    <x v="2"/>
    <x v="1"/>
    <m/>
    <n v="7000"/>
    <n v="0"/>
    <n v="0"/>
    <n v="0"/>
    <n v="0"/>
    <n v="0"/>
    <n v="0"/>
    <n v="0"/>
    <n v="0"/>
    <n v="0"/>
    <n v="0"/>
    <n v="0"/>
    <s v="-"/>
    <n v="0"/>
    <n v="0"/>
    <n v="0"/>
    <n v="0"/>
    <n v="0"/>
    <n v="0"/>
    <n v="0"/>
    <n v="0"/>
    <n v="0"/>
    <n v="0"/>
    <n v="0"/>
    <m/>
    <n v="1"/>
    <x v="0"/>
    <s v="A1"/>
    <n v="6"/>
    <n v="0"/>
    <n v="1"/>
    <n v="1"/>
    <n v="0"/>
    <n v="0"/>
    <n v="1"/>
    <n v="1"/>
    <n v="0"/>
    <n v="1"/>
    <n v="0"/>
    <n v="1"/>
    <n v="0"/>
    <n v="1"/>
    <n v="1"/>
    <n v="0"/>
    <n v="1"/>
  </r>
  <r>
    <s v="RTVS"/>
    <s v="Rozhlas a televízia Slovenska"/>
    <s v="RTVS202131"/>
    <m/>
    <s v="Nákup svetelného parku vrátane tašky pre televízne regionálne štúdio v Banskej Bystrici"/>
    <s v="Svetelný park je nevyhnutný pre výrobu v exteriéri."/>
    <s v="Cieľom je modernizácia svetelného parku pre výrobu v exteriéri"/>
    <s v="N/A"/>
    <s v="Zákon č. 532/2010 Z.z. o Rozhlase a televízii, §3 a §5"/>
    <s v="výroba"/>
    <x v="2"/>
    <x v="3"/>
    <x v="4"/>
    <s v="01 Investičný zámer"/>
    <x v="2"/>
    <x v="1"/>
    <m/>
    <n v="3000"/>
    <n v="0"/>
    <n v="0"/>
    <n v="0"/>
    <n v="0"/>
    <n v="0"/>
    <n v="0"/>
    <n v="0"/>
    <n v="0"/>
    <n v="0"/>
    <n v="0"/>
    <n v="0"/>
    <s v="-"/>
    <n v="0"/>
    <n v="0"/>
    <n v="0"/>
    <n v="0"/>
    <n v="0"/>
    <n v="0"/>
    <n v="0"/>
    <n v="0"/>
    <n v="0"/>
    <n v="0"/>
    <n v="0"/>
    <m/>
    <n v="1"/>
    <x v="0"/>
    <s v="A1"/>
    <n v="6"/>
    <n v="0"/>
    <n v="1"/>
    <n v="1"/>
    <n v="0"/>
    <n v="0"/>
    <n v="1"/>
    <n v="1"/>
    <n v="0"/>
    <n v="1"/>
    <n v="0"/>
    <n v="1"/>
    <n v="0"/>
    <n v="1"/>
    <n v="1"/>
    <n v="0"/>
    <n v="1"/>
  </r>
  <r>
    <s v="RTVS"/>
    <s v="Rozhlas a televízia Slovenska"/>
    <s v="RTVS202133"/>
    <m/>
    <s v="Výmena UPS HP v rozhlasovom regionálnom štúdiu v Košiciach "/>
    <s v="Výmena zastaralých 17 ročných UPS"/>
    <s v="Cieľom je zabezpečiť záložný zdroj pre regionálne štúdio KE"/>
    <s v="N/A"/>
    <s v="Zákon č. 532/2010 Z.z. o Rozhlase a televízii, §3 a §5"/>
    <s v="výroba"/>
    <x v="1"/>
    <x v="5"/>
    <x v="11"/>
    <s v="01 Investičný zámer"/>
    <x v="2"/>
    <x v="1"/>
    <m/>
    <n v="8400"/>
    <n v="0"/>
    <n v="0"/>
    <n v="0"/>
    <n v="0"/>
    <n v="0"/>
    <n v="0"/>
    <n v="0"/>
    <n v="0"/>
    <n v="0"/>
    <n v="0"/>
    <n v="0"/>
    <s v="-"/>
    <n v="0"/>
    <n v="0"/>
    <n v="0"/>
    <n v="0"/>
    <n v="0"/>
    <n v="0"/>
    <n v="0"/>
    <n v="0"/>
    <n v="0"/>
    <n v="0"/>
    <n v="0"/>
    <m/>
    <n v="1"/>
    <x v="0"/>
    <s v="A1"/>
    <n v="6"/>
    <n v="0"/>
    <n v="1"/>
    <n v="1"/>
    <n v="0"/>
    <n v="0"/>
    <n v="1"/>
    <n v="1"/>
    <n v="0"/>
    <n v="1"/>
    <n v="0"/>
    <n v="0"/>
    <n v="1"/>
    <n v="1"/>
    <n v="1"/>
    <n v="0"/>
    <n v="1"/>
  </r>
  <r>
    <s v="RTVS"/>
    <s v="Rozhlas a televízia Slovenska"/>
    <s v="RTVS202134"/>
    <m/>
    <s v="Nákup tovaru Automatic Transfer Switch do rozhlasového regionálneho štúdia v Košiciach"/>
    <s v=" Automatic Transfer Switch je zariadenie zabezpečujúce nepretržité napájanie pre jednozdrojové zariadenia v serverovni v regionálnom štúdiu v KE"/>
    <s v="Cieľom je zabezpečenie nepretržitého napájania pre jednozdrojové zariadenia v serverovni"/>
    <s v="N/A"/>
    <s v="Zákon č. 532/2010 Z.z. o Rozhlase a televízii, §3 a §5"/>
    <s v="výroba"/>
    <x v="1"/>
    <x v="5"/>
    <x v="15"/>
    <s v="01 Investičný zámer"/>
    <x v="2"/>
    <x v="1"/>
    <m/>
    <n v="1700"/>
    <n v="0"/>
    <n v="0"/>
    <n v="0"/>
    <n v="0"/>
    <n v="0"/>
    <n v="0"/>
    <n v="0"/>
    <n v="0"/>
    <n v="0"/>
    <n v="0"/>
    <n v="0"/>
    <s v="-"/>
    <n v="0"/>
    <n v="0"/>
    <n v="0"/>
    <n v="0"/>
    <n v="0"/>
    <n v="0"/>
    <n v="0"/>
    <n v="0"/>
    <n v="0"/>
    <n v="0"/>
    <n v="0"/>
    <m/>
    <n v="1"/>
    <x v="0"/>
    <s v="A1"/>
    <n v="6"/>
    <n v="0"/>
    <n v="1"/>
    <n v="1"/>
    <n v="0"/>
    <n v="0"/>
    <n v="1"/>
    <n v="1"/>
    <n v="0"/>
    <n v="1"/>
    <n v="0"/>
    <n v="0"/>
    <n v="1"/>
    <n v="1"/>
    <n v="1"/>
    <n v="0"/>
    <n v="1"/>
  </r>
  <r>
    <s v="RTVS"/>
    <s v="Rozhlas a televízia Slovenska"/>
    <s v="RTVS202135"/>
    <m/>
    <s v="Nákup bezpečnostného kamerového systému pre televízne regionálne štúdio v Košiciach"/>
    <s v="Zabezpečiť kamerovú ochranu objektu regionálneho štúdia v Banskej Bystrici na Rastislavovej ulici  bezpečnostným systémom umiestnením 8 kamier vo vonkajších priestoroch "/>
    <s v="Cieľom je ochrana objektu regionálneho štúdia BB"/>
    <s v="N/A"/>
    <s v="Zákon č. 532/2010 Z.z. o Rozhlase a televízii, §3 a §5"/>
    <s v="úspora"/>
    <x v="1"/>
    <x v="3"/>
    <x v="5"/>
    <s v="01 Investičný zámer"/>
    <x v="2"/>
    <x v="1"/>
    <m/>
    <n v="8400"/>
    <n v="0"/>
    <n v="0"/>
    <n v="0"/>
    <n v="0"/>
    <n v="0"/>
    <n v="0"/>
    <n v="0"/>
    <n v="0"/>
    <n v="0"/>
    <n v="0"/>
    <n v="0"/>
    <s v="-"/>
    <n v="0"/>
    <n v="0"/>
    <n v="0"/>
    <n v="0"/>
    <n v="0"/>
    <n v="0"/>
    <n v="0"/>
    <n v="0"/>
    <n v="0"/>
    <n v="0"/>
    <n v="0"/>
    <m/>
    <n v="1"/>
    <x v="0"/>
    <s v="A1"/>
    <n v="6"/>
    <n v="0"/>
    <n v="1"/>
    <n v="1"/>
    <n v="0"/>
    <n v="0"/>
    <n v="1"/>
    <n v="1"/>
    <n v="0"/>
    <n v="1"/>
    <n v="0"/>
    <n v="0"/>
    <n v="1"/>
    <n v="1"/>
    <n v="1"/>
    <n v="0"/>
    <n v="1"/>
  </r>
  <r>
    <s v="RTVS"/>
    <s v="Rozhlas a televízia Slovenska"/>
    <s v="RTVS202136"/>
    <m/>
    <s v="Úprava telefónnych rozvodov a IP telefónnych aparátov v televíznom regionálnom štúdiu v Košiciach"/>
    <s v="V súvislosti so sťahovaním sa redakcií spravodajstva a publicistiky v regionálnom štúdiu KE, sa vykonajú úpravy telefónnych rozvodov a výmena 20 ks telefónnych aparátov"/>
    <s v="Cieľom je zabezpečenie komunikačnej siete v regionálnom štúdiu v KE"/>
    <s v="N/A"/>
    <s v="Zákon č. 532/2010 Z.z. o Rozhlase a televízii, §3 a §5"/>
    <s v="výroba"/>
    <x v="1"/>
    <x v="5"/>
    <x v="11"/>
    <s v="01 Investičný zámer"/>
    <x v="2"/>
    <x v="1"/>
    <m/>
    <n v="16700"/>
    <n v="0"/>
    <n v="0"/>
    <n v="0"/>
    <n v="0"/>
    <n v="0"/>
    <n v="0"/>
    <n v="0"/>
    <n v="0"/>
    <n v="0"/>
    <n v="0"/>
    <n v="0"/>
    <s v="-"/>
    <n v="0"/>
    <n v="0"/>
    <n v="0"/>
    <n v="0"/>
    <n v="0"/>
    <n v="0"/>
    <n v="0"/>
    <n v="0"/>
    <n v="0"/>
    <n v="0"/>
    <n v="0"/>
    <m/>
    <n v="1"/>
    <x v="0"/>
    <s v="A1"/>
    <n v="6"/>
    <n v="0"/>
    <n v="1"/>
    <n v="1"/>
    <n v="0"/>
    <n v="0"/>
    <n v="1"/>
    <n v="1"/>
    <n v="0"/>
    <n v="1"/>
    <n v="0"/>
    <n v="0"/>
    <n v="1"/>
    <n v="1"/>
    <n v="1"/>
    <n v="0"/>
    <n v="1"/>
  </r>
  <r>
    <s v="RTVS"/>
    <s v="Rozhlas a televízia Slovenska"/>
    <s v="RTVS202137"/>
    <m/>
    <s v="Výmena UPS v televíznom regionálnom štúdiu v Košiciach"/>
    <s v="Výmena zariadenia pre zálohovanie napájania v serverovni v regionálnom štúdiu v KE"/>
    <s v="Cieľom je zabezpečenie nepretržitého napájania v serverovni"/>
    <s v="N/A"/>
    <s v="Zákon č. 532/2010 Z.z. o Rozhlase a televízii, §3 a §5"/>
    <s v="výroba"/>
    <x v="1"/>
    <x v="5"/>
    <x v="11"/>
    <s v="01 Investičný zámer"/>
    <x v="2"/>
    <x v="1"/>
    <m/>
    <n v="3400"/>
    <n v="0"/>
    <n v="0"/>
    <n v="0"/>
    <n v="0"/>
    <n v="0"/>
    <n v="0"/>
    <n v="0"/>
    <n v="0"/>
    <n v="0"/>
    <n v="0"/>
    <n v="0"/>
    <s v="-"/>
    <n v="0"/>
    <n v="0"/>
    <n v="0"/>
    <n v="0"/>
    <n v="0"/>
    <n v="0"/>
    <n v="0"/>
    <n v="0"/>
    <n v="0"/>
    <n v="0"/>
    <n v="0"/>
    <m/>
    <n v="1"/>
    <x v="0"/>
    <s v="A1"/>
    <n v="6"/>
    <n v="0"/>
    <n v="1"/>
    <n v="1"/>
    <n v="0"/>
    <n v="0"/>
    <n v="1"/>
    <n v="1"/>
    <n v="0"/>
    <n v="1"/>
    <n v="0"/>
    <n v="0"/>
    <n v="1"/>
    <n v="1"/>
    <n v="1"/>
    <n v="0"/>
    <n v="1"/>
  </r>
  <r>
    <s v="RTVS"/>
    <s v="Rozhlas a televízia Slovenska"/>
    <s v="RTVS202138"/>
    <m/>
    <s v="Systém na čistenie nosičov typy Betacam pre archív STV"/>
    <s v="Systém na čistenie nosičov typy Betacam &quot;TapeChek 8100DSL&quot; pre potreby archivácie televízneho materiálu v RTVS"/>
    <s v="Cieľom je archivácia televízneho materiálu v RTVS"/>
    <s v="N/A"/>
    <s v="Zákon č. 532/2010 Z.z. o Rozhlase a televízii, §3 a §5"/>
    <s v="výroba"/>
    <x v="2"/>
    <x v="3"/>
    <x v="7"/>
    <s v="01 Investičný zámer"/>
    <x v="2"/>
    <x v="0"/>
    <m/>
    <n v="25000"/>
    <n v="0"/>
    <n v="0"/>
    <n v="25000"/>
    <n v="0"/>
    <n v="0"/>
    <n v="0"/>
    <n v="0"/>
    <n v="0"/>
    <n v="0"/>
    <n v="0"/>
    <n v="0"/>
    <s v="-"/>
    <n v="0"/>
    <n v="0"/>
    <n v="0"/>
    <n v="0"/>
    <n v="0"/>
    <n v="0"/>
    <n v="0"/>
    <n v="0"/>
    <n v="0"/>
    <n v="0"/>
    <n v="0"/>
    <m/>
    <n v="1"/>
    <x v="0"/>
    <s v="A1"/>
    <n v="6"/>
    <n v="1"/>
    <n v="1"/>
    <n v="1"/>
    <n v="0"/>
    <n v="0"/>
    <n v="1"/>
    <n v="1"/>
    <n v="0"/>
    <n v="1"/>
    <n v="0"/>
    <n v="1"/>
    <n v="0"/>
    <n v="1"/>
    <n v="0"/>
    <n v="0"/>
    <n v="0"/>
  </r>
  <r>
    <s v="RTVS"/>
    <s v="Rozhlas a televízia Slovenska"/>
    <s v="RTVS202139"/>
    <m/>
    <s v="Rekonštrukcia roštu a teleskopov vo televíznom vysielacom štúdiu MD IV v Mlynskej doline"/>
    <s v="Jedná sa o rekonštruciu AL kolajníc a výmena teleskopov a časti elektroinštalácie"/>
    <s v="Cieľom je funkčné a bezpečné konštrukcie pre uchytenie a manipuláciu s osvetlením v televíznom štúdiu za účelom výroby TV programov v Mlynskej doline"/>
    <s v="N/A"/>
    <s v="Zákon č. 532/2010 Z.z. o Rozhlase a televízii, §3 a §5"/>
    <s v="výroba/úspora"/>
    <x v="1"/>
    <x v="3"/>
    <x v="18"/>
    <s v="01 Investičný zámer"/>
    <x v="2"/>
    <x v="1"/>
    <m/>
    <n v="990000"/>
    <n v="0"/>
    <n v="0"/>
    <n v="0"/>
    <n v="0"/>
    <n v="0"/>
    <n v="0"/>
    <n v="0"/>
    <n v="0"/>
    <n v="0"/>
    <n v="0"/>
    <n v="0"/>
    <s v="-"/>
    <n v="0"/>
    <n v="0"/>
    <n v="0"/>
    <n v="0"/>
    <n v="0"/>
    <n v="0"/>
    <n v="0"/>
    <n v="0"/>
    <n v="0"/>
    <n v="0"/>
    <n v="0"/>
    <m/>
    <n v="0"/>
    <x v="0"/>
    <s v="A1"/>
    <n v="6"/>
    <n v="0"/>
    <n v="1"/>
    <n v="1"/>
    <n v="0"/>
    <n v="0"/>
    <n v="1"/>
    <n v="1"/>
    <n v="0"/>
    <n v="1"/>
    <n v="0"/>
    <n v="0"/>
    <n v="1"/>
    <n v="1"/>
    <n v="1"/>
    <n v="0"/>
    <n v="1"/>
  </r>
  <r>
    <s v="RTVS"/>
    <s v="Rozhlas a televízia Slovenska"/>
    <s v="RTVS202141"/>
    <m/>
    <s v="Nákup satelitného prenosového vozu_DSNG 1"/>
    <s v="Nákup 1 ks nového prenosového vozidla  DSNG 1_ Dodávka L3H3 35 2,0 TDI RWD, 140k/103KW,  6M,  alebo ekvivalent  _    /výmena za DSNG 1 / "/>
    <s v="Cieľom je modernizácia vozového parku"/>
    <s v="N/A"/>
    <s v="Zákon č. 532/2010 Z.z. o Rozhlase a televízii, §3 a §5"/>
    <s v="výroba/úspora"/>
    <x v="1"/>
    <x v="3"/>
    <x v="14"/>
    <s v="08 Realizované"/>
    <x v="2"/>
    <x v="0"/>
    <m/>
    <n v="37000"/>
    <n v="0"/>
    <n v="37000"/>
    <n v="0"/>
    <n v="0"/>
    <n v="0"/>
    <n v="0"/>
    <n v="0"/>
    <n v="0"/>
    <n v="0"/>
    <n v="0"/>
    <n v="0"/>
    <s v="-"/>
    <n v="0"/>
    <n v="0"/>
    <n v="0"/>
    <n v="0"/>
    <n v="0"/>
    <n v="0"/>
    <n v="0"/>
    <n v="0"/>
    <n v="0"/>
    <n v="0"/>
    <n v="0"/>
    <m/>
    <n v="1"/>
    <x v="0"/>
    <s v="A1"/>
    <n v="7"/>
    <n v="1"/>
    <n v="1"/>
    <n v="1"/>
    <n v="0"/>
    <n v="0"/>
    <n v="1"/>
    <n v="1"/>
    <n v="0"/>
    <n v="1"/>
    <n v="0"/>
    <n v="0"/>
    <n v="1"/>
    <n v="1"/>
    <n v="1"/>
    <n v="1"/>
    <n v="0"/>
  </r>
  <r>
    <s v="RTVS"/>
    <s v="Rozhlas a televízia Slovenska"/>
    <s v="RTVS202142"/>
    <m/>
    <s v="Nákup osobných motorových vozidiel"/>
    <s v="Nákup 20 ks nových osobných motorových vozidiel pre výrobu a vysielanie;"/>
    <s v="Cieľom je modernizácia vozového parku"/>
    <s v="N/A"/>
    <s v="Zákon č. 532/2010 Z.z. o Rozhlase a televízii, §3 a §5"/>
    <s v="výroba/úspora"/>
    <x v="1"/>
    <x v="3"/>
    <x v="14"/>
    <s v="01 Investičný zámer"/>
    <x v="2"/>
    <x v="1"/>
    <m/>
    <n v="340000"/>
    <n v="0"/>
    <n v="0"/>
    <n v="0"/>
    <n v="0"/>
    <n v="0"/>
    <n v="0"/>
    <n v="0"/>
    <n v="0"/>
    <n v="0"/>
    <n v="0"/>
    <n v="0"/>
    <s v="-"/>
    <n v="0"/>
    <n v="0"/>
    <n v="0"/>
    <n v="0"/>
    <n v="0"/>
    <n v="0"/>
    <n v="0"/>
    <n v="0"/>
    <n v="0"/>
    <n v="0"/>
    <n v="0"/>
    <m/>
    <n v="0"/>
    <x v="0"/>
    <s v="A1"/>
    <n v="6"/>
    <n v="0"/>
    <n v="1"/>
    <n v="1"/>
    <n v="0"/>
    <n v="0"/>
    <n v="1"/>
    <n v="1"/>
    <n v="0"/>
    <n v="1"/>
    <n v="0"/>
    <n v="0"/>
    <n v="1"/>
    <n v="1"/>
    <n v="1"/>
    <n v="0"/>
    <n v="1"/>
  </r>
  <r>
    <s v="RTVS"/>
    <s v="Rozhlas a televízia Slovenska"/>
    <s v="RTVS202143"/>
    <m/>
    <s v="Nákup mikrobusov"/>
    <s v="Nákup 10 ks  vozidiel  -mikrobusov-  2,0L TDI, 150K/110KW  6M, alebo ekvivalent, pre výrobu a vysielanie programov; "/>
    <s v="Cieľom je modernizácia vozového parku"/>
    <s v="N/A"/>
    <s v="Zákon č. 532/2010 Z.z. o Rozhlase a televízii, §3 a §5"/>
    <s v="výroba/úspora"/>
    <x v="1"/>
    <x v="3"/>
    <x v="14"/>
    <s v="01 Investičný zámer"/>
    <x v="2"/>
    <x v="1"/>
    <m/>
    <n v="350000"/>
    <n v="0"/>
    <n v="0"/>
    <n v="0"/>
    <n v="0"/>
    <n v="0"/>
    <n v="0"/>
    <n v="0"/>
    <n v="0"/>
    <n v="0"/>
    <n v="0"/>
    <n v="0"/>
    <s v="-"/>
    <n v="0"/>
    <n v="0"/>
    <n v="0"/>
    <n v="0"/>
    <n v="0"/>
    <n v="0"/>
    <n v="0"/>
    <n v="0"/>
    <n v="0"/>
    <n v="0"/>
    <n v="0"/>
    <m/>
    <n v="0"/>
    <x v="0"/>
    <s v="A1"/>
    <n v="6"/>
    <n v="0"/>
    <n v="1"/>
    <n v="1"/>
    <n v="0"/>
    <n v="0"/>
    <n v="1"/>
    <n v="1"/>
    <n v="0"/>
    <n v="1"/>
    <n v="0"/>
    <n v="0"/>
    <n v="1"/>
    <n v="1"/>
    <n v="1"/>
    <n v="0"/>
    <n v="1"/>
  </r>
  <r>
    <s v="RTVS"/>
    <s v="Rozhlas a televízia Slovenska"/>
    <s v="RTVS202144"/>
    <m/>
    <s v="Zníženie energetickej náročnosti budov SIEA Biela budova Košice"/>
    <s v="Žiadosť o NFP bude podaná na základe výzvy OP &quot;Kvalita životného prostredia)č. 68 vyhlásenej MŽP prostredníctvom SIEA na zníženie energetickej náročnosti budov. "/>
    <s v="Cieľom je energetická hospodárnosť "/>
    <s v="N/A"/>
    <s v="Zákon č. 532/2010 Z.z. o Rozhlase a televízii, §3 a §5"/>
    <s v="úspora"/>
    <x v="1"/>
    <x v="1"/>
    <x v="1"/>
    <s v="07 V realizácii"/>
    <x v="1"/>
    <x v="1"/>
    <m/>
    <n v="974878"/>
    <n v="0"/>
    <n v="0"/>
    <n v="0"/>
    <n v="0"/>
    <n v="0"/>
    <n v="0"/>
    <n v="0"/>
    <n v="0"/>
    <n v="0"/>
    <n v="0"/>
    <n v="0"/>
    <s v="-"/>
    <n v="0"/>
    <n v="0"/>
    <n v="0"/>
    <n v="0"/>
    <n v="0"/>
    <n v="0"/>
    <n v="0"/>
    <n v="0"/>
    <n v="0"/>
    <n v="0"/>
    <n v="0"/>
    <m/>
    <n v="0"/>
    <x v="0"/>
    <s v="A1"/>
    <n v="5"/>
    <n v="0"/>
    <n v="1"/>
    <n v="1"/>
    <n v="0"/>
    <n v="0"/>
    <n v="1"/>
    <n v="1"/>
    <n v="0"/>
    <n v="1"/>
    <n v="0"/>
    <n v="0"/>
    <n v="1"/>
    <n v="1"/>
    <n v="0"/>
    <n v="0"/>
    <n v="0"/>
  </r>
  <r>
    <s v="RTVS"/>
    <s v="Rozhlas a televízia Slovenska"/>
    <s v="RTVS202145"/>
    <m/>
    <s v="Zníženie energetickej náročnosti budov SIEA Červená budova Košice"/>
    <s v="Žiadosť o NFP bude podaná na základe výzvy OP &quot;Kvalita životného prostredia)č. 68 vyhlásenej MŽP prostredníctvom SIEA na zníženie energetickej náročnosti budov. "/>
    <s v="Cieľom je energetická hospodárnosť "/>
    <m/>
    <s v="Zákon č. 532/2010 Z.z. o Rozhlase a televízii, §3 a §5"/>
    <s v="úspora"/>
    <x v="1"/>
    <x v="1"/>
    <x v="1"/>
    <s v="07 V realizácii"/>
    <x v="1"/>
    <x v="1"/>
    <m/>
    <n v="1290900"/>
    <n v="0"/>
    <n v="0"/>
    <n v="0"/>
    <n v="0"/>
    <n v="0"/>
    <n v="0"/>
    <n v="0"/>
    <n v="0"/>
    <n v="0"/>
    <n v="0"/>
    <n v="0"/>
    <s v="-"/>
    <n v="0"/>
    <n v="0"/>
    <n v="0"/>
    <n v="0"/>
    <n v="0"/>
    <n v="0"/>
    <n v="0"/>
    <n v="0"/>
    <n v="0"/>
    <n v="0"/>
    <n v="0"/>
    <m/>
    <n v="0"/>
    <x v="1"/>
    <s v="A1"/>
    <n v="4"/>
    <n v="0"/>
    <n v="1"/>
    <n v="1"/>
    <n v="0"/>
    <n v="0"/>
    <n v="0"/>
    <n v="0"/>
    <n v="0"/>
    <n v="1"/>
    <n v="0"/>
    <n v="0"/>
    <n v="1"/>
    <n v="1"/>
    <n v="0"/>
    <n v="0"/>
    <n v="0"/>
  </r>
  <r>
    <s v="RTVS"/>
    <s v="Rozhlas a televízia Slovenska"/>
    <s v="RTVS202146"/>
    <m/>
    <s v="Zníženie energetickej náročnosti budov SIEA Archív Košice"/>
    <s v="Žiadosť o NFP podaná na základe výzvy OP &quot;Kvalita životného prostredia)č. 68 vyhlásenej MŽP prostredníctvom SIEA na zníženie energetickej náročnosti budov a bola schválená."/>
    <s v="Cieľom je energetická hospodárnosť "/>
    <s v="N/A"/>
    <s v="Zákon č. 532/2010 Z.z. o Rozhlase a televízii, §3 a §5"/>
    <s v="úspora"/>
    <x v="1"/>
    <x v="1"/>
    <x v="1"/>
    <s v="07 V realizácii"/>
    <x v="1"/>
    <x v="0"/>
    <m/>
    <n v="800000"/>
    <n v="0"/>
    <n v="0"/>
    <n v="120000"/>
    <n v="120000"/>
    <n v="0"/>
    <n v="0"/>
    <n v="0"/>
    <n v="0"/>
    <n v="0"/>
    <n v="0"/>
    <n v="0"/>
    <s v="-"/>
    <n v="0"/>
    <n v="0"/>
    <n v="0"/>
    <n v="0"/>
    <n v="0"/>
    <n v="0"/>
    <n v="0"/>
    <n v="0"/>
    <n v="0"/>
    <n v="0"/>
    <n v="0"/>
    <s v="Financovanie projektu je na zaklade Zmluvy o NFP, ktora ma rozdelene financovanie na 5% spolufinancovanie, 80% fiancovanie z Eurofondov a 15% zo štátneho rozpočtu."/>
    <n v="0"/>
    <x v="0"/>
    <s v="A1"/>
    <n v="6"/>
    <n v="0"/>
    <n v="1"/>
    <n v="1"/>
    <n v="0"/>
    <n v="0"/>
    <n v="1"/>
    <n v="1"/>
    <n v="0"/>
    <n v="1"/>
    <n v="0"/>
    <n v="0"/>
    <n v="1"/>
    <n v="1"/>
    <n v="1"/>
    <n v="1"/>
    <n v="0"/>
  </r>
  <r>
    <s v="RTVS"/>
    <s v="Rozhlas a televízia Slovenska"/>
    <s v="RTVS202147"/>
    <m/>
    <s v="Kreatívny priemysel Košice"/>
    <s v="Žiadosť o NFP podaná na základe výzvy MK SR na vybudovanie kreat.centra RTVS KE ( stavebné práce, nákup techniky )  a bola schválená."/>
    <s v="Cieľom je vytvorenie kultúrneho HUB-u"/>
    <m/>
    <s v="Zákon č. 532/2010 Z.z. o Rozhlase a televízii, §3 a §5"/>
    <s v="výroba"/>
    <x v="1"/>
    <x v="4"/>
    <x v="10"/>
    <s v="07 V realizácii"/>
    <x v="1"/>
    <x v="0"/>
    <m/>
    <n v="4429941"/>
    <n v="0"/>
    <n v="0"/>
    <n v="221497.05"/>
    <n v="0"/>
    <n v="0"/>
    <n v="0"/>
    <n v="0"/>
    <n v="0"/>
    <n v="0"/>
    <n v="0"/>
    <n v="0"/>
    <s v="-"/>
    <n v="0"/>
    <n v="0"/>
    <n v="0"/>
    <n v="0"/>
    <n v="0"/>
    <n v="0"/>
    <n v="0"/>
    <n v="0"/>
    <n v="0"/>
    <n v="0"/>
    <n v="0"/>
    <s v="Financovanie Kreativnych centier je na zaklade Zmluvy o NFP, ktora ma rozdelene financovanie na 5% spolufinancovanie a 95% fiancovanie z Eurofondov."/>
    <n v="0"/>
    <x v="1"/>
    <s v="A1"/>
    <n v="5"/>
    <n v="0"/>
    <n v="1"/>
    <n v="1"/>
    <n v="0"/>
    <n v="0"/>
    <n v="0"/>
    <n v="0"/>
    <n v="0"/>
    <n v="1"/>
    <n v="0"/>
    <n v="0"/>
    <n v="1"/>
    <n v="1"/>
    <n v="1"/>
    <n v="1"/>
    <n v="0"/>
  </r>
  <r>
    <s v="RTVS"/>
    <s v="Rozhlas a televízia Slovenska"/>
    <s v="RTVS202148"/>
    <m/>
    <s v="Kreatívny priemysel Banská Bystrica"/>
    <s v="Žiadosť o NFP podaná na základe výzvy MK SR na vybudovanie kreat.centra RTVS BB ( stavebné práce, nákup techniky )  a bola schválená."/>
    <s v="Cieľom je vytvorenie kultúrneho HUB-u"/>
    <m/>
    <s v="Zákon č. 532/2010 Z.z. o Rozhlase a televízii, §3 a §5"/>
    <s v="výroba"/>
    <x v="1"/>
    <x v="4"/>
    <x v="10"/>
    <s v="07 V realizácii"/>
    <x v="1"/>
    <x v="0"/>
    <m/>
    <n v="9012686"/>
    <n v="0"/>
    <n v="0"/>
    <n v="450634.3"/>
    <n v="0"/>
    <n v="0"/>
    <n v="0"/>
    <n v="0"/>
    <n v="0"/>
    <n v="0"/>
    <n v="0"/>
    <n v="0"/>
    <s v="-"/>
    <n v="0"/>
    <n v="0"/>
    <n v="0"/>
    <n v="0"/>
    <n v="0"/>
    <n v="0"/>
    <n v="0"/>
    <n v="0"/>
    <n v="0"/>
    <n v="0"/>
    <n v="0"/>
    <s v="Financovanie Kreativnych centier je na zaklade Zmluvy o NFP, ktora ma rozdelene financovanie na 5% spolufinancovanie a 95% fiancovanie z Eurofondov."/>
    <n v="0"/>
    <x v="1"/>
    <s v="A1"/>
    <n v="5"/>
    <n v="0"/>
    <n v="1"/>
    <n v="1"/>
    <n v="0"/>
    <n v="0"/>
    <n v="0"/>
    <n v="0"/>
    <n v="0"/>
    <n v="1"/>
    <n v="0"/>
    <n v="0"/>
    <n v="1"/>
    <n v="1"/>
    <n v="1"/>
    <n v="1"/>
    <n v="0"/>
  </r>
  <r>
    <s v="RTVS"/>
    <s v="Rozhlas a televízia Slovenska"/>
    <s v="RTVS202149"/>
    <m/>
    <s v="Kreatívny priemysel Mlynská dolina Bratislava"/>
    <s v="Žiadosť o NFP podaná na základe výzvy MK SR na vybudovanie kreat.centra RTVS BA ( stavebné práce, nákup techniky )  a bola schválená."/>
    <s v="Cieľom je vytvorenie kultúrneho HUB-u"/>
    <m/>
    <s v="Zákon č. 532/2010 Z.z. o Rozhlase a televízii, §3 a §5"/>
    <s v="výroba"/>
    <x v="1"/>
    <x v="4"/>
    <x v="10"/>
    <s v="07 V realizácii"/>
    <x v="1"/>
    <x v="0"/>
    <m/>
    <n v="8215070"/>
    <n v="0"/>
    <n v="0"/>
    <n v="410753.5"/>
    <n v="0"/>
    <n v="0"/>
    <n v="0"/>
    <n v="0"/>
    <n v="0"/>
    <n v="0"/>
    <n v="0"/>
    <n v="0"/>
    <s v="-"/>
    <n v="0"/>
    <n v="0"/>
    <n v="0"/>
    <n v="0"/>
    <n v="0"/>
    <n v="0"/>
    <n v="0"/>
    <n v="0"/>
    <n v="0"/>
    <n v="0"/>
    <n v="0"/>
    <s v="Financovanie Kreativnych centier je na zaklade Zmluvy o NFP, ktora ma rozdelene financovanie na 5% spolufinancovanie a 95% fiancovanie z Eurofondov."/>
    <n v="0"/>
    <x v="1"/>
    <s v="A1"/>
    <n v="5"/>
    <n v="0"/>
    <n v="1"/>
    <n v="1"/>
    <n v="0"/>
    <n v="0"/>
    <n v="0"/>
    <n v="0"/>
    <n v="0"/>
    <n v="1"/>
    <n v="0"/>
    <n v="0"/>
    <n v="1"/>
    <n v="1"/>
    <n v="1"/>
    <n v="1"/>
    <n v="0"/>
  </r>
  <r>
    <s v="RTVS"/>
    <s v="Rozhlas a televízia Slovenska"/>
    <s v="RTVS202150"/>
    <m/>
    <s v="Redizajn webového sídla RTVS"/>
    <s v="Súčasný web RTVS má viac ako 8 rokov. Po technickej a užívateľskej stránke nespĺňa moderné štandardy online kanálov. Vznikol spojením starých TV a rozhlasových webov a je takmer nemožné vyvíjať nové funkcionality potrebné pre jeho ďalšie kvalitné fungovanie. _x000a_Okrem vizuálu samotnej stránky je nutné prepracovať aj technickú infraštruktúr, logickosť a funkčnosť CMS – backendu._x000a_Posilnenie podpory rozhlasového a televízneho obsahu._x000a_Nedokážeme plnohodnotne reagovať na potreby marketingového oddelenia (napríklad pri príprave marketingových kampaní nedokážeme ponúknuť dostatočnú komunikačnú plochu vzhľadom na súčasnú štruktúru webovej stránky), programových služieb (stránky, ktoré komunikujú jednotlivé relácie a filmy nie je možné dopĺňať o ďalší obsah, zobrazujú len obsah, ktorý si doťahujú zo systémov ako Provys a Sépia) a ďalších sekcií. _x000a_Neposkytujeme moderný dizajn ani funkcionality pre zvýšenie komfortu pri návšteve webovej stránky."/>
    <s v="Cieľom je modernizácia webového sídla"/>
    <s v="N/A"/>
    <s v="Zákon č. 532/2010 Z.z. o Rozhlase a televízii, §3 a §5"/>
    <s v="výroba/úspora"/>
    <x v="1"/>
    <x v="5"/>
    <x v="11"/>
    <s v="01 Investičný zámer"/>
    <x v="2"/>
    <x v="1"/>
    <m/>
    <n v="200000"/>
    <n v="0"/>
    <n v="0"/>
    <n v="0"/>
    <n v="0"/>
    <n v="0"/>
    <n v="0"/>
    <n v="0"/>
    <n v="0"/>
    <n v="0"/>
    <n v="0"/>
    <n v="0"/>
    <s v="-"/>
    <n v="0"/>
    <n v="0"/>
    <n v="0"/>
    <n v="0"/>
    <n v="0"/>
    <n v="0"/>
    <n v="0"/>
    <n v="0"/>
    <n v="0"/>
    <n v="0"/>
    <n v="0"/>
    <m/>
    <n v="0"/>
    <x v="0"/>
    <s v="A1"/>
    <n v="6"/>
    <n v="0"/>
    <n v="1"/>
    <n v="1"/>
    <n v="0"/>
    <n v="0"/>
    <n v="1"/>
    <n v="1"/>
    <n v="0"/>
    <n v="1"/>
    <n v="0"/>
    <n v="0"/>
    <n v="1"/>
    <n v="1"/>
    <n v="1"/>
    <n v="0"/>
    <n v="1"/>
  </r>
  <r>
    <s v="RTVS"/>
    <s v="Rozhlas a televízia Slovenska"/>
    <s v="RTVS202151"/>
    <m/>
    <s v="Nákup Licenčného modelu Microsoft"/>
    <s v="Licenčný model Microsoft Enterprise Agreement pre používanie vybraných Microsoft pruduktov."/>
    <s v="Cieľom je zabezpečenie aktuálnych sofvérových verzií pre balík produktov Microsoft"/>
    <s v="N/A"/>
    <s v="Zákon č. 532/2010 Z.z. o Rozhlase a televízii, §3 a §5"/>
    <s v="úspora"/>
    <x v="2"/>
    <x v="5"/>
    <x v="12"/>
    <s v="01 Investičný zámer"/>
    <x v="2"/>
    <x v="1"/>
    <m/>
    <n v="950000"/>
    <n v="0"/>
    <n v="0"/>
    <n v="0"/>
    <n v="0"/>
    <n v="0"/>
    <n v="0"/>
    <n v="0"/>
    <n v="0"/>
    <n v="0"/>
    <n v="0"/>
    <n v="0"/>
    <s v="-"/>
    <n v="0"/>
    <n v="0"/>
    <n v="0"/>
    <n v="0"/>
    <n v="0"/>
    <n v="0"/>
    <n v="0"/>
    <n v="0"/>
    <n v="0"/>
    <n v="0"/>
    <n v="0"/>
    <m/>
    <n v="0"/>
    <x v="0"/>
    <s v="A1"/>
    <n v="6"/>
    <n v="0"/>
    <n v="1"/>
    <n v="1"/>
    <n v="0"/>
    <n v="0"/>
    <n v="1"/>
    <n v="1"/>
    <n v="0"/>
    <n v="1"/>
    <n v="0"/>
    <n v="1"/>
    <n v="0"/>
    <n v="1"/>
    <n v="1"/>
    <n v="0"/>
    <n v="1"/>
  </r>
  <r>
    <s v="RTVS"/>
    <s v="Rozhlas a televízia Slovenska"/>
    <s v="RTVS202153"/>
    <m/>
    <s v="Diskové pole strihového systému Avid."/>
    <s v="Nákup diskového poľa v Mlynskej doline pre umeleckú a spravodajskú výbrobu príspevkov. "/>
    <s v="Cieľom je vytvorenie potrebnej redundancie pola pre bezpečné ukladania mediálneho obsahu."/>
    <s v="N/A"/>
    <s v="Zákon č. 532/2010 Z.z. o Rozhlase a televízii, §3 a §5"/>
    <s v="úspora"/>
    <x v="2"/>
    <x v="5"/>
    <x v="12"/>
    <s v="01 Investičný zámer"/>
    <x v="0"/>
    <x v="0"/>
    <m/>
    <n v="140000"/>
    <n v="0"/>
    <n v="0"/>
    <n v="140000"/>
    <n v="0"/>
    <n v="0"/>
    <n v="0"/>
    <n v="0"/>
    <n v="0"/>
    <n v="0"/>
    <n v="0"/>
    <n v="0"/>
    <s v="-"/>
    <n v="0"/>
    <n v="0"/>
    <n v="0"/>
    <n v="0"/>
    <n v="0"/>
    <n v="0"/>
    <n v="0"/>
    <n v="0"/>
    <n v="0"/>
    <n v="0"/>
    <n v="0"/>
    <m/>
    <n v="0"/>
    <x v="0"/>
    <s v="A1"/>
    <n v="6"/>
    <n v="1"/>
    <n v="1"/>
    <n v="1"/>
    <n v="0"/>
    <n v="0"/>
    <n v="1"/>
    <n v="1"/>
    <n v="0"/>
    <n v="1"/>
    <n v="0"/>
    <n v="1"/>
    <n v="0"/>
    <n v="1"/>
    <n v="0"/>
    <n v="0"/>
    <n v="0"/>
  </r>
  <r>
    <s v="RTVS"/>
    <s v="Rozhlas a televízia Slovenska"/>
    <s v="RTVS202154"/>
    <m/>
    <s v="Prechod AVID štruktúr do virtualizácie. Podporovana virtualizačná platforma AVID / VMware"/>
    <s v="Prechod AVID infraštruktúri do virtualizácie. 5-nodový virtualizačný cluster v Fail tolerant konfigurácii s dvoma oddelenými sieťovými switchmi a distribuovaným file systémom."/>
    <s v="Cieľom je zvýšenie kapacity a redundantnosti AVID strihovej infraštuktúry pre potreby zvyšujúcich nárokov na kapacitu výroby."/>
    <s v="N/A"/>
    <s v="Zákon č. 532/2010 Z.z. o Rozhlase a televízii, §3 a §5"/>
    <s v="úspora"/>
    <x v="1"/>
    <x v="5"/>
    <x v="11"/>
    <s v="01 Investičný zámer"/>
    <x v="2"/>
    <x v="1"/>
    <m/>
    <n v="200000"/>
    <n v="0"/>
    <n v="0"/>
    <n v="0"/>
    <n v="0"/>
    <n v="0"/>
    <n v="0"/>
    <n v="0"/>
    <n v="0"/>
    <n v="0"/>
    <n v="0"/>
    <n v="0"/>
    <s v="-"/>
    <n v="0"/>
    <n v="0"/>
    <n v="0"/>
    <n v="0"/>
    <n v="0"/>
    <n v="0"/>
    <n v="0"/>
    <n v="0"/>
    <n v="0"/>
    <n v="0"/>
    <n v="0"/>
    <m/>
    <n v="0"/>
    <x v="0"/>
    <s v="A1"/>
    <n v="6"/>
    <n v="0"/>
    <n v="1"/>
    <n v="1"/>
    <n v="0"/>
    <n v="0"/>
    <n v="1"/>
    <n v="1"/>
    <n v="0"/>
    <n v="1"/>
    <n v="0"/>
    <n v="0"/>
    <n v="1"/>
    <n v="1"/>
    <n v="1"/>
    <n v="0"/>
    <n v="1"/>
  </r>
  <r>
    <s v="RTVS"/>
    <s v="Rozhlas a televízia Slovenska"/>
    <s v="RTVS202155"/>
    <m/>
    <s v="Rekonštrukcia budovy Národnej kultúrnej pamiatky SRo v rozhlasovom regionálnom štúdiu KE"/>
    <s v="Rekonštrukcia budovy Národnej kultúrnej pamiatky SRo v rozhlasovom regionálnom štúdiu KE"/>
    <s v="Cieľom je energetická efektívnosť"/>
    <m/>
    <s v="Zákon č. 532/2010 Z.z. o Rozhlase a televízii, §3 a §5"/>
    <s v="výroba/úspora"/>
    <x v="1"/>
    <x v="1"/>
    <x v="1"/>
    <s v="01 Investičný zámer"/>
    <x v="2"/>
    <x v="1"/>
    <m/>
    <n v="1600000"/>
    <n v="0"/>
    <n v="0"/>
    <n v="0"/>
    <n v="0"/>
    <n v="0"/>
    <n v="0"/>
    <n v="0"/>
    <n v="0"/>
    <n v="0"/>
    <n v="0"/>
    <n v="0"/>
    <s v="-"/>
    <n v="0"/>
    <n v="0"/>
    <n v="0"/>
    <n v="0"/>
    <n v="0"/>
    <n v="0"/>
    <n v="0"/>
    <n v="0"/>
    <n v="0"/>
    <n v="0"/>
    <n v="0"/>
    <m/>
    <n v="0"/>
    <x v="1"/>
    <s v="A1"/>
    <n v="5"/>
    <n v="0"/>
    <n v="1"/>
    <n v="1"/>
    <n v="0"/>
    <n v="0"/>
    <n v="0"/>
    <n v="0"/>
    <n v="0"/>
    <n v="1"/>
    <n v="0"/>
    <n v="0"/>
    <n v="1"/>
    <n v="1"/>
    <n v="1"/>
    <n v="0"/>
    <n v="1"/>
  </r>
  <r>
    <s v="RTVS"/>
    <s v="Rozhlas a televízia Slovenska"/>
    <s v="RTVS202156"/>
    <m/>
    <s v="Revitalizácia systému  ozvučenia budov pre zaistenie evakuácie objektov v Mlynskej Doline (HSP)"/>
    <s v="Výmena kabeláže, napájania a zvukových reproduktorov pre zaistenie evakuácie budov RTVS v Mlynskej Doline."/>
    <s v="Cieľom je ochrana zamestnancov na pracovisku"/>
    <s v="N/A"/>
    <s v="Zákon č. 124/2006 Z.z. o bezpečnosti a ochrane zdravia pri práci, §6 "/>
    <s v="Bezpečnosť na pracovisku RTVS."/>
    <x v="1"/>
    <x v="1"/>
    <x v="1"/>
    <s v="07 V realizácii"/>
    <x v="0"/>
    <x v="0"/>
    <n v="1"/>
    <n v="250000"/>
    <n v="0"/>
    <n v="0"/>
    <n v="50000"/>
    <n v="200000"/>
    <n v="0"/>
    <n v="0"/>
    <n v="0"/>
    <n v="0"/>
    <n v="0"/>
    <n v="0"/>
    <n v="0"/>
    <s v="-"/>
    <n v="0"/>
    <n v="0"/>
    <n v="0"/>
    <n v="0"/>
    <n v="0"/>
    <n v="0"/>
    <n v="0"/>
    <n v="0"/>
    <n v="0"/>
    <n v="0"/>
    <n v="0"/>
    <m/>
    <n v="0"/>
    <x v="0"/>
    <s v="A1"/>
    <n v="8"/>
    <n v="1"/>
    <n v="1"/>
    <n v="1"/>
    <n v="0"/>
    <n v="1"/>
    <n v="1"/>
    <n v="1"/>
    <n v="0"/>
    <n v="1"/>
    <n v="0"/>
    <n v="0"/>
    <n v="1"/>
    <n v="1"/>
    <n v="1"/>
    <n v="1"/>
    <n v="0"/>
  </r>
  <r>
    <s v="RTVS"/>
    <s v="Rozhlas a televízia Slovenska"/>
    <s v="RTVS202157"/>
    <m/>
    <s v="Rekonštrukcia kancelárskych priestorov v Mlynskej doline"/>
    <s v="Rekonštrukcia kancelárskych priestorov v Mlynskej doline vrátane stavebných prác "/>
    <s v="Cieľom je rozšírenie kancelárskych priestorov v objekte RTVS v Mlynskej doline"/>
    <s v="N/A"/>
    <s v="Zákon č. 532/2010 Z.z. o Rozhlase a televízii, §3 a §5"/>
    <s v="výroba/úspora"/>
    <x v="1"/>
    <x v="1"/>
    <x v="1"/>
    <s v="01 Investičný zámer"/>
    <x v="2"/>
    <x v="1"/>
    <m/>
    <n v="205482.03"/>
    <n v="0"/>
    <n v="0"/>
    <n v="0"/>
    <n v="0"/>
    <n v="0"/>
    <n v="0"/>
    <n v="0"/>
    <n v="0"/>
    <n v="0"/>
    <n v="0"/>
    <n v="0"/>
    <s v="-"/>
    <n v="0"/>
    <n v="0"/>
    <n v="0"/>
    <n v="0"/>
    <n v="0"/>
    <n v="0"/>
    <n v="0"/>
    <n v="0"/>
    <n v="0"/>
    <n v="0"/>
    <n v="0"/>
    <m/>
    <n v="0"/>
    <x v="0"/>
    <s v="A1"/>
    <n v="6"/>
    <n v="0"/>
    <n v="1"/>
    <n v="1"/>
    <n v="0"/>
    <n v="0"/>
    <n v="1"/>
    <n v="1"/>
    <n v="0"/>
    <n v="1"/>
    <n v="0"/>
    <n v="0"/>
    <n v="1"/>
    <n v="1"/>
    <n v="1"/>
    <n v="0"/>
    <n v="1"/>
  </r>
  <r>
    <s v="RTVS"/>
    <s v="Rozhlas a televízia Slovenska"/>
    <s v="RTVS202158"/>
    <m/>
    <s v="Elektronický požiarny systém (EPS)  Mlynská Dolina"/>
    <s v="Rekonštrukcia požiarneho systému v Mlynskej doline"/>
    <s v="Cieľom je ochrana zamestnancov, majetku a technológií v priestoroch RTVS - Mlynská dolina"/>
    <s v="N/A"/>
    <s v="Zákon č. 124/2006 Z.z. o bezpečnosti a ochrane zdravia pri práci, §6 "/>
    <s v="Bezpečnosť na pracovisku RTVS."/>
    <x v="1"/>
    <x v="1"/>
    <x v="1"/>
    <s v="07 V realizácii"/>
    <x v="0"/>
    <x v="0"/>
    <m/>
    <n v="950000"/>
    <n v="0"/>
    <n v="0"/>
    <n v="200000"/>
    <n v="750000"/>
    <n v="0"/>
    <n v="0"/>
    <n v="0"/>
    <n v="0"/>
    <n v="0"/>
    <n v="0"/>
    <n v="0"/>
    <s v="-"/>
    <n v="0"/>
    <n v="0"/>
    <n v="0"/>
    <n v="0"/>
    <n v="0"/>
    <n v="0"/>
    <n v="0"/>
    <n v="0"/>
    <n v="0"/>
    <n v="0"/>
    <n v="0"/>
    <m/>
    <n v="0"/>
    <x v="0"/>
    <s v="A1"/>
    <n v="7"/>
    <n v="1"/>
    <n v="1"/>
    <n v="1"/>
    <n v="0"/>
    <n v="0"/>
    <n v="1"/>
    <n v="1"/>
    <n v="0"/>
    <n v="1"/>
    <n v="0"/>
    <n v="0"/>
    <n v="1"/>
    <n v="1"/>
    <n v="1"/>
    <n v="1"/>
    <n v="0"/>
  </r>
  <r>
    <s v="RTVS"/>
    <s v="Rozhlas a televízia Slovenska"/>
    <s v="RTVS202159"/>
    <m/>
    <s v="Vypracovanie PD rekonštrukcia Mlyn v regionálnom štúdiu KE"/>
    <s v="Vypracovanie PD rekonštrukcia Mlyn v regionálnom štúdiu KE"/>
    <s v="Cieľom je energetická efektívnosť"/>
    <s v="N/A"/>
    <s v="Zákon č. 532/2010 Z.z. o Rozhlase a televízii, §3 a §5"/>
    <s v="úspora"/>
    <x v="1"/>
    <x v="1"/>
    <x v="1"/>
    <s v="01 Investičný zámer"/>
    <x v="2"/>
    <x v="1"/>
    <m/>
    <n v="90000"/>
    <n v="0"/>
    <n v="0"/>
    <n v="0"/>
    <n v="0"/>
    <n v="0"/>
    <n v="0"/>
    <n v="0"/>
    <n v="0"/>
    <n v="0"/>
    <n v="0"/>
    <n v="0"/>
    <s v="-"/>
    <n v="0"/>
    <n v="0"/>
    <n v="0"/>
    <n v="0"/>
    <n v="0"/>
    <n v="0"/>
    <n v="0"/>
    <n v="0"/>
    <n v="0"/>
    <n v="0"/>
    <n v="0"/>
    <m/>
    <n v="1"/>
    <x v="0"/>
    <s v="A1"/>
    <n v="6"/>
    <n v="0"/>
    <n v="1"/>
    <n v="1"/>
    <n v="0"/>
    <n v="0"/>
    <n v="1"/>
    <n v="1"/>
    <n v="0"/>
    <n v="1"/>
    <n v="0"/>
    <n v="0"/>
    <n v="1"/>
    <n v="1"/>
    <n v="1"/>
    <n v="0"/>
    <n v="1"/>
  </r>
  <r>
    <s v="RTVS"/>
    <s v="Rozhlas a televízia Slovenska"/>
    <s v="RTVS202161"/>
    <m/>
    <s v="Modernizácia VRV chladiacich okruhov v Mlynskej doline"/>
    <s v="Klimatizačné zariadenia č.3 MD C a zariadenie č. 18 UTD/OTS sú z roku 1992 a tieto technicky zastaralé zariadenia obsahujú zakázaný freón R22, ktorý sa podľa zákona č. 286/2009 Z.z. nesmie používať a od 1.1.2015 ani v recyklovanej forme (neekologické chladivo). Náhradné diely sa nevyrábajú a sú nedostupné."/>
    <s v="Cieľom je výmena klimatizačných jednotiek"/>
    <s v="N/A"/>
    <s v="Zákon č. 286/2009 Z.z. o fluórovaných skleníkových plynoch"/>
    <s v="úspora/kapacita"/>
    <x v="1"/>
    <x v="3"/>
    <x v="24"/>
    <s v="01 Investičný zámer"/>
    <x v="2"/>
    <x v="1"/>
    <m/>
    <n v="70000"/>
    <n v="0"/>
    <n v="0"/>
    <n v="0"/>
    <n v="0"/>
    <n v="0"/>
    <n v="0"/>
    <n v="0"/>
    <n v="0"/>
    <n v="0"/>
    <n v="0"/>
    <n v="0"/>
    <s v="-"/>
    <n v="0"/>
    <n v="0"/>
    <n v="0"/>
    <n v="0"/>
    <n v="0"/>
    <n v="0"/>
    <n v="0"/>
    <n v="0"/>
    <n v="0"/>
    <n v="0"/>
    <n v="0"/>
    <m/>
    <n v="1"/>
    <x v="0"/>
    <s v="A1"/>
    <n v="5"/>
    <n v="0"/>
    <n v="1"/>
    <n v="1"/>
    <n v="0"/>
    <n v="0"/>
    <n v="1"/>
    <n v="1"/>
    <n v="0"/>
    <n v="1"/>
    <n v="0"/>
    <n v="0"/>
    <n v="1"/>
    <n v="0"/>
    <n v="1"/>
    <n v="0"/>
    <n v="1"/>
  </r>
  <r>
    <s v="RTVS"/>
    <s v="Rozhlas a televízia Slovenska"/>
    <s v="RTVS202162"/>
    <m/>
    <s v="Hydraulické vyregulovanie a termostatizácia vykurovacích sústav v Mlynskej doline RTVS"/>
    <s v="Na základe energetického auditu z roku 2020 a § 8 zákona 300/2012 Z.z. je vlastník povinný po vykonanej obnove budovy zabezpečiť hydraulické vyváženie vykurovacej sústavy budovy aby bola zabezpečená úsporná prevádzka vykurovacieho systému"/>
    <s v="Zabezpečenie energetickej hospodárnosti budov"/>
    <s v="N/A"/>
    <s v="Zákon č. 300/2012 Z.z. o energiteckej hospodárnosti budov, §8"/>
    <s v="úspora"/>
    <x v="1"/>
    <x v="1"/>
    <x v="25"/>
    <s v="01 Investičný zámer"/>
    <x v="2"/>
    <x v="1"/>
    <m/>
    <n v="60000"/>
    <n v="0"/>
    <n v="0"/>
    <n v="0"/>
    <n v="0"/>
    <n v="0"/>
    <n v="0"/>
    <n v="0"/>
    <n v="0"/>
    <n v="0"/>
    <n v="0"/>
    <n v="0"/>
    <s v="-"/>
    <n v="0"/>
    <n v="0"/>
    <n v="0"/>
    <n v="0"/>
    <n v="0"/>
    <n v="0"/>
    <n v="0"/>
    <n v="0"/>
    <n v="0"/>
    <n v="0"/>
    <n v="0"/>
    <m/>
    <n v="1"/>
    <x v="0"/>
    <s v="A1"/>
    <n v="6"/>
    <n v="0"/>
    <n v="1"/>
    <n v="1"/>
    <n v="0"/>
    <n v="0"/>
    <n v="1"/>
    <n v="1"/>
    <n v="0"/>
    <n v="1"/>
    <n v="0"/>
    <n v="0"/>
    <n v="1"/>
    <n v="1"/>
    <n v="1"/>
    <n v="0"/>
    <n v="1"/>
  </r>
  <r>
    <s v="RTVS"/>
    <s v="Rozhlas a televízia Slovenska"/>
    <s v="RTVS202163"/>
    <m/>
    <s v="Rekonštrukcia toaliet v Mlynskej doline"/>
    <s v="WC sú zastaralé, nefunkčné, nevyhovujúce požiadavkám moderných toaliet"/>
    <s v="Cieľom je kultúrne a moderné prostredie v RTVS"/>
    <s v="N/A"/>
    <s v="Zákon č. 532/2010 Z.z. o Rozhlase a televízii, §3 a §5"/>
    <s v="úspora"/>
    <x v="1"/>
    <x v="1"/>
    <x v="1"/>
    <s v="01 Investičný zámer"/>
    <x v="2"/>
    <x v="1"/>
    <m/>
    <n v="60000"/>
    <n v="0"/>
    <n v="0"/>
    <n v="0"/>
    <n v="0"/>
    <n v="0"/>
    <n v="0"/>
    <n v="0"/>
    <n v="0"/>
    <n v="0"/>
    <n v="0"/>
    <n v="0"/>
    <s v="-"/>
    <n v="0"/>
    <n v="0"/>
    <n v="0"/>
    <n v="0"/>
    <n v="0"/>
    <n v="0"/>
    <n v="0"/>
    <n v="0"/>
    <n v="0"/>
    <n v="0"/>
    <n v="0"/>
    <m/>
    <n v="1"/>
    <x v="0"/>
    <s v="A1"/>
    <n v="6"/>
    <n v="0"/>
    <n v="1"/>
    <n v="1"/>
    <n v="0"/>
    <n v="0"/>
    <n v="1"/>
    <n v="1"/>
    <n v="0"/>
    <n v="1"/>
    <n v="0"/>
    <n v="0"/>
    <n v="1"/>
    <n v="1"/>
    <n v="1"/>
    <n v="0"/>
    <n v="1"/>
  </r>
  <r>
    <s v="RTVS"/>
    <s v="Rozhlas a televízia Slovenska"/>
    <s v="RTVS202164"/>
    <m/>
    <s v="stavebný dozor Kreatívny priemysel BA"/>
    <s v="stavebný dozor Kreatívny priemysel BA"/>
    <s v="Cieľom je stavebný dozor pri výstavbe Kreatívneho centra v BA"/>
    <s v="N/A"/>
    <s v="Zákon č. 532/2010 Z.z. o Rozhlase a televízii, §3 a §5"/>
    <s v="výroba/úspora"/>
    <x v="1"/>
    <x v="4"/>
    <x v="26"/>
    <s v="07 V realizácii"/>
    <x v="1"/>
    <x v="0"/>
    <m/>
    <n v="23000"/>
    <n v="0"/>
    <n v="0"/>
    <n v="23000"/>
    <n v="0"/>
    <n v="0"/>
    <n v="0"/>
    <n v="0"/>
    <n v="0"/>
    <n v="0"/>
    <n v="0"/>
    <n v="0"/>
    <s v="-"/>
    <n v="0"/>
    <n v="0"/>
    <n v="0"/>
    <n v="0"/>
    <n v="0"/>
    <n v="0"/>
    <n v="0"/>
    <n v="0"/>
    <n v="0"/>
    <n v="0"/>
    <n v="0"/>
    <m/>
    <n v="1"/>
    <x v="0"/>
    <s v="A1"/>
    <n v="7"/>
    <n v="1"/>
    <n v="1"/>
    <n v="1"/>
    <n v="0"/>
    <n v="0"/>
    <n v="1"/>
    <n v="1"/>
    <n v="0"/>
    <n v="1"/>
    <n v="0"/>
    <n v="0"/>
    <n v="1"/>
    <n v="1"/>
    <n v="1"/>
    <n v="1"/>
    <n v="0"/>
  </r>
  <r>
    <s v="RTVS"/>
    <s v="Rozhlas a televízia Slovenska"/>
    <s v="RTVS202165"/>
    <m/>
    <s v="Rekonštrukcia Réžie č. 5 v Slovenskom rozhlase - stavebná časť"/>
    <s v="stavebné úpravy pre potreby nových technológií"/>
    <s v="Cieľom je modernizovať Vysielacie pracovisko v Slovenskom rozhlase na Mýtnej ulici"/>
    <s v="N/A"/>
    <s v="Zákon č. 532/2010 Z.z. o Rozhlase a televízii, §3 a §5"/>
    <s v="výroba/úspora"/>
    <x v="1"/>
    <x v="1"/>
    <x v="1"/>
    <s v="01 Investičný zámer"/>
    <x v="2"/>
    <x v="1"/>
    <m/>
    <n v="40000"/>
    <n v="0"/>
    <n v="0"/>
    <n v="0"/>
    <n v="0"/>
    <n v="0"/>
    <n v="0"/>
    <n v="0"/>
    <n v="0"/>
    <n v="0"/>
    <n v="0"/>
    <n v="0"/>
    <s v="-"/>
    <n v="0"/>
    <n v="0"/>
    <n v="0"/>
    <n v="0"/>
    <n v="0"/>
    <n v="0"/>
    <n v="0"/>
    <n v="0"/>
    <n v="0"/>
    <n v="0"/>
    <n v="0"/>
    <m/>
    <n v="1"/>
    <x v="0"/>
    <s v="A1"/>
    <n v="6"/>
    <n v="0"/>
    <n v="1"/>
    <n v="1"/>
    <n v="0"/>
    <n v="0"/>
    <n v="1"/>
    <n v="1"/>
    <n v="0"/>
    <n v="1"/>
    <n v="0"/>
    <n v="0"/>
    <n v="1"/>
    <n v="1"/>
    <n v="1"/>
    <n v="0"/>
    <n v="1"/>
  </r>
  <r>
    <s v="RTVS"/>
    <s v="Rozhlas a televízia Slovenska"/>
    <s v="RTVS202166"/>
    <m/>
    <s v="Rekonštrukcia - modernizácia ovládania indukčných jednotiek Vzduchodtechniky"/>
    <s v="Rekonštrukcia - modernizácia ovládania indukčných jednotiek VZT č.14, č.34, č.8 s pneumatickým pohonom na elektronické ovládanie. "/>
    <s v="Cieľom je zlepšenie technickej a ekonomickej prevádzky vzduchotechnických zariadení."/>
    <s v="N/A"/>
    <s v="Zákon č. 532/2010 Z.z. o Rozhlase a televízii, §3 a §5"/>
    <s v="úspora"/>
    <x v="1"/>
    <x v="3"/>
    <x v="24"/>
    <s v="01 Investičný zámer"/>
    <x v="2"/>
    <x v="1"/>
    <m/>
    <n v="40000"/>
    <n v="0"/>
    <n v="0"/>
    <n v="0"/>
    <n v="0"/>
    <n v="0"/>
    <n v="0"/>
    <n v="0"/>
    <n v="0"/>
    <n v="0"/>
    <n v="0"/>
    <n v="0"/>
    <s v="-"/>
    <n v="0"/>
    <n v="0"/>
    <n v="0"/>
    <n v="0"/>
    <n v="0"/>
    <n v="0"/>
    <n v="0"/>
    <n v="0"/>
    <n v="0"/>
    <n v="0"/>
    <n v="0"/>
    <m/>
    <n v="1"/>
    <x v="0"/>
    <s v="A1"/>
    <n v="6"/>
    <n v="0"/>
    <n v="1"/>
    <n v="1"/>
    <n v="0"/>
    <n v="0"/>
    <n v="1"/>
    <n v="1"/>
    <n v="0"/>
    <n v="1"/>
    <n v="0"/>
    <n v="0"/>
    <n v="1"/>
    <n v="1"/>
    <n v="1"/>
    <n v="0"/>
    <n v="1"/>
  </r>
  <r>
    <s v="RTVS"/>
    <s v="Rozhlas a televízia Slovenska"/>
    <s v="RTVS202167"/>
    <m/>
    <s v="Vypracovanie PD k rekonštrukcii VN aNN siete v Areáli  RTVS  - regionálne štúdio KE"/>
    <s v="Vypracovanie PD k rekonštrukcii VN aNN siete v Areáli  RTVS  - regionálne štúdio KE - projekčné práce"/>
    <s v="Cieľom je energetická efektívnosť"/>
    <s v="N/A"/>
    <s v="Zákon č. 532/2010 Z.z. o Rozhlase a televízii, §3 a §5"/>
    <s v="úspora"/>
    <x v="1"/>
    <x v="1"/>
    <x v="22"/>
    <s v="01 Investičný zámer"/>
    <x v="2"/>
    <x v="1"/>
    <m/>
    <n v="40000"/>
    <n v="0"/>
    <n v="0"/>
    <n v="0"/>
    <n v="0"/>
    <n v="0"/>
    <n v="0"/>
    <n v="0"/>
    <n v="0"/>
    <n v="0"/>
    <n v="0"/>
    <n v="0"/>
    <s v="-"/>
    <n v="0"/>
    <n v="0"/>
    <n v="0"/>
    <n v="0"/>
    <n v="0"/>
    <n v="0"/>
    <n v="0"/>
    <n v="0"/>
    <n v="0"/>
    <n v="0"/>
    <n v="0"/>
    <m/>
    <n v="1"/>
    <x v="0"/>
    <s v="A1"/>
    <n v="6"/>
    <n v="0"/>
    <n v="1"/>
    <n v="1"/>
    <n v="0"/>
    <n v="0"/>
    <n v="1"/>
    <n v="1"/>
    <n v="0"/>
    <n v="1"/>
    <n v="0"/>
    <n v="0"/>
    <n v="1"/>
    <n v="1"/>
    <n v="1"/>
    <n v="0"/>
    <n v="1"/>
  </r>
  <r>
    <s v="RTVS"/>
    <s v="Rozhlas a televízia Slovenska"/>
    <s v="RTVS202168"/>
    <m/>
    <s v="stavebný dozor SIEA Červená budova - KE"/>
    <s v="stavebný dozor SIEA Červená budova - KE"/>
    <s v="Cieľom je stavebný dozor pri rekonštrukcii Červenej Budovy v KE"/>
    <s v="N/A"/>
    <s v="Zákon č. 532/2010 Z.z. o Rozhlase a televízii, §3 a §5"/>
    <s v="úspora"/>
    <x v="1"/>
    <x v="4"/>
    <x v="26"/>
    <s v="02 Analýza / podkladová štúdia k investičnému zámeru"/>
    <x v="1"/>
    <x v="1"/>
    <m/>
    <n v="38163.96"/>
    <n v="0"/>
    <n v="0"/>
    <n v="0"/>
    <n v="0"/>
    <n v="0"/>
    <n v="0"/>
    <n v="0"/>
    <n v="0"/>
    <n v="0"/>
    <n v="0"/>
    <n v="0"/>
    <s v="-"/>
    <n v="0"/>
    <n v="0"/>
    <n v="0"/>
    <n v="0"/>
    <n v="0"/>
    <n v="0"/>
    <n v="0"/>
    <n v="0"/>
    <n v="0"/>
    <n v="0"/>
    <n v="0"/>
    <m/>
    <n v="1"/>
    <x v="0"/>
    <s v="A1"/>
    <n v="6"/>
    <n v="0"/>
    <n v="1"/>
    <n v="1"/>
    <n v="0"/>
    <n v="0"/>
    <n v="1"/>
    <n v="1"/>
    <n v="0"/>
    <n v="1"/>
    <n v="0"/>
    <n v="0"/>
    <n v="1"/>
    <n v="1"/>
    <n v="1"/>
    <n v="0"/>
    <n v="1"/>
  </r>
  <r>
    <s v="RTVS"/>
    <s v="Rozhlas a televízia Slovenska"/>
    <s v="RTVS202169"/>
    <m/>
    <s v="Rekonštrukcia a modernizácia osobného  výťahu v Mlynskej doline RTVS"/>
    <s v="Výťah v objekte Štúdiový a vysielací blok ( modré schodisko ) pochádza z roku 1990 a je značne opotrebovaný, technicky zastaralý, jednorýchlostný. Modernizácia zariadenia pre zvýšenie bezpečnosti a úspory pri bezpoíruchovej prevádzke."/>
    <s v="Cieľom je zachovanie dlhodobej bezpečnej a bezporuchovej prevádzky na prepravu ľúdí a tovaru."/>
    <s v="N/A"/>
    <s v="Zákon č. 532/2010 Z.z. o Rozhlase a televízii, §3 a §5"/>
    <s v="úspora/kapacita"/>
    <x v="1"/>
    <x v="1"/>
    <x v="1"/>
    <s v="01 Investičný zámer"/>
    <x v="2"/>
    <x v="1"/>
    <m/>
    <n v="35000"/>
    <n v="0"/>
    <n v="0"/>
    <n v="0"/>
    <n v="0"/>
    <n v="0"/>
    <n v="0"/>
    <n v="0"/>
    <n v="0"/>
    <n v="0"/>
    <n v="0"/>
    <n v="0"/>
    <s v="-"/>
    <n v="0"/>
    <n v="0"/>
    <n v="0"/>
    <n v="0"/>
    <n v="0"/>
    <n v="0"/>
    <n v="0"/>
    <n v="0"/>
    <n v="0"/>
    <n v="0"/>
    <n v="0"/>
    <m/>
    <n v="1"/>
    <x v="0"/>
    <s v="A1"/>
    <n v="6"/>
    <n v="0"/>
    <n v="1"/>
    <n v="1"/>
    <n v="0"/>
    <n v="0"/>
    <n v="1"/>
    <n v="1"/>
    <n v="0"/>
    <n v="1"/>
    <n v="0"/>
    <n v="0"/>
    <n v="1"/>
    <n v="1"/>
    <n v="1"/>
    <n v="0"/>
    <n v="1"/>
  </r>
  <r>
    <s v="RTVS"/>
    <s v="Rozhlas a televízia Slovenska"/>
    <s v="RTVS202170"/>
    <m/>
    <s v="stavebný dozor Kreatívny priemysel BB"/>
    <s v="stavebný dozor Kreatívny priemysel BB"/>
    <s v="Cieľom je stavebný dozor pri výstavbe Kreatívneho centra v BB"/>
    <s v="N/A"/>
    <s v="Zákon č. 532/2010 Z.z. o Rozhlase a televízii, §3 a §5"/>
    <s v="výroba/úspora"/>
    <x v="1"/>
    <x v="4"/>
    <x v="26"/>
    <s v="07 V realizácii"/>
    <x v="1"/>
    <x v="0"/>
    <m/>
    <n v="14400"/>
    <n v="0"/>
    <n v="0"/>
    <n v="14400"/>
    <n v="0"/>
    <n v="0"/>
    <n v="0"/>
    <n v="0"/>
    <n v="0"/>
    <n v="0"/>
    <n v="0"/>
    <n v="0"/>
    <s v="-"/>
    <n v="0"/>
    <n v="0"/>
    <n v="0"/>
    <n v="0"/>
    <n v="0"/>
    <n v="0"/>
    <n v="0"/>
    <n v="0"/>
    <n v="0"/>
    <n v="0"/>
    <n v="0"/>
    <m/>
    <n v="1"/>
    <x v="0"/>
    <s v="A1"/>
    <n v="7"/>
    <n v="1"/>
    <n v="1"/>
    <n v="1"/>
    <n v="0"/>
    <n v="0"/>
    <n v="1"/>
    <n v="1"/>
    <n v="0"/>
    <n v="1"/>
    <n v="0"/>
    <n v="0"/>
    <n v="1"/>
    <n v="1"/>
    <n v="1"/>
    <n v="1"/>
    <n v="0"/>
  </r>
  <r>
    <s v="RTVS"/>
    <s v="Rozhlas a televízia Slovenska"/>
    <s v="RTVS202171"/>
    <m/>
    <s v="Rekonštrukcia Vysielacieho Pracoviska č. 6 v Slovenskom rozhlase  - stavebná časť"/>
    <s v="stavebné úpravy pre potreby nových technológií"/>
    <s v="Cieľom je modernizovať Vysielacie pracovisko v Slovenskom rozhlase na Mýtnej ulici"/>
    <s v="N/A"/>
    <s v="Zákon č. 532/2010 Z.z. o Rozhlase a televízii, §3 a §5"/>
    <s v="výroba/úspora"/>
    <x v="1"/>
    <x v="1"/>
    <x v="1"/>
    <s v="01 Investičný zámer"/>
    <x v="2"/>
    <x v="1"/>
    <m/>
    <n v="32000"/>
    <n v="0"/>
    <n v="0"/>
    <n v="0"/>
    <n v="0"/>
    <n v="0"/>
    <n v="0"/>
    <n v="0"/>
    <n v="0"/>
    <n v="0"/>
    <n v="0"/>
    <n v="0"/>
    <s v="-"/>
    <n v="0"/>
    <n v="0"/>
    <n v="0"/>
    <n v="0"/>
    <n v="0"/>
    <n v="0"/>
    <n v="0"/>
    <n v="0"/>
    <n v="0"/>
    <n v="0"/>
    <n v="0"/>
    <m/>
    <n v="1"/>
    <x v="0"/>
    <s v="A1"/>
    <n v="6"/>
    <n v="0"/>
    <n v="1"/>
    <n v="1"/>
    <n v="0"/>
    <n v="0"/>
    <n v="1"/>
    <n v="1"/>
    <n v="0"/>
    <n v="1"/>
    <n v="0"/>
    <n v="0"/>
    <n v="1"/>
    <n v="1"/>
    <n v="1"/>
    <n v="0"/>
    <n v="1"/>
  </r>
  <r>
    <s v="RTVS"/>
    <s v="Rozhlas a televízia Slovenska"/>
    <s v="RTVS202172"/>
    <m/>
    <s v="Rekonštrukcia Vysielacieho Pracoviska č. 7 v Slovenskom rozhlase - stavebná časť"/>
    <s v="stavebné úpravy pre potreby nových technológií"/>
    <s v="Cieľom je modernizovať Vysielacie pracovisko v Slovenskom rozhlase na Mýtnej ulici"/>
    <s v="N/A"/>
    <s v="Zákon č. 532/2010 Z.z. o Rozhlase a televízii, §3 a §5"/>
    <s v="výroba/úspora"/>
    <x v="1"/>
    <x v="1"/>
    <x v="1"/>
    <s v="01 Investičný zámer"/>
    <x v="2"/>
    <x v="1"/>
    <m/>
    <n v="32000"/>
    <n v="0"/>
    <n v="0"/>
    <n v="0"/>
    <n v="0"/>
    <n v="0"/>
    <n v="0"/>
    <n v="0"/>
    <n v="0"/>
    <n v="0"/>
    <n v="0"/>
    <n v="0"/>
    <s v="-"/>
    <n v="0"/>
    <n v="0"/>
    <n v="0"/>
    <n v="0"/>
    <n v="0"/>
    <n v="0"/>
    <n v="0"/>
    <n v="0"/>
    <n v="0"/>
    <n v="0"/>
    <n v="0"/>
    <m/>
    <n v="1"/>
    <x v="0"/>
    <s v="A1"/>
    <n v="6"/>
    <n v="0"/>
    <n v="1"/>
    <n v="1"/>
    <n v="0"/>
    <n v="0"/>
    <n v="1"/>
    <n v="1"/>
    <n v="0"/>
    <n v="1"/>
    <n v="0"/>
    <n v="0"/>
    <n v="1"/>
    <n v="1"/>
    <n v="1"/>
    <n v="0"/>
    <n v="1"/>
  </r>
  <r>
    <s v="RTVS"/>
    <s v="Rozhlas a televízia Slovenska"/>
    <s v="RTVS202173"/>
    <m/>
    <s v="stavebný dozor SIEA Budova Archívu KE"/>
    <s v="stavebný dozor Budova archívu KE"/>
    <s v="Cieľom je energetická hospodárnosť "/>
    <s v="N/A"/>
    <s v="Zákon č. 532/2010 Z.z. o Rozhlase a televízii, §3 a §5"/>
    <s v="úspora"/>
    <x v="1"/>
    <x v="4"/>
    <x v="26"/>
    <s v="07 V realizácii"/>
    <x v="1"/>
    <x v="0"/>
    <m/>
    <n v="18000"/>
    <n v="0"/>
    <n v="0"/>
    <n v="18000"/>
    <n v="0"/>
    <n v="0"/>
    <n v="0"/>
    <n v="0"/>
    <n v="0"/>
    <n v="0"/>
    <n v="0"/>
    <n v="0"/>
    <s v="-"/>
    <n v="0"/>
    <n v="0"/>
    <n v="0"/>
    <n v="0"/>
    <n v="0"/>
    <n v="0"/>
    <n v="0"/>
    <n v="0"/>
    <n v="0"/>
    <n v="0"/>
    <n v="0"/>
    <m/>
    <n v="1"/>
    <x v="0"/>
    <s v="A1"/>
    <n v="7"/>
    <n v="1"/>
    <n v="1"/>
    <n v="1"/>
    <n v="0"/>
    <n v="0"/>
    <n v="1"/>
    <n v="1"/>
    <n v="0"/>
    <n v="1"/>
    <n v="0"/>
    <n v="0"/>
    <n v="1"/>
    <n v="1"/>
    <n v="1"/>
    <n v="1"/>
    <n v="0"/>
  </r>
  <r>
    <s v="RTVS"/>
    <s v="Rozhlas a televízia Slovenska"/>
    <s v="RTVS202174"/>
    <m/>
    <s v="stavebný dozor SIEA Biela budova KE"/>
    <s v="stavebný dozor SIEA Biela budova KE"/>
    <s v="Cieľom je energetická hospodárnosť "/>
    <s v="N/A"/>
    <s v="Zákon č. 532/2010 Z.z. o Rozhlase a televízii, §3 a §5"/>
    <s v="úspora"/>
    <x v="1"/>
    <x v="4"/>
    <x v="26"/>
    <s v="07 V realizácii"/>
    <x v="1"/>
    <x v="1"/>
    <m/>
    <n v="27732.78"/>
    <n v="0"/>
    <n v="0"/>
    <n v="0"/>
    <n v="0"/>
    <n v="0"/>
    <n v="0"/>
    <n v="0"/>
    <n v="0"/>
    <n v="0"/>
    <n v="0"/>
    <n v="0"/>
    <s v="-"/>
    <n v="0"/>
    <n v="0"/>
    <n v="0"/>
    <n v="0"/>
    <n v="0"/>
    <n v="0"/>
    <n v="0"/>
    <n v="0"/>
    <n v="0"/>
    <n v="0"/>
    <n v="0"/>
    <m/>
    <n v="1"/>
    <x v="0"/>
    <s v="A1"/>
    <n v="5"/>
    <n v="0"/>
    <n v="1"/>
    <n v="1"/>
    <n v="0"/>
    <n v="0"/>
    <n v="1"/>
    <n v="1"/>
    <n v="0"/>
    <n v="1"/>
    <n v="0"/>
    <n v="0"/>
    <n v="1"/>
    <n v="1"/>
    <n v="0"/>
    <n v="0"/>
    <n v="0"/>
  </r>
  <r>
    <s v="RTVS"/>
    <s v="Rozhlas a televízia Slovenska"/>
    <s v="RTVS202175"/>
    <m/>
    <s v="Rekonštrukcia Réžie č. 12 v Slovenskom rozhlase - stavebná časť"/>
    <s v="stavebné úpravy pre potreby nových technológií"/>
    <s v="Cieľom je modernizovať Vysielacie pracovisko v Slovenskom rozhlase na Mýtnej ulici"/>
    <s v="N/A"/>
    <s v="Zákon č. 532/2010 Z.z. o Rozhlase a televízii, §3 a §5"/>
    <s v="výroba/úspora"/>
    <x v="1"/>
    <x v="1"/>
    <x v="1"/>
    <s v="01 Investičný zámer"/>
    <x v="2"/>
    <x v="1"/>
    <m/>
    <n v="25000"/>
    <n v="0"/>
    <n v="0"/>
    <n v="0"/>
    <n v="0"/>
    <n v="0"/>
    <n v="0"/>
    <n v="0"/>
    <n v="0"/>
    <n v="0"/>
    <n v="0"/>
    <n v="0"/>
    <s v="-"/>
    <n v="0"/>
    <n v="0"/>
    <n v="0"/>
    <n v="0"/>
    <n v="0"/>
    <n v="0"/>
    <n v="0"/>
    <n v="0"/>
    <n v="0"/>
    <n v="0"/>
    <n v="0"/>
    <m/>
    <n v="1"/>
    <x v="0"/>
    <s v="A1"/>
    <n v="6"/>
    <n v="0"/>
    <n v="1"/>
    <n v="1"/>
    <n v="0"/>
    <n v="0"/>
    <n v="1"/>
    <n v="1"/>
    <n v="0"/>
    <n v="1"/>
    <n v="0"/>
    <n v="0"/>
    <n v="1"/>
    <n v="1"/>
    <n v="1"/>
    <n v="0"/>
    <n v="1"/>
  </r>
  <r>
    <s v="RTVS"/>
    <s v="Rozhlas a televízia Slovenska"/>
    <s v="RTVS202176"/>
    <m/>
    <s v="Rekonštrukcia VZT - nahrávacie štúdio v rozhlasovom regionálnom štúdiu KE"/>
    <s v="Rekonštrukcia VZT - nahrávacie štúdio v rozhlasovom regionálnom štúdiu KE vrátane stavebných prác"/>
    <s v="Cieľom je energetická efektívnosť"/>
    <s v="N/A"/>
    <s v="Zákon č. 532/2010 Z.z. o Rozhlase a televízii, §3 a §5"/>
    <s v="výroba/úspora"/>
    <x v="1"/>
    <x v="1"/>
    <x v="1"/>
    <s v="07 V realizácii"/>
    <x v="2"/>
    <x v="0"/>
    <m/>
    <n v="25000"/>
    <n v="0"/>
    <n v="0"/>
    <n v="25000"/>
    <n v="0"/>
    <n v="0"/>
    <n v="0"/>
    <n v="0"/>
    <n v="0"/>
    <n v="0"/>
    <n v="0"/>
    <n v="0"/>
    <s v="-"/>
    <n v="0"/>
    <n v="0"/>
    <n v="0"/>
    <n v="0"/>
    <n v="0"/>
    <n v="0"/>
    <n v="0"/>
    <n v="0"/>
    <n v="0"/>
    <n v="0"/>
    <n v="0"/>
    <m/>
    <n v="1"/>
    <x v="0"/>
    <s v="A1"/>
    <n v="7"/>
    <n v="1"/>
    <n v="1"/>
    <n v="1"/>
    <n v="0"/>
    <n v="0"/>
    <n v="1"/>
    <n v="1"/>
    <n v="0"/>
    <n v="1"/>
    <n v="0"/>
    <n v="0"/>
    <n v="1"/>
    <n v="1"/>
    <n v="1"/>
    <n v="1"/>
    <n v="0"/>
  </r>
  <r>
    <s v="RTVS"/>
    <s v="Rozhlas a televízia Slovenska"/>
    <s v="RTVS202177"/>
    <m/>
    <s v="Rekonštrukcia batériových modulov pre UPS v Mlynskej doline"/>
    <s v="Výmena akumulátorových blokov po životnosti pre záložné zdroje UPS"/>
    <s v="morálne opotrebované- nevyhovujúce"/>
    <s v="N/A"/>
    <s v="Zákon č. 532/2010 Z.z. o Rozhlase a televízii, §3 a §5"/>
    <m/>
    <x v="1"/>
    <x v="5"/>
    <x v="11"/>
    <s v="01 Investičný zámer"/>
    <x v="2"/>
    <x v="1"/>
    <m/>
    <n v="20000"/>
    <n v="0"/>
    <n v="0"/>
    <n v="0"/>
    <n v="0"/>
    <n v="0"/>
    <n v="0"/>
    <n v="0"/>
    <n v="0"/>
    <n v="0"/>
    <n v="0"/>
    <n v="0"/>
    <s v="-"/>
    <n v="0"/>
    <n v="0"/>
    <n v="0"/>
    <n v="0"/>
    <n v="0"/>
    <n v="0"/>
    <n v="0"/>
    <n v="0"/>
    <n v="0"/>
    <n v="0"/>
    <n v="0"/>
    <m/>
    <n v="1"/>
    <x v="0"/>
    <s v="A1"/>
    <n v="6"/>
    <n v="0"/>
    <n v="1"/>
    <n v="1"/>
    <n v="0"/>
    <n v="0"/>
    <n v="1"/>
    <n v="1"/>
    <n v="0"/>
    <n v="1"/>
    <n v="0"/>
    <n v="0"/>
    <n v="1"/>
    <n v="1"/>
    <n v="1"/>
    <n v="0"/>
    <n v="1"/>
  </r>
  <r>
    <s v="RTVS"/>
    <s v="Rozhlas a televízia Slovenska"/>
    <s v="RTVS202178"/>
    <m/>
    <s v="Projektová dokumentácia požiarnej orchrany štúdio MD Dámsky klub"/>
    <s v="Projektová dokumentácia požiarnej orchrany štúdio MD Dámsky klub - projekčné práce"/>
    <s v="Cieľom je požarna bezpečnosť"/>
    <s v="N/A"/>
    <s v="Zákon č. 532/2010 Z.z. o Rozhlase a televízii, §3 a §5"/>
    <s v="úspora"/>
    <x v="1"/>
    <x v="1"/>
    <x v="1"/>
    <s v="01 Investičný zámer"/>
    <x v="2"/>
    <x v="1"/>
    <m/>
    <n v="18000"/>
    <n v="0"/>
    <n v="0"/>
    <n v="0"/>
    <n v="0"/>
    <n v="0"/>
    <n v="0"/>
    <n v="0"/>
    <n v="0"/>
    <n v="0"/>
    <n v="0"/>
    <n v="0"/>
    <s v="-"/>
    <n v="0"/>
    <n v="0"/>
    <n v="0"/>
    <n v="0"/>
    <n v="0"/>
    <n v="0"/>
    <n v="0"/>
    <n v="0"/>
    <n v="0"/>
    <n v="0"/>
    <n v="0"/>
    <m/>
    <n v="1"/>
    <x v="0"/>
    <s v="A1"/>
    <n v="6"/>
    <n v="0"/>
    <n v="1"/>
    <n v="1"/>
    <n v="0"/>
    <n v="0"/>
    <n v="1"/>
    <n v="1"/>
    <n v="0"/>
    <n v="1"/>
    <n v="0"/>
    <n v="0"/>
    <n v="1"/>
    <n v="1"/>
    <n v="1"/>
    <n v="0"/>
    <n v="1"/>
  </r>
  <r>
    <s v="RTVS"/>
    <s v="Rozhlas a televízia Slovenska"/>
    <s v="RTVS202179"/>
    <m/>
    <s v="Svietidlá pre televízne prenosy"/>
    <s v="Dokúpenie svietidiel, modernizácia svetelného parku"/>
    <s v="Cieľom je doplniť osvetlenie pre potreby výroby TV programov v Mlynskej doline"/>
    <s v="N/A"/>
    <s v="Zákon č. 532/2010 Z.z. o Rozhlase a televízii, §3 a §5"/>
    <s v="výroba/úspora"/>
    <x v="2"/>
    <x v="3"/>
    <x v="4"/>
    <s v="01 Investičný zámer"/>
    <x v="2"/>
    <x v="1"/>
    <m/>
    <n v="16000"/>
    <n v="0"/>
    <n v="0"/>
    <n v="0"/>
    <n v="0"/>
    <n v="0"/>
    <n v="0"/>
    <n v="0"/>
    <n v="0"/>
    <n v="0"/>
    <n v="0"/>
    <n v="0"/>
    <s v="-"/>
    <n v="0"/>
    <n v="0"/>
    <n v="0"/>
    <n v="0"/>
    <n v="0"/>
    <n v="0"/>
    <n v="0"/>
    <n v="0"/>
    <n v="0"/>
    <n v="0"/>
    <n v="0"/>
    <m/>
    <n v="1"/>
    <x v="0"/>
    <s v="A1"/>
    <n v="6"/>
    <n v="0"/>
    <n v="1"/>
    <n v="1"/>
    <n v="0"/>
    <n v="0"/>
    <n v="1"/>
    <n v="1"/>
    <n v="0"/>
    <n v="1"/>
    <n v="0"/>
    <n v="1"/>
    <n v="0"/>
    <n v="1"/>
    <n v="1"/>
    <n v="0"/>
    <n v="1"/>
  </r>
  <r>
    <s v="RTVS"/>
    <s v="Rozhlas a televízia Slovenska"/>
    <s v="RTVS202180"/>
    <m/>
    <s v="Rekonštrukcia rozvodne RM-1 v Mlynskej doline"/>
    <s v="Rekonštrukcia rozvodne RM-1 v Mlynskej doline zahŕňa obnovú starých vypínacích ovládacích a istiacích prvkov"/>
    <s v="Cieľom je rekoštrukcia rozvodne"/>
    <s v="N/A"/>
    <s v="Zákon č. 532/2010 Z.z. o Rozhlase a televízii, §3 a §5"/>
    <s v="úspora"/>
    <x v="1"/>
    <x v="1"/>
    <x v="1"/>
    <s v="01 Investičný zámer"/>
    <x v="2"/>
    <x v="1"/>
    <m/>
    <n v="25000"/>
    <n v="0"/>
    <n v="0"/>
    <n v="0"/>
    <n v="0"/>
    <n v="0"/>
    <n v="0"/>
    <n v="0"/>
    <n v="0"/>
    <n v="0"/>
    <n v="0"/>
    <n v="0"/>
    <s v="-"/>
    <n v="0"/>
    <n v="0"/>
    <n v="0"/>
    <n v="0"/>
    <n v="0"/>
    <n v="0"/>
    <n v="0"/>
    <n v="0"/>
    <n v="0"/>
    <n v="0"/>
    <n v="0"/>
    <m/>
    <n v="1"/>
    <x v="0"/>
    <s v="A1"/>
    <n v="6"/>
    <n v="0"/>
    <n v="1"/>
    <n v="1"/>
    <n v="0"/>
    <n v="0"/>
    <n v="1"/>
    <n v="1"/>
    <n v="0"/>
    <n v="1"/>
    <n v="0"/>
    <n v="0"/>
    <n v="1"/>
    <n v="1"/>
    <n v="1"/>
    <n v="0"/>
    <n v="1"/>
  </r>
  <r>
    <s v="RTVS"/>
    <s v="Rozhlas a televízia Slovenska"/>
    <s v="RTVS202181"/>
    <m/>
    <s v="Rekonštrukcia rozvodne RM-2 v Mlynskej doline"/>
    <s v="Rekonštrukcia rozvodne RM-2 v Mlynskej doline zahŕňa obnovú starých vypínacích ovládacích a istiacích prvkov"/>
    <s v="Cieľom je rekoštrukcia rozvodne"/>
    <s v="N/A"/>
    <s v="Zákon č. 532/2010 Z.z. o Rozhlase a televízii, §3 a §5"/>
    <s v="úspora"/>
    <x v="1"/>
    <x v="1"/>
    <x v="1"/>
    <s v="01 Investičný zámer"/>
    <x v="2"/>
    <x v="1"/>
    <m/>
    <n v="25000"/>
    <n v="0"/>
    <n v="0"/>
    <n v="0"/>
    <n v="0"/>
    <n v="0"/>
    <n v="0"/>
    <n v="0"/>
    <n v="0"/>
    <n v="0"/>
    <n v="0"/>
    <n v="0"/>
    <s v="-"/>
    <n v="0"/>
    <n v="0"/>
    <n v="0"/>
    <n v="0"/>
    <n v="0"/>
    <n v="0"/>
    <n v="0"/>
    <n v="0"/>
    <n v="0"/>
    <n v="0"/>
    <n v="0"/>
    <m/>
    <n v="1"/>
    <x v="0"/>
    <s v="A1"/>
    <n v="6"/>
    <n v="0"/>
    <n v="1"/>
    <n v="1"/>
    <n v="0"/>
    <n v="0"/>
    <n v="1"/>
    <n v="1"/>
    <n v="0"/>
    <n v="1"/>
    <n v="0"/>
    <n v="0"/>
    <n v="1"/>
    <n v="1"/>
    <n v="1"/>
    <n v="0"/>
    <n v="1"/>
  </r>
  <r>
    <s v="RTVS"/>
    <s v="Rozhlas a televízia Slovenska"/>
    <s v="RTVS202182"/>
    <m/>
    <s v="Rekonštrukcia bleskozvodnej sustavy v Mlynskej doline"/>
    <s v="Rekonštrukcia bleskozvodovej sústavy stavba FV a ZV"/>
    <s v="Cieľom je zabezppečenie ochrany budovy pred bleskami"/>
    <s v="N/A"/>
    <s v="Zákon č. 532/2010 Z.z. o Rozhlase a televízii, §3 a §5"/>
    <m/>
    <x v="1"/>
    <x v="1"/>
    <x v="1"/>
    <s v="01 Investičný zámer"/>
    <x v="2"/>
    <x v="1"/>
    <m/>
    <n v="15000"/>
    <n v="0"/>
    <n v="0"/>
    <n v="0"/>
    <n v="0"/>
    <n v="0"/>
    <n v="0"/>
    <n v="0"/>
    <n v="0"/>
    <n v="0"/>
    <n v="0"/>
    <n v="0"/>
    <s v="-"/>
    <n v="0"/>
    <n v="0"/>
    <n v="0"/>
    <n v="0"/>
    <n v="0"/>
    <n v="0"/>
    <n v="0"/>
    <n v="0"/>
    <n v="0"/>
    <n v="0"/>
    <n v="0"/>
    <m/>
    <n v="1"/>
    <x v="0"/>
    <s v="A1"/>
    <n v="6"/>
    <n v="0"/>
    <n v="1"/>
    <n v="1"/>
    <n v="0"/>
    <n v="0"/>
    <n v="1"/>
    <n v="1"/>
    <n v="0"/>
    <n v="1"/>
    <n v="0"/>
    <n v="0"/>
    <n v="1"/>
    <n v="1"/>
    <n v="1"/>
    <n v="0"/>
    <n v="1"/>
  </r>
  <r>
    <s v="RTVS"/>
    <s v="Rozhlas a televízia Slovenska"/>
    <s v="RTVS202183"/>
    <m/>
    <s v="Rekonštrukcia - modernizácia Merania a Regulácie odovzdávacích staníc Filmová Výroba a Zvuková Výroba"/>
    <s v="Pneumatická regulácia nezabezpečuje hospodárnu, energeticky úspornú prevádzku OST odovzdávajúcich staníc tepla FVaZV, ENB 1,2."/>
    <s v="Cieľom je úsporná, efektívna a ekonomická prevádzka OST"/>
    <s v="N/A"/>
    <s v="Zákon č. 532/2010 Z.z. o Rozhlase a televízii, §3 a §5"/>
    <s v="úspora"/>
    <x v="1"/>
    <x v="1"/>
    <x v="1"/>
    <s v="08 Realizované"/>
    <x v="2"/>
    <x v="0"/>
    <m/>
    <n v="14500"/>
    <n v="0"/>
    <n v="14500"/>
    <n v="0"/>
    <n v="0"/>
    <n v="0"/>
    <n v="0"/>
    <n v="0"/>
    <n v="0"/>
    <n v="0"/>
    <n v="0"/>
    <n v="0"/>
    <s v="-"/>
    <n v="0"/>
    <n v="0"/>
    <n v="0"/>
    <n v="0"/>
    <n v="0"/>
    <n v="0"/>
    <n v="0"/>
    <n v="0"/>
    <n v="0"/>
    <n v="0"/>
    <n v="0"/>
    <m/>
    <n v="1"/>
    <x v="0"/>
    <s v="A1"/>
    <n v="7"/>
    <n v="1"/>
    <n v="1"/>
    <n v="1"/>
    <n v="0"/>
    <n v="0"/>
    <n v="1"/>
    <n v="1"/>
    <n v="0"/>
    <n v="1"/>
    <n v="0"/>
    <n v="0"/>
    <n v="1"/>
    <n v="1"/>
    <n v="1"/>
    <n v="1"/>
    <n v="0"/>
  </r>
  <r>
    <s v="RTVS"/>
    <s v="Rozhlas a televízia Slovenska"/>
    <s v="RTVS202184"/>
    <m/>
    <s v="Rekonštrukcia osvetlenia objektu trafostanica v Mlynskej doline vrátane elektrických rozvodov    "/>
    <s v="Rekonštrukcia osvetlenia priestorov pred a za trafostanicou vrátane elktirckých rozvodov"/>
    <s v="Cieľom je osvetlenie trafostanice"/>
    <s v="N/A"/>
    <s v="Zákon č. 532/2010 Z.z. o Rozhlase a televízii, §3 a §5"/>
    <s v="výroba/úspora"/>
    <x v="1"/>
    <x v="1"/>
    <x v="1"/>
    <s v="08 Realizované"/>
    <x v="2"/>
    <x v="0"/>
    <m/>
    <n v="12000"/>
    <n v="0"/>
    <n v="12000"/>
    <n v="0"/>
    <n v="0"/>
    <n v="0"/>
    <n v="0"/>
    <n v="0"/>
    <n v="0"/>
    <n v="0"/>
    <n v="0"/>
    <n v="0"/>
    <s v="-"/>
    <n v="0"/>
    <n v="0"/>
    <n v="0"/>
    <n v="0"/>
    <n v="0"/>
    <n v="0"/>
    <n v="0"/>
    <n v="0"/>
    <n v="0"/>
    <n v="0"/>
    <n v="0"/>
    <m/>
    <n v="1"/>
    <x v="0"/>
    <s v="A1"/>
    <n v="7"/>
    <n v="1"/>
    <n v="1"/>
    <n v="1"/>
    <n v="0"/>
    <n v="0"/>
    <n v="1"/>
    <n v="1"/>
    <n v="0"/>
    <n v="1"/>
    <n v="0"/>
    <n v="0"/>
    <n v="1"/>
    <n v="1"/>
    <n v="1"/>
    <n v="1"/>
    <n v="0"/>
  </r>
  <r>
    <s v="RTVS"/>
    <s v="Rozhlas a televízia Slovenska"/>
    <s v="RTVS202185"/>
    <m/>
    <s v="Rekonštrukcia rozvodne RM-28 v Mlynskej doline"/>
    <s v="Rekonštrukcia rozvodne RM-28 v Mlynskej doline vrátane doplnenia o rozvádzač záložného napájania UPS"/>
    <s v="Cieľom je rekoštrukcia rozvodne"/>
    <s v="N/A"/>
    <s v="Zákon č. 532/2010 Z.z. o Rozhlase a televízii, §3 a §5"/>
    <s v="úspora"/>
    <x v="1"/>
    <x v="1"/>
    <x v="1"/>
    <s v="08 Realizované"/>
    <x v="2"/>
    <x v="0"/>
    <m/>
    <n v="12000"/>
    <n v="0"/>
    <n v="12000"/>
    <n v="0"/>
    <n v="0"/>
    <n v="0"/>
    <n v="0"/>
    <n v="0"/>
    <n v="0"/>
    <n v="0"/>
    <n v="0"/>
    <n v="0"/>
    <s v="-"/>
    <n v="0"/>
    <n v="0"/>
    <n v="0"/>
    <n v="0"/>
    <n v="0"/>
    <n v="0"/>
    <n v="0"/>
    <n v="0"/>
    <n v="0"/>
    <n v="0"/>
    <n v="0"/>
    <m/>
    <n v="1"/>
    <x v="0"/>
    <s v="A1"/>
    <n v="7"/>
    <n v="1"/>
    <n v="1"/>
    <n v="1"/>
    <n v="0"/>
    <n v="0"/>
    <n v="1"/>
    <n v="1"/>
    <n v="0"/>
    <n v="1"/>
    <n v="0"/>
    <n v="0"/>
    <n v="1"/>
    <n v="1"/>
    <n v="1"/>
    <n v="1"/>
    <n v="0"/>
  </r>
  <r>
    <s v="RTVS"/>
    <s v="Rozhlas a televízia Slovenska"/>
    <s v="RTVS202186"/>
    <m/>
    <s v="Výmena stropných svietidiel a feálového podhladu "/>
    <s v="Výmena osvetlenia v miestnostiach 1108 0313-1108 0318, ktoré je po životnosti a energeticky náročné  "/>
    <s v="Cieľom je výmena osvetlenia "/>
    <s v="N/A"/>
    <s v="Zákon č. 532/2010 Z.z. o Rozhlase a televízii, §3 a §5"/>
    <s v="výroba/úspora"/>
    <x v="2"/>
    <x v="3"/>
    <x v="4"/>
    <s v="08 Realizované"/>
    <x v="2"/>
    <x v="0"/>
    <m/>
    <n v="12000"/>
    <n v="0"/>
    <n v="12000"/>
    <n v="0"/>
    <n v="0"/>
    <n v="0"/>
    <n v="0"/>
    <n v="0"/>
    <n v="0"/>
    <n v="0"/>
    <n v="0"/>
    <n v="0"/>
    <s v="-"/>
    <n v="0"/>
    <n v="0"/>
    <n v="0"/>
    <n v="0"/>
    <n v="0"/>
    <n v="0"/>
    <n v="0"/>
    <n v="0"/>
    <n v="0"/>
    <n v="0"/>
    <n v="0"/>
    <m/>
    <n v="1"/>
    <x v="0"/>
    <s v="A1"/>
    <n v="7"/>
    <n v="1"/>
    <n v="1"/>
    <n v="1"/>
    <n v="0"/>
    <n v="0"/>
    <n v="1"/>
    <n v="1"/>
    <n v="0"/>
    <n v="1"/>
    <n v="0"/>
    <n v="1"/>
    <n v="0"/>
    <n v="1"/>
    <n v="1"/>
    <n v="1"/>
    <n v="0"/>
  </r>
  <r>
    <s v="RTVS"/>
    <s v="Rozhlas a televízia Slovenska"/>
    <s v="RTVS202188"/>
    <m/>
    <s v="Rekonštrukcia rozvodne strojovna &quot;C&quot; v Mlynskej doline"/>
    <s v="Rekonštrukcia rozvodne strojhovňa &quot;C&quot; v Mlynskej doline zahŕňa redukciu, obnovu a zmena využitia rozvodne"/>
    <s v="Cieľom je rekoštrukcia rozvodne"/>
    <s v="N/A"/>
    <s v="Zákon č. 532/2010 Z.z. o Rozhlase a televízii, §3 a §5"/>
    <s v="úspora"/>
    <x v="1"/>
    <x v="1"/>
    <x v="1"/>
    <s v="08 Realizované"/>
    <x v="2"/>
    <x v="0"/>
    <m/>
    <n v="6000"/>
    <n v="0"/>
    <n v="6000"/>
    <n v="0"/>
    <n v="0"/>
    <n v="0"/>
    <n v="0"/>
    <n v="0"/>
    <n v="0"/>
    <n v="0"/>
    <n v="0"/>
    <n v="0"/>
    <s v="-"/>
    <n v="0"/>
    <n v="0"/>
    <n v="0"/>
    <n v="0"/>
    <n v="0"/>
    <n v="0"/>
    <n v="0"/>
    <n v="0"/>
    <n v="0"/>
    <n v="0"/>
    <n v="0"/>
    <m/>
    <n v="1"/>
    <x v="0"/>
    <s v="A1"/>
    <n v="7"/>
    <n v="1"/>
    <n v="1"/>
    <n v="1"/>
    <n v="0"/>
    <n v="0"/>
    <n v="1"/>
    <n v="1"/>
    <n v="0"/>
    <n v="1"/>
    <n v="0"/>
    <n v="0"/>
    <n v="1"/>
    <n v="1"/>
    <n v="1"/>
    <n v="1"/>
    <n v="0"/>
  </r>
  <r>
    <s v="RTVS"/>
    <s v="Rozhlas a televízia Slovenska"/>
    <s v="RTVS202189"/>
    <m/>
    <s v="stavebný dozor Kreatívny priemysel KE"/>
    <s v="stavebný dozor Kreatívny priemysel KE"/>
    <s v="Cieľom je vytvorenie kultúrneho HUB-u"/>
    <s v="N/A"/>
    <s v="Zákon č. 532/2010 Z.z. o Rozhlase a televízii, §3 a §5"/>
    <s v="výroba/úspora"/>
    <x v="1"/>
    <x v="4"/>
    <x v="26"/>
    <s v="08 Realizované"/>
    <x v="2"/>
    <x v="0"/>
    <m/>
    <n v="1900"/>
    <n v="0"/>
    <n v="0"/>
    <n v="1900"/>
    <n v="0"/>
    <n v="0"/>
    <n v="0"/>
    <n v="0"/>
    <n v="0"/>
    <n v="0"/>
    <n v="0"/>
    <n v="0"/>
    <s v="-"/>
    <n v="0"/>
    <n v="0"/>
    <n v="0"/>
    <n v="0"/>
    <n v="0"/>
    <n v="0"/>
    <n v="0"/>
    <n v="0"/>
    <n v="0"/>
    <n v="0"/>
    <n v="0"/>
    <m/>
    <n v="1"/>
    <x v="0"/>
    <s v="A1"/>
    <n v="7"/>
    <n v="1"/>
    <n v="1"/>
    <n v="1"/>
    <n v="0"/>
    <n v="0"/>
    <n v="1"/>
    <n v="1"/>
    <n v="0"/>
    <n v="1"/>
    <n v="0"/>
    <n v="0"/>
    <n v="1"/>
    <n v="1"/>
    <n v="1"/>
    <n v="1"/>
    <n v="0"/>
  </r>
  <r>
    <s v="RTVS"/>
    <s v="Rozhlas a televízia Slovenska"/>
    <s v="RTVS202190"/>
    <m/>
    <s v="Stavebný dozor k rekonštrukcii kancelárskych priestorov v Mlynskej doline "/>
    <s v="Stavebný dozor k rekonštrukcii kancelárskych priestorov v Mlynskej doline "/>
    <s v="Cieľom je rozšírenie kancelárskych priestorov v objekte RTVS v Mlynskej doline"/>
    <s v="N/A"/>
    <s v="Zákon č. 532/2010 Z.z. o Rozhlase a televízii, §3 a §5"/>
    <s v="úspora"/>
    <x v="1"/>
    <x v="4"/>
    <x v="26"/>
    <s v="08 Realizované"/>
    <x v="2"/>
    <x v="0"/>
    <m/>
    <n v="4933.28"/>
    <n v="0"/>
    <n v="4933.28"/>
    <n v="0"/>
    <n v="0"/>
    <n v="0"/>
    <n v="0"/>
    <n v="0"/>
    <n v="0"/>
    <n v="0"/>
    <n v="0"/>
    <n v="0"/>
    <s v="-"/>
    <n v="0"/>
    <n v="0"/>
    <n v="0"/>
    <n v="0"/>
    <n v="0"/>
    <n v="0"/>
    <n v="0"/>
    <n v="0"/>
    <n v="0"/>
    <n v="0"/>
    <n v="0"/>
    <m/>
    <n v="1"/>
    <x v="0"/>
    <s v="A1"/>
    <n v="7"/>
    <n v="1"/>
    <n v="1"/>
    <n v="1"/>
    <n v="0"/>
    <n v="0"/>
    <n v="1"/>
    <n v="1"/>
    <n v="0"/>
    <n v="1"/>
    <n v="0"/>
    <n v="0"/>
    <n v="1"/>
    <n v="1"/>
    <n v="1"/>
    <n v="1"/>
    <n v="0"/>
  </r>
  <r>
    <s v="RTVS"/>
    <s v="Rozhlas a televízia Slovenska"/>
    <s v="RTVS202191"/>
    <m/>
    <s v="Výmena osvetlenia priestorov vstupu do televíznych štúdií v Mlynskej doline"/>
    <s v="Výmena osvetlenia pred televíznymi štúdiami MD1-3 v Mlynskej doline, ktoré je po životnosti a je energeticky náročné. "/>
    <s v="Cieľom je výmena osvetlenia pred televíznymi štúdiami"/>
    <s v="N/A"/>
    <s v="Zákon č. 532/2010 Z.z. o Rozhlase a televízii, §3 a §5"/>
    <s v="výroba/úspora"/>
    <x v="1"/>
    <x v="1"/>
    <x v="22"/>
    <s v="08 Realizované"/>
    <x v="2"/>
    <x v="0"/>
    <m/>
    <n v="3000"/>
    <n v="0"/>
    <n v="3000"/>
    <n v="0"/>
    <n v="0"/>
    <n v="0"/>
    <n v="0"/>
    <n v="0"/>
    <n v="0"/>
    <n v="0"/>
    <n v="0"/>
    <n v="0"/>
    <s v="-"/>
    <n v="0"/>
    <n v="0"/>
    <n v="0"/>
    <n v="0"/>
    <n v="0"/>
    <n v="0"/>
    <n v="0"/>
    <n v="0"/>
    <n v="0"/>
    <n v="0"/>
    <n v="0"/>
    <m/>
    <n v="1"/>
    <x v="0"/>
    <s v="A1"/>
    <n v="7"/>
    <n v="1"/>
    <n v="1"/>
    <n v="1"/>
    <n v="0"/>
    <n v="0"/>
    <n v="1"/>
    <n v="1"/>
    <n v="0"/>
    <n v="1"/>
    <n v="0"/>
    <n v="0"/>
    <n v="1"/>
    <n v="1"/>
    <n v="1"/>
    <n v="1"/>
    <n v="0"/>
  </r>
  <r>
    <s v="RTVS"/>
    <s v="Rozhlas a televízia Slovenska"/>
    <s v="RTVS202193"/>
    <m/>
    <s v="Garantovaná energetická služba - Sro Mýtna"/>
    <s v=" Investičná akcia, kde financovanie rieši služba GES v celkovom objeme 2 500 00,00 eur bez DPH"/>
    <s v="Cieľom je energetická hospodárnosť "/>
    <s v="N/A"/>
    <s v="Zákon č. 532/2010 Z.z. o Rozhlase a televízii, §3 a §5"/>
    <s v="úspora"/>
    <x v="1"/>
    <x v="1"/>
    <x v="1"/>
    <s v="07 V realizácii"/>
    <x v="2"/>
    <x v="1"/>
    <m/>
    <n v="0"/>
    <n v="0"/>
    <n v="0"/>
    <n v="0"/>
    <n v="0"/>
    <n v="0"/>
    <n v="0"/>
    <n v="0"/>
    <n v="0"/>
    <n v="0"/>
    <n v="0"/>
    <n v="0"/>
    <s v="-"/>
    <n v="0"/>
    <n v="0"/>
    <n v="0"/>
    <n v="0"/>
    <n v="0"/>
    <n v="0"/>
    <n v="0"/>
    <n v="0"/>
    <n v="0"/>
    <n v="0"/>
    <n v="0"/>
    <m/>
    <n v="1"/>
    <x v="0"/>
    <s v="A1"/>
    <n v="5"/>
    <n v="1"/>
    <n v="1"/>
    <n v="0"/>
    <n v="0"/>
    <n v="0"/>
    <n v="1"/>
    <n v="1"/>
    <n v="0"/>
    <n v="1"/>
    <n v="0"/>
    <n v="0"/>
    <n v="1"/>
    <n v="1"/>
    <n v="0"/>
    <n v="0"/>
    <n v="0"/>
  </r>
  <r>
    <s v="SCD"/>
    <s v="Slovenské centrum dizajnu"/>
    <s v="SCD202101"/>
    <n v="1"/>
    <s v="Akvizícia zbierkových predmetov Slovenského múza dizajnu SCD"/>
    <s v="Záchrana a prezentácia kultúrneho dedičstva  za oblasť &quot;dizajn&quot; formou akvizície zbierkových predmetov pre  Slovenské múzeum dizajnu SCD "/>
    <s v=" Záchrana a prezentácia kultúrneho dedičstva za oblasť &quot; dizajnu&quot;  - akvizícia zbierkových predmetov a ich odborné spravovanie a prezentácia  v súlade so zákonom o Múzeách a galériách"/>
    <s v="N/A"/>
    <s v="Zákon č. 206/2009 Z.z. o múzeách a o galériách a o ochrane predmetov kultúrnej hodnoty,  §8 písm. a) a §9 ods. 1"/>
    <s v="počet zbierkových predmetov - ročne  20-50 ks a ich zhromažďovanie, ochraňovanie a vedecké a odborné spracovanie, ako aj následná  prezentácia verejnosti rôznymi formami - prostredníctvom stálej expozície SMD, na tematicky zameraných výstavách SMD (1-2 ročne), v online priestore na webe (prepojenie a prezentácia z  databázy IS MUSEON)  a aj  na sociálnych mediách spravovaných SCD, ako aj formou  odbornýc článkoch cez edičné platformy SCD - časopis Designum a jeho elektronická verzia E-designum (min. 3 články ročne) "/>
    <x v="2"/>
    <x v="2"/>
    <x v="13"/>
    <s v="01 Investičný zámer"/>
    <x v="0"/>
    <x v="1"/>
    <n v="1"/>
    <n v="100000"/>
    <n v="0"/>
    <n v="0"/>
    <n v="20000"/>
    <n v="20000"/>
    <n v="20000"/>
    <n v="20000"/>
    <n v="20000"/>
    <n v="0"/>
    <n v="0"/>
    <n v="0"/>
    <n v="0"/>
    <s v="-"/>
    <n v="0"/>
    <n v="0"/>
    <n v="0"/>
    <n v="0"/>
    <n v="0"/>
    <n v="0"/>
    <n v="0"/>
    <n v="0"/>
    <n v="0"/>
    <n v="0"/>
    <n v="0"/>
    <m/>
    <n v="0"/>
    <x v="0"/>
    <s v="B1"/>
    <n v="9"/>
    <n v="1"/>
    <n v="1"/>
    <n v="1"/>
    <n v="1"/>
    <n v="1"/>
    <n v="1"/>
    <n v="1"/>
    <n v="0"/>
    <n v="1"/>
    <n v="0"/>
    <n v="1"/>
    <n v="0"/>
    <n v="1"/>
    <n v="1"/>
    <n v="0"/>
    <n v="1"/>
  </r>
  <r>
    <s v="SCD"/>
    <s v="Slovenské centrum dizajnu"/>
    <s v="SCD202102"/>
    <n v="2"/>
    <s v="modernizácia IS DIZAJN SCD"/>
    <s v="modernizácia IS DIZAJN-u, ktorý od roku 2005 je budovaný bez výrazných technologických vylepšení, nutnosť modernizácie, aby systém nadväzoval technologicky  na nové IS MUSEON a nové web sídlo SCD"/>
    <s v="modernizácia funkconálit a technického rozhrania ako aj užívateľského prostredia IS DIZAJN (počet nových  funkcionalít 7 , nové užívateľské rozhranie 1, responzívnosť na všetky IKT zariadenia); modernizácia IS DIZAJN-u, ktorý od roku 2005 je budovaný bez výrazných technologických vylepšení, nutnosť modernizácie, aby systém nadväzoval na nové IS MUSEON a nové web sídlo SCD"/>
    <s v="N/A"/>
    <s v="Zákon č. 275/2006 Z.z. o informačných systémoch verejnej správy, §2 až §3; Zákon č. 95/2019 Z.z. o informačných technológiách vo verejnej správe, §6 a §13 až §15"/>
    <s v="Modernizáciou  systému IS DIZAJN nastane_x000a_zvýšenie počtu návštevníkov 1000/ročne_x000a_spracovanie záznamov navyše o 5 % ročne"/>
    <x v="1"/>
    <x v="5"/>
    <x v="11"/>
    <s v="01 Investičný zámer"/>
    <x v="0"/>
    <x v="1"/>
    <n v="1"/>
    <n v="25000"/>
    <n v="3500"/>
    <n v="0"/>
    <n v="15000"/>
    <n v="10000"/>
    <n v="0"/>
    <n v="0"/>
    <n v="0"/>
    <n v="0"/>
    <n v="0"/>
    <n v="0"/>
    <n v="0"/>
    <s v="-"/>
    <n v="0"/>
    <n v="0"/>
    <n v="0"/>
    <n v="0"/>
    <n v="0"/>
    <n v="0"/>
    <n v="0"/>
    <n v="0"/>
    <n v="0"/>
    <n v="0"/>
    <n v="0"/>
    <m/>
    <n v="1"/>
    <x v="0"/>
    <s v="B1"/>
    <n v="8"/>
    <n v="1"/>
    <n v="1"/>
    <n v="0"/>
    <n v="1"/>
    <n v="1"/>
    <n v="1"/>
    <n v="1"/>
    <n v="0"/>
    <n v="1"/>
    <n v="0"/>
    <n v="0"/>
    <n v="1"/>
    <n v="1"/>
    <n v="1"/>
    <n v="0"/>
    <n v="1"/>
  </r>
  <r>
    <s v="SCD"/>
    <s v="Slovenské centrum dizajnu"/>
    <s v="SCD202103"/>
    <n v="3"/>
    <s v="Zákonná katalogizácia zbierkových predmetov SMD SCD a ich zákonné vykazovanie dát pre SNM "/>
    <s v="digitalizácia zbierok a sprievodnej dokumentácie  SMD SCD - za účelom jej zákonne stanovenej odbornej evidencie"/>
    <s v="digitalizácia zbierok a sprievodnej dokumentácie  Slovenského múzea dizajnu SCD - za účelom jej zákonne stanovenej odbornej evidencie a digitálneho  zberu  pre SNM a  informačné systémy  (IS MUESOM, IS CEMUS, IS DIZAJN) a to zakúpením nástroja na digitalizáciu: 1 ks skenera formátu A0  s príslušným špecializovaným softvérom "/>
    <s v="N/A"/>
    <s v="Zákon č. 206/2009 Z.z. o múzeách a o galériách a o ochrane predmetov kultúrnej hodnoty, §10 "/>
    <s v="zákonné napĺňanie databá zbierok pre IS SNM - CEMUS, ako aj vlastných IS  MUSEON a DIZAJN  a tým aj ich  sprístupňovanie verejnosti medziročne nárast databáz digitálne spracovaných záznamov  v rozsahu min 500 digitálne spracovaných záznamov"/>
    <x v="1"/>
    <x v="5"/>
    <x v="15"/>
    <s v="01 Investičný zámer"/>
    <x v="0"/>
    <x v="1"/>
    <n v="1"/>
    <n v="5000"/>
    <n v="0"/>
    <n v="0"/>
    <n v="5000"/>
    <n v="0"/>
    <n v="0"/>
    <n v="0"/>
    <n v="0"/>
    <n v="0"/>
    <n v="0"/>
    <n v="0"/>
    <n v="0"/>
    <s v="-"/>
    <n v="0"/>
    <n v="0"/>
    <n v="0"/>
    <n v="0"/>
    <n v="0"/>
    <n v="0"/>
    <n v="0"/>
    <n v="0"/>
    <n v="0"/>
    <n v="0"/>
    <n v="0"/>
    <m/>
    <n v="1"/>
    <x v="0"/>
    <s v="B1"/>
    <n v="9"/>
    <n v="1"/>
    <n v="1"/>
    <n v="1"/>
    <n v="1"/>
    <n v="1"/>
    <n v="1"/>
    <n v="1"/>
    <n v="0"/>
    <n v="1"/>
    <n v="0"/>
    <n v="0"/>
    <n v="1"/>
    <n v="1"/>
    <n v="1"/>
    <n v="0"/>
    <n v="1"/>
  </r>
  <r>
    <s v="SCD"/>
    <s v="Slovenské centrum dizajnu"/>
    <s v="SCD202104"/>
    <n v="4"/>
    <s v="Dovybavenie zabezpečovacieho zariadenia  pre zbierky Slovenského múzea dizajnu SCD  v Hurbanových kasárňach (v správe MK SR) "/>
    <s v="Dovybavenie priestorov Slovenského múzea dizajnu (SMD SCD)  v Hurbanových kasárňach Bratislava /objekt v správe MK SR/ zabezpečovacím zariadením  - za účelom ochrany zbierok a predmetov kultúrnej hodnoty SMD SCD"/>
    <s v="Ochrana kultúrneho dedičstva - zbierok a predmetov kultúrnej hodnoty  Slovenského múzea dizajnu SCD"/>
    <s v="N/A"/>
    <s v="Zákon č. 206/2009 Z.z. o múzeách a o galériách a o ochrane predmetov kultúrnej hodnoty, §4 ods. 2  b) a §8  d)"/>
    <s v="Ochrana zbierok a predmetov kultúrnej hodnoty -súčasný odhad kultúrno-spoločenskej  hodnoty zbierok  500 tis. EUR a medziročný nárasť hodnoty získaných zbierok 50 tis. EUR."/>
    <x v="1"/>
    <x v="3"/>
    <x v="5"/>
    <s v="01 Investičný zámer"/>
    <x v="0"/>
    <x v="1"/>
    <n v="1"/>
    <n v="45000"/>
    <n v="0"/>
    <n v="0"/>
    <n v="45000"/>
    <n v="0"/>
    <n v="0"/>
    <n v="0"/>
    <n v="0"/>
    <n v="0"/>
    <n v="0"/>
    <n v="0"/>
    <n v="0"/>
    <s v="-"/>
    <n v="0"/>
    <n v="0"/>
    <n v="0"/>
    <n v="0"/>
    <n v="0"/>
    <n v="0"/>
    <n v="0"/>
    <n v="0"/>
    <n v="0"/>
    <n v="0"/>
    <n v="0"/>
    <m/>
    <n v="1"/>
    <x v="0"/>
    <s v="B1"/>
    <n v="9"/>
    <n v="1"/>
    <n v="1"/>
    <n v="1"/>
    <n v="1"/>
    <n v="1"/>
    <n v="1"/>
    <n v="1"/>
    <n v="0"/>
    <n v="1"/>
    <n v="0"/>
    <n v="0"/>
    <n v="1"/>
    <n v="1"/>
    <n v="1"/>
    <n v="0"/>
    <n v="1"/>
  </r>
  <r>
    <s v="SCD"/>
    <s v="Slovenské centrum dizajnu"/>
    <s v="SCD202105"/>
    <n v="5"/>
    <s v="nová webstránka organizácie - IA: 41546"/>
    <s v="nová webstránka organizácie na prezentovanie multimediálneho zložitého obsahu"/>
    <s v="nová webstránka organizácie na prezentovanie multimediálneho zložitého obsahu"/>
    <s v="N/A"/>
    <s v="Zákon č. 275/2006 Z.z. o informačných systémoch verejnej správy"/>
    <s v="vývoj a vytvorenie web stránky v rozsahu  stanoveného počtu  obrazoviek 19 a komponentov "/>
    <x v="1"/>
    <x v="5"/>
    <x v="11"/>
    <s v="08 Realizované"/>
    <x v="1"/>
    <x v="0"/>
    <n v="0.76"/>
    <n v="26352"/>
    <n v="0"/>
    <n v="26352"/>
    <n v="0"/>
    <n v="0"/>
    <n v="0"/>
    <n v="0"/>
    <n v="0"/>
    <n v="0"/>
    <n v="0"/>
    <n v="0"/>
    <n v="0"/>
    <s v="-"/>
    <n v="0"/>
    <n v="0"/>
    <n v="0"/>
    <n v="0"/>
    <n v="0"/>
    <n v="0"/>
    <n v="0"/>
    <n v="0"/>
    <n v="0"/>
    <n v="0"/>
    <n v="0"/>
    <s v="20000 zo ŠR +6352 z vlastných tržieb"/>
    <n v="1"/>
    <x v="0"/>
    <s v="B1"/>
    <n v="8"/>
    <n v="1"/>
    <n v="1"/>
    <n v="1"/>
    <n v="1"/>
    <n v="1"/>
    <n v="1"/>
    <n v="1"/>
    <n v="0"/>
    <n v="1"/>
    <n v="0"/>
    <n v="0"/>
    <n v="1"/>
    <n v="0"/>
    <n v="1"/>
    <n v="1"/>
    <n v="0"/>
  </r>
  <r>
    <s v="SCD"/>
    <s v="Slovenské centrum dizajnu"/>
    <s v="SCD202106"/>
    <n v="6"/>
    <s v="Akvizícia zbierkových predmetov SMD SCD  - v súlade s Dodatkom č. 1 ku Kontraktu SCD s MK SR"/>
    <s v="Akvizícia zbierkových predmetov Slovenského múzea dizajnu SCD v súlade s akvizičným plánom SMD"/>
    <s v="Zber a odborné spravovanie zbierok SMD v súlade s dlhodobým akvizičným plánom SMD vyplývajúcim zo stratégie budovania zbierok SMD - účel:  záchrana kultúrneho dedičstva"/>
    <s v="N/A"/>
    <s v="Dodatok č. 1 ku Kontraktu SCD s MK SR na rok 2021; Zákon č. 206/2009 Z.z. o múzeách a o galériách a o ochrane predmetov kultúrnej hodnoty"/>
    <s v="počet zbierkových predmetov - ročne  20-50 ks"/>
    <x v="2"/>
    <x v="2"/>
    <x v="13"/>
    <s v="08 Realizované"/>
    <x v="0"/>
    <x v="0"/>
    <n v="1"/>
    <n v="5000"/>
    <n v="0"/>
    <n v="5000"/>
    <n v="0"/>
    <n v="0"/>
    <n v="0"/>
    <n v="0"/>
    <n v="0"/>
    <n v="0"/>
    <n v="0"/>
    <n v="0"/>
    <n v="0"/>
    <s v="-"/>
    <n v="0"/>
    <n v="0"/>
    <n v="0"/>
    <n v="0"/>
    <n v="0"/>
    <n v="0"/>
    <n v="0"/>
    <n v="0"/>
    <n v="0"/>
    <n v="0"/>
    <n v="0"/>
    <m/>
    <n v="1"/>
    <x v="0"/>
    <s v="B1"/>
    <n v="8"/>
    <n v="1"/>
    <n v="1"/>
    <n v="1"/>
    <n v="1"/>
    <n v="1"/>
    <n v="1"/>
    <n v="1"/>
    <n v="0"/>
    <n v="1"/>
    <n v="0"/>
    <n v="1"/>
    <n v="0"/>
    <n v="0"/>
    <n v="1"/>
    <n v="1"/>
    <n v="0"/>
  </r>
  <r>
    <s v="SF"/>
    <s v="Slovenská filharmónia"/>
    <s v="SF202101"/>
    <n v="1"/>
    <s v="Rekonštrukcia strechy budovy Reduty, sídlo Slovenskej filharmónie"/>
    <s v="Rekonštrukcia strechy bude spočívať v kompletnej výmene medenej krytiny, ktorá je tvorená kombináciou tašiek, plochých plechov a šesťuholníkových šablón, výmene poškodeného dreveného záklopu, poškodených trámov a doplnením parozábrany. Súčasná strecha pozdĺž Mostovej ulice má 100 rokov a neplní  už spoľahlivo svoju funkciu. Rekonštrukciou sa odstráni zatekanie do budovy a tým zamedzí dalším škodám na budove."/>
    <s v="Cieľom je minimalizácia budúcich nákladov na opravu strechy a škôd na budove."/>
    <m/>
    <s v="Zákon č. 114/2020 Z.z. o Slovenskej filharmónii,                                                                 Štatút Slovenskej filharmónie č. MK-2109/2014-110/11519, čl. VII. bod 2.                             Zákon č. 278/1993 Z.z. o správe majetku štátu - §3 ods.2"/>
    <s v="Zníženie nákladov na opravy v priemere 2500,- € / rok"/>
    <x v="0"/>
    <x v="0"/>
    <x v="0"/>
    <s v="06 Pred vyhlásením verejného obstarávania"/>
    <x v="0"/>
    <x v="1"/>
    <n v="1"/>
    <n v="2044000"/>
    <n v="0"/>
    <n v="0"/>
    <n v="2044000"/>
    <n v="0"/>
    <n v="0"/>
    <n v="0"/>
    <n v="0"/>
    <n v="0"/>
    <n v="0"/>
    <n v="0"/>
    <n v="0"/>
    <s v="-"/>
    <n v="0"/>
    <n v="0"/>
    <n v="0"/>
    <n v="0"/>
    <n v="0"/>
    <n v="0"/>
    <n v="0"/>
    <n v="0"/>
    <n v="0"/>
    <n v="0"/>
    <n v="0"/>
    <s v="Čislo IA v RI: 42868 Rekonštrukcia strechy REDUTY. V zásobníku investičných zámerov v 04/2021 bola uvedená suma podľa výkazu výmer 10/2020 v sume 551 234 eur. Po neúspešnom druhom VO podlimitnej zákazky v EVO zrealizovala organizácia prieskum trhu v 10/2021 z ktorého bola určená PHZ vo výške 2 044 000,-€ s DPH. Nárast ceny je spôsobený najmä nárastom cien materiálov. Plánovaný termín realizácie rok 2022."/>
    <n v="0"/>
    <x v="1"/>
    <s v="B3"/>
    <n v="7"/>
    <n v="1"/>
    <n v="1"/>
    <n v="1"/>
    <n v="1"/>
    <n v="1"/>
    <n v="0"/>
    <n v="0"/>
    <n v="0"/>
    <n v="1"/>
    <n v="1"/>
    <n v="0"/>
    <n v="0"/>
    <n v="1"/>
    <n v="0"/>
    <n v="0"/>
    <n v="0"/>
  </r>
  <r>
    <s v="SF"/>
    <s v="Slovenská filharmónia"/>
    <s v="SF202102"/>
    <n v="2"/>
    <s v="Výmena svetelnej technológie v Malej sále SF a Koncertnej sieni SF - zníženie energetickej náročnosti"/>
    <s v="Výmena zastaralých halogénových reflektorov a žiaroviek , ktoré majú veľkú spotrebu, produkujú veľa tepla a nespĺňajú požiadavky na manipuláciu so svetelnými telesami  za LED svetelné zdroje z nižšou spotrebou elektrickej energie. "/>
    <s v="Zvýšiť kvalitu umelého osvetlenia, predĺžiť životnosť svetelných zdrojov a dosiahnuť úsporu spotreby energie "/>
    <s v="N/A"/>
    <s v="Zákon č. 114/2020 Z.z. o Slovenskej filharmónii,                                                                 Štatút Slovenskej filharmónie č. MK-2109/2014-110/11519, čl. VII. bod 2.                             Zákon č. 321/2014 Z.z. o energetickej efektívnosti"/>
    <s v="Úspora spotreby elektrickej energie a nákladov na výmenu svetelných zdrojov 15 600 €/rok"/>
    <x v="2"/>
    <x v="3"/>
    <x v="4"/>
    <s v="01 Investičný zámer"/>
    <x v="0"/>
    <x v="1"/>
    <n v="1"/>
    <n v="125000"/>
    <n v="0"/>
    <n v="0"/>
    <n v="125000"/>
    <n v="0"/>
    <n v="0"/>
    <n v="0"/>
    <n v="0"/>
    <n v="0"/>
    <n v="0"/>
    <n v="0"/>
    <n v="0"/>
    <s v="-"/>
    <n v="0"/>
    <n v="0"/>
    <n v="0"/>
    <n v="0"/>
    <n v="0"/>
    <n v="0"/>
    <n v="0"/>
    <n v="0"/>
    <n v="0"/>
    <n v="0"/>
    <n v="0"/>
    <s v="Výmena halogénových reflektorov v Koncertnej sále v Malej sále, výmena halogénových zdrojov v lustroch a výmena systému stmievania osvetlenia, výmena zastaraných svietidiel nad pódiom v koncertnej sále"/>
    <n v="0"/>
    <x v="0"/>
    <s v="B1"/>
    <n v="9"/>
    <n v="1"/>
    <n v="1"/>
    <n v="1"/>
    <n v="1"/>
    <n v="1"/>
    <n v="1"/>
    <n v="1"/>
    <n v="0"/>
    <n v="1"/>
    <n v="0"/>
    <n v="1"/>
    <n v="0"/>
    <n v="1"/>
    <n v="1"/>
    <n v="0"/>
    <n v="1"/>
  </r>
  <r>
    <s v="SF"/>
    <s v="Slovenská filharmónia"/>
    <s v="SF202103"/>
    <n v="3"/>
    <s v="Obnova nástrojového vybavenia"/>
    <s v="Obnova nástrojového vybavenia orchestra  a inštitúcie SF, potrebná pravidelná obnova najmä dychových nástrojov, ale aj klávesových a sláčikových, cca 100 000 eur ročne, vrátane koncertného krídla"/>
    <s v="Cieľom projektu je zabezpečiť bežné fungovanie orchestra a znížiť náklady na opravy hudobných nástrojov."/>
    <s v="N/A"/>
    <s v="Zákon č. 114/2020 Z.z. o Slovenskej filharmónii,                                                                 Štatút Slovenskej filharmónie č. MK-2109/2014-110/11519, čl. II. bod 1.a)."/>
    <s v="zvýšenie počtu používania HN na podujatiach 50/rok, zníženie nákladov na opravy 500,- eur/rok"/>
    <x v="2"/>
    <x v="2"/>
    <x v="27"/>
    <s v="01 Investičný zámer"/>
    <x v="0"/>
    <x v="1"/>
    <n v="1"/>
    <n v="715000"/>
    <n v="0"/>
    <n v="0"/>
    <n v="153600"/>
    <n v="201600"/>
    <n v="151200"/>
    <n v="101500"/>
    <n v="107100"/>
    <n v="0"/>
    <n v="0"/>
    <n v="0"/>
    <n v="0"/>
    <s v="-"/>
    <n v="0"/>
    <n v="0"/>
    <n v="0"/>
    <n v="0"/>
    <n v="0"/>
    <n v="0"/>
    <n v="0"/>
    <n v="0"/>
    <n v="0"/>
    <n v="0"/>
    <n v="0"/>
    <s v="Potreba nástrojov, predpoklad ich nákupu: r. 2022 - flauta, hoboj, wagner.tuby, klarinet, 2023 - koncertné krídlo 192 tis, pren. Organ, 2024 - husle, violončelo, fagot, 2025 - fagot, c trubky, lesný roh, 2026 - flauta, klarinet, b trúbky, trombón"/>
    <n v="0"/>
    <x v="0"/>
    <s v="B1"/>
    <n v="9"/>
    <n v="1"/>
    <n v="1"/>
    <n v="1"/>
    <n v="1"/>
    <n v="1"/>
    <n v="1"/>
    <n v="1"/>
    <n v="0"/>
    <n v="1"/>
    <n v="0"/>
    <n v="1"/>
    <n v="0"/>
    <n v="1"/>
    <n v="1"/>
    <n v="0"/>
    <n v="1"/>
  </r>
  <r>
    <s v="SF"/>
    <s v="Slovenská filharmónia"/>
    <s v="SF202104"/>
    <n v="4"/>
    <s v="Výmena robotických analógových kamier v Malej sále SF za HD typy - prechod z analógového na digitálny systém  "/>
    <s v="Výmena analógových robotických kamier v SD rozlíšení, inštalovaných v roku 2008 za digitálne robotické kamery HD "/>
    <s v="Zabezpečiť zvýšenie kvality obrazu na HD zatraktívnenie digitálnych prenosov koncertov z Malej sály SF a tým o 50 % vyššiu sledovanosť koncertov"/>
    <s v="N/A"/>
    <s v="Zákon č. 114/2020 Z.z. o Slovenskej filharmónii,                                                                 Štatút Slovenskej filharmónie č. MK-2109/2014-110/11519, čl. II. bod 1.d)"/>
    <s v="zvýšenie počtu záznamov z Malej sály SF  o 5 / rok"/>
    <x v="2"/>
    <x v="3"/>
    <x v="7"/>
    <s v="01 Investičný zámer"/>
    <x v="0"/>
    <x v="1"/>
    <n v="1"/>
    <n v="45000"/>
    <n v="0"/>
    <n v="0"/>
    <n v="0"/>
    <n v="45000"/>
    <n v="0"/>
    <n v="0"/>
    <n v="0"/>
    <n v="0"/>
    <n v="0"/>
    <n v="0"/>
    <n v="0"/>
    <s v="-"/>
    <n v="0"/>
    <n v="0"/>
    <n v="0"/>
    <n v="0"/>
    <n v="0"/>
    <n v="0"/>
    <n v="0"/>
    <n v="0"/>
    <n v="0"/>
    <n v="0"/>
    <n v="0"/>
    <m/>
    <n v="1"/>
    <x v="0"/>
    <s v="B1"/>
    <n v="9"/>
    <n v="1"/>
    <n v="1"/>
    <n v="1"/>
    <n v="1"/>
    <n v="1"/>
    <n v="1"/>
    <n v="1"/>
    <n v="0"/>
    <n v="1"/>
    <n v="0"/>
    <n v="1"/>
    <n v="0"/>
    <n v="1"/>
    <n v="1"/>
    <n v="0"/>
    <n v="1"/>
  </r>
  <r>
    <s v="SF"/>
    <s v="Slovenská filharmónia"/>
    <s v="SF202105"/>
    <n v="5"/>
    <s v="Výmena vzduchotechniky v Koncertnej sieni a Malej sále SF"/>
    <s v="Výmena zariadení VZT po životnosti a doplnenie zariadení na zvlhčovanie prostredia"/>
    <s v="Zabezpečiť požadované kvalitné prostredie ( výmenu vzduchu ) počas koncertov a skúšok pre obecenstvo, účinkujúcich a hudobné nástroje"/>
    <s v="N/A"/>
    <s v="Štatút Slovenskej filharmónie č. MK-2109/2014-110/11519, čl. VII. bod 2.                             Zákon č. 278/1993 Z.z. o správe majetku štátu - §3 ods.2"/>
    <s v="Zabezpečiť bezporuchový chod VZT, Zabezpečiť požadovanú vlhkosť vzduchu cca 50% - zníženie potreby opráv drevených hudobných nástrojov - cca 1500 eur/ročne"/>
    <x v="1"/>
    <x v="3"/>
    <x v="24"/>
    <s v="01 Investičný zámer"/>
    <x v="0"/>
    <x v="1"/>
    <n v="1"/>
    <n v="84000"/>
    <n v="0"/>
    <n v="0"/>
    <n v="84000"/>
    <n v="0"/>
    <n v="0"/>
    <n v="0"/>
    <n v="0"/>
    <n v="0"/>
    <n v="0"/>
    <n v="0"/>
    <n v="0"/>
    <s v="-"/>
    <n v="0"/>
    <n v="0"/>
    <n v="0"/>
    <n v="0"/>
    <n v="0"/>
    <n v="0"/>
    <n v="0"/>
    <n v="0"/>
    <n v="0"/>
    <n v="0"/>
    <n v="0"/>
    <s v="Zariadenia VZT v Koncertnej sieni a Malej sále SF  neboli predmetom dodávky pri rekonštrukcii budovy Reduty ukončenej v r.2012. Zariadenia VZT sú v prevádzke od r. 2004, sú po životnosti, opotrebované a je potrebná ich výmena."/>
    <n v="1"/>
    <x v="0"/>
    <s v="B1"/>
    <n v="9"/>
    <n v="1"/>
    <n v="1"/>
    <n v="1"/>
    <n v="1"/>
    <n v="1"/>
    <n v="1"/>
    <n v="1"/>
    <n v="0"/>
    <n v="1"/>
    <n v="0"/>
    <n v="0"/>
    <n v="1"/>
    <n v="1"/>
    <n v="1"/>
    <n v="0"/>
    <n v="1"/>
  </r>
  <r>
    <s v="SF"/>
    <s v="Slovenská filharmónia"/>
    <s v="SF202106"/>
    <n v="6"/>
    <s v="Výmena bezdrôtových mikrofónov v koncertných sálach SF (z titulu prechodu na 5G)"/>
    <s v="Ozvučenie niektorých nástrojov, hovoreného slova a moderovanie koncertov - rodinné, detské, hudobná akadémia, filharmonická škôlka, príhovory. Prechodom mobilných sietí na 5G  sa stávajúce bezdrôtové zariadenia stávajú nefunkčné."/>
    <s v="Kvalitné ozvučenie použiteľné vo všetkých sálach SF, flexibilita účinkujúcich, komfort obsluhy, estetický dojem umeleckej produkcie, BOZP - eliminovanie zakopnutia o káble"/>
    <s v="N/A"/>
    <s v="Zákon č. 114/2020 Z.z. o Slovenskej filharmónii,                                                                 Štatút Slovenskej filharmónie č. MK-2109/2014-110/11519, čl. II. bod 1.d)"/>
    <s v="zvýšenie návštevnosti o 100 návštevníkov/ročne"/>
    <x v="2"/>
    <x v="3"/>
    <x v="7"/>
    <s v="01 Investičný zámer"/>
    <x v="0"/>
    <x v="1"/>
    <n v="1"/>
    <n v="7000"/>
    <n v="0"/>
    <n v="0"/>
    <n v="7000"/>
    <n v="0"/>
    <n v="0"/>
    <n v="0"/>
    <n v="0"/>
    <n v="0"/>
    <n v="0"/>
    <n v="0"/>
    <n v="0"/>
    <s v="-"/>
    <n v="0"/>
    <n v="0"/>
    <n v="0"/>
    <n v="0"/>
    <n v="0"/>
    <n v="0"/>
    <n v="0"/>
    <n v="0"/>
    <n v="0"/>
    <n v="0"/>
    <n v="0"/>
    <m/>
    <n v="1"/>
    <x v="0"/>
    <s v="B1"/>
    <n v="9"/>
    <n v="1"/>
    <n v="1"/>
    <n v="1"/>
    <n v="1"/>
    <n v="1"/>
    <n v="1"/>
    <n v="1"/>
    <n v="0"/>
    <n v="1"/>
    <n v="0"/>
    <n v="1"/>
    <n v="0"/>
    <n v="1"/>
    <n v="1"/>
    <n v="0"/>
    <n v="1"/>
  </r>
  <r>
    <s v="SF"/>
    <s v="Slovenská filharmónia"/>
    <s v="SF202107"/>
    <n v="7"/>
    <s v="Generálna oprava výťahov a zdvíhacích plošín"/>
    <s v="Generálna oprava mechanických opotrebovateľných častí a elektronických častí výťahov a plošín"/>
    <s v="Predĺženie životnosti zariadení a zvýšenie bezpečnej prevádzky zdvíhacích zariadení"/>
    <s v="N/A"/>
    <s v="Štatút Slovenskej filharmónie č. MK-2109/2014-110/11519, čl. VII. bod 2.                             Zákon č. 278/1993 Z.z. o správe majetku štátu - §3 ods.2"/>
    <s v="Zníženie nákladov na opravy o cca 8 400 €/rok"/>
    <x v="2"/>
    <x v="3"/>
    <x v="6"/>
    <s v="01 Investičný zámer"/>
    <x v="0"/>
    <x v="1"/>
    <n v="1"/>
    <n v="45000"/>
    <n v="0"/>
    <n v="0"/>
    <n v="45000"/>
    <n v="0"/>
    <n v="0"/>
    <n v="0"/>
    <n v="0"/>
    <n v="0"/>
    <n v="0"/>
    <n v="0"/>
    <n v="0"/>
    <s v="-"/>
    <n v="0"/>
    <n v="0"/>
    <n v="0"/>
    <n v="0"/>
    <n v="0"/>
    <n v="0"/>
    <n v="0"/>
    <n v="0"/>
    <n v="0"/>
    <n v="0"/>
    <n v="0"/>
    <m/>
    <n v="1"/>
    <x v="0"/>
    <s v="B1"/>
    <n v="9"/>
    <n v="1"/>
    <n v="1"/>
    <n v="1"/>
    <n v="1"/>
    <n v="1"/>
    <n v="1"/>
    <n v="1"/>
    <n v="0"/>
    <n v="1"/>
    <n v="0"/>
    <n v="1"/>
    <n v="0"/>
    <n v="1"/>
    <n v="1"/>
    <n v="0"/>
    <n v="1"/>
  </r>
  <r>
    <s v="SF"/>
    <s v="Slovenská filharmónia"/>
    <s v="SF202108"/>
    <n v="8"/>
    <s v="Inštalácia centrálneho riadiaceho systému pre chladiace jednotky a výmena fancoilov po životnosti - zníženie energetickej náročnosti"/>
    <s v="Centrálne riadenie všetkých chladiacich jednotiek, výmena chladiacich jednotiek po životnosti"/>
    <s v="Predĺženie životnosti zariadení a zníženie energetickej náročnosti "/>
    <s v="N/A"/>
    <s v="Zákon č. 114/2020 Z.z. o Slovenskej filharmónii,                                                                 Štatút Slovenskej filharmónie č. MK-2109/2014-110/11519, čl. VII. bod 2.                             Zákon č. 321/2014 Z.z. o energetickej efektívnosti"/>
    <s v="Zníženie nákladov na opravy o cca 5 000 €/rok, zníženie nákladov na el. energiu cca 2 000€/ rok"/>
    <x v="1"/>
    <x v="3"/>
    <x v="24"/>
    <s v="01 Investičný zámer"/>
    <x v="0"/>
    <x v="1"/>
    <n v="1"/>
    <n v="39600"/>
    <n v="0"/>
    <n v="0"/>
    <n v="39600"/>
    <n v="0"/>
    <n v="0"/>
    <n v="0"/>
    <n v="0"/>
    <n v="0"/>
    <n v="0"/>
    <n v="0"/>
    <n v="0"/>
    <s v="-"/>
    <n v="0"/>
    <n v="0"/>
    <n v="0"/>
    <n v="0"/>
    <n v="0"/>
    <n v="0"/>
    <n v="0"/>
    <n v="0"/>
    <n v="0"/>
    <n v="0"/>
    <n v="0"/>
    <s v="Výmena fancoilov 24 000€, Doplnenie centrálneho riadiaceho systému 15 600,-€"/>
    <n v="1"/>
    <x v="0"/>
    <s v="B1"/>
    <n v="9"/>
    <n v="1"/>
    <n v="1"/>
    <n v="1"/>
    <n v="1"/>
    <n v="1"/>
    <n v="1"/>
    <n v="1"/>
    <n v="0"/>
    <n v="1"/>
    <n v="0"/>
    <n v="0"/>
    <n v="1"/>
    <n v="1"/>
    <n v="1"/>
    <n v="0"/>
    <n v="1"/>
  </r>
  <r>
    <s v="SF"/>
    <s v="Slovenská filharmónia"/>
    <s v="SF202109"/>
    <n v="9"/>
    <s v="Výmena elektrichých roliet v Malej sále"/>
    <s v="Výmena nefunčného systému elektrichých roliet po životnosti "/>
    <s v="Zabezpečiť požadované svetelné podmienky v sále "/>
    <s v="N/A"/>
    <s v="Štatút Slovenskej filharmónie č. MK-2109/2014-110/11519, čl. VII. bod 2.                             Zákon č. 278/1993 Z.z. o správe majetku štátu - §3 ods.2"/>
    <s v="Zabezpečiť požadované svetelné podmienky v sále"/>
    <x v="1"/>
    <x v="3"/>
    <x v="17"/>
    <s v="01 Investičný zámer"/>
    <x v="0"/>
    <x v="1"/>
    <n v="1"/>
    <n v="20500"/>
    <n v="0"/>
    <n v="0"/>
    <n v="0"/>
    <n v="20500"/>
    <n v="0"/>
    <n v="0"/>
    <n v="0"/>
    <n v="0"/>
    <n v="0"/>
    <n v="0"/>
    <n v="0"/>
    <s v="-"/>
    <n v="0"/>
    <n v="0"/>
    <n v="0"/>
    <n v="0"/>
    <n v="0"/>
    <n v="0"/>
    <n v="0"/>
    <n v="0"/>
    <n v="0"/>
    <n v="0"/>
    <n v="0"/>
    <m/>
    <n v="1"/>
    <x v="0"/>
    <s v="B1"/>
    <n v="9"/>
    <n v="1"/>
    <n v="1"/>
    <n v="1"/>
    <n v="1"/>
    <n v="1"/>
    <n v="1"/>
    <n v="1"/>
    <n v="0"/>
    <n v="1"/>
    <n v="0"/>
    <n v="0"/>
    <n v="1"/>
    <n v="1"/>
    <n v="1"/>
    <n v="0"/>
    <n v="1"/>
  </r>
  <r>
    <s v="SF"/>
    <s v="Slovenská filharmónia"/>
    <s v="SF202110"/>
    <n v="10"/>
    <s v="Zakúpenie osobného motorového vozidla"/>
    <s v="Zabezpečiť dovoz a odvoz účinkujúcich umelcov, zabezpečenie mobility zamestnancov "/>
    <s v="Zabezpečiť mobilitu a flexibilitu vlastným vozidlom,  znížiť používanie vozidiel Taxi služby,   zníženie nákladov na servis a opravy"/>
    <s v="N/A"/>
    <s v="Zákon č. 114/2020 Z.z. o Slovenskej filharmónii,                                                                 Štatút Slovenskej filharmónie č. MK-2109/2014-110/11519, čl. VII. bod 2.                             Zákon č. 321/2014 Z.z. o energetickej efektívnosti"/>
    <s v="Zníženie nákladov za používanie prenajatých vozidiel, srvis a opravy o cca 1500,-€/ rok"/>
    <x v="1"/>
    <x v="3"/>
    <x v="14"/>
    <s v="01 Investičný zámer"/>
    <x v="0"/>
    <x v="1"/>
    <n v="1"/>
    <n v="45000"/>
    <n v="0"/>
    <n v="0"/>
    <n v="45000"/>
    <n v="0"/>
    <n v="0"/>
    <n v="0"/>
    <n v="0"/>
    <n v="0"/>
    <n v="0"/>
    <n v="0"/>
    <n v="0"/>
    <s v="-"/>
    <n v="0"/>
    <n v="0"/>
    <n v="0"/>
    <n v="0"/>
    <n v="0"/>
    <n v="0"/>
    <n v="0"/>
    <n v="0"/>
    <n v="0"/>
    <n v="0"/>
    <n v="0"/>
    <s v="SF má vo svojom vlastníctve len 1 motorové vozidlo -  používané od r. 2013 a najazdené  viac ako 200 tis. km "/>
    <n v="1"/>
    <x v="0"/>
    <s v="B1"/>
    <n v="9"/>
    <n v="1"/>
    <n v="1"/>
    <n v="1"/>
    <n v="1"/>
    <n v="1"/>
    <n v="1"/>
    <n v="1"/>
    <n v="0"/>
    <n v="1"/>
    <n v="0"/>
    <n v="0"/>
    <n v="1"/>
    <n v="1"/>
    <n v="1"/>
    <n v="0"/>
    <n v="1"/>
  </r>
  <r>
    <s v="SFÚ"/>
    <s v="Slovenský filmový ústav"/>
    <s v="SFÚ202102"/>
    <n v="2"/>
    <s v="Renovácia kina Lumiere -IV.etapa"/>
    <s v="nevyhnutnosť dokončenia stavebných úprav ( ktoré sa z dôvodu nedostatku finančných zdrojov zastavili v roku 2016) pre funkčné a moderné kino, zabezpečenie vstupu imobilným návštevníkom  "/>
    <s v="funkčné a moderné kino Lumiere -  nevyhnutnosť jeho prevádzky, rozvoja a technického zlepšenia, zabezpečenie vstupu imobilným návštevníkom - výťah do dvoch suterénnych kinosál"/>
    <m/>
    <s v="Zákon č. 40/2015 Z.z. o audiovízii,  §21 ods. 1 h)  "/>
    <s v="počet návštevníkov ročne: 100 000, počet projekcií ričbe: 3500 , počet vzdelávacích a iných podujatí ročne: 20"/>
    <x v="1"/>
    <x v="1"/>
    <x v="1"/>
    <s v="05 Projektová dokumentácia k dispozícii - pre realizáciu stavby"/>
    <x v="1"/>
    <x v="1"/>
    <n v="0.73619999999999997"/>
    <n v="1365000"/>
    <n v="0"/>
    <n v="0"/>
    <n v="1365000"/>
    <n v="0"/>
    <n v="0"/>
    <n v="0"/>
    <n v="0"/>
    <n v="0"/>
    <n v="0"/>
    <n v="0"/>
    <n v="0"/>
    <s v="časť nákladov spojených s renováciou má povahu bežných výdavkov - sťahovanie,balenie, čistenie a impregnovanie travertínovej podlahy, upratovanie, nákup invetáru do kina a pod., činnosť stavebného dozoru, následné revízie a skúšky zariadení a i."/>
    <n v="360000"/>
    <n v="0"/>
    <n v="360000"/>
    <n v="0"/>
    <n v="0"/>
    <n v="0"/>
    <n v="0"/>
    <n v="0"/>
    <n v="0"/>
    <n v="0"/>
    <n v="0"/>
    <s v="SFÚ na dofinancovanie projektu vytvoril rezervu v rockoch 2019 a 2020 objeme 360 000 €, detailný popis projektu v prílohe č. 1- forma Prioritný projekt na rok 2021, ktorý nebol podporený z dôvodu nedostatku finančných zdrojov"/>
    <n v="0"/>
    <x v="1"/>
    <s v="B3"/>
    <n v="8"/>
    <n v="1"/>
    <n v="1"/>
    <n v="1"/>
    <n v="1"/>
    <n v="1"/>
    <n v="0"/>
    <n v="0"/>
    <n v="0"/>
    <n v="1"/>
    <n v="0"/>
    <n v="0"/>
    <n v="1"/>
    <n v="1"/>
    <n v="1"/>
    <n v="0"/>
    <n v="1"/>
  </r>
  <r>
    <s v="SFÚ"/>
    <s v="Slovenský filmový ústav"/>
    <s v="SFÚ202101"/>
    <n v="1"/>
    <s v="Digitála audiovízia - výmena digitálnych technológií"/>
    <s v="nevyhnutnosť výmeny digitálnych technológií pre zabezpečenie plynulého chodu digitalizácie audiovizuálneho dedičstva SR, nakoľko existujúce technológie (z roku 2011-2013) sú vysoko morálne a fyzicky amortizované, sú za hranicou životnosti"/>
    <s v="funkčné a digitalizačné pracovisko, ktoré umožní pokračovanie digitalizácie filmových objektov a súčasne zabezpečí nielen uchovávanie zdgitalizovaného obsahu, ale i tvorbu mastrov a derivátov na jeho sprístupňovanie verejnosti formou televízneho vysielania, kinodistribúcie, vydávania na nosičoch DVD a Blu-ray, VoD platformy a i., ktoré v digitálnom veku inak ako digitálne nie je možné."/>
    <m/>
    <s v="Zákon č. 40/2015 Z.z. o audiovízii, §21 ods. 1 b) až d) a ods. 2  f)  "/>
    <s v="počet zdgitalizovaných objektov ročne: minimálne 70 filmových objektov ; počet vydaných  nosičov DVD a Blu-ry ročne : minimálne 8 filmových titulov, počet zhodnotených práv výrobcu ročne: minimálne 50 filmov "/>
    <x v="1"/>
    <x v="5"/>
    <x v="11"/>
    <s v="02 Analýza / podkladová štúdia k investičnému zámeru"/>
    <x v="0"/>
    <x v="1"/>
    <n v="1"/>
    <n v="3413760"/>
    <n v="0"/>
    <n v="0"/>
    <n v="2000000"/>
    <n v="1413760"/>
    <n v="0"/>
    <n v="0"/>
    <n v="0"/>
    <n v="0"/>
    <n v="0"/>
    <n v="0"/>
    <n v="0"/>
    <s v="-"/>
    <n v="0"/>
    <n v="0"/>
    <n v="0"/>
    <n v="0"/>
    <n v="0"/>
    <n v="0"/>
    <n v="0"/>
    <n v="0"/>
    <n v="0"/>
    <n v="0"/>
    <n v="0"/>
    <s v="V súvislosti s projektom vznikajú bežné výdavky, ktorými sú náklady na technickú podporu a servis digitalizačných technológií od výrobcov -  support. Tieto náklady sú súčasťou rozpočtu organizácie na rok 2021 a rozpočtovom výhľade na rok 2022-2023. Ich vplyv na výmenu digitálnych technológií v princípe nie je, nakoľko je poskytovaný aj v súčasnosti. Očakáva sa, že obstaraním nových technológií dôjde k miernemu poklesu nákladov a supporty, obzvlášť ak budú technológie obstarané  s viacročnou zárukou.   Rozpis digitálnych technológií , ktorý sme predkladali MK SR aj v rámci pripravovaného materiálu Stratégia digitalizácie je v prílohe  č. 2"/>
    <n v="0"/>
    <x v="1"/>
    <s v="B3"/>
    <n v="8"/>
    <n v="1"/>
    <n v="1"/>
    <n v="1"/>
    <n v="1"/>
    <n v="1"/>
    <n v="0"/>
    <n v="0"/>
    <n v="0"/>
    <n v="1"/>
    <n v="0"/>
    <n v="0"/>
    <n v="1"/>
    <n v="1"/>
    <n v="1"/>
    <n v="0"/>
    <n v="1"/>
  </r>
  <r>
    <s v="SFÚ"/>
    <s v="Slovenský filmový ústav"/>
    <s v="SFÚ202103"/>
    <n v="3"/>
    <s v="PC sieť v sídelnej budove SFÚ na Grösslingovej 32 v Bratislava - výmena"/>
    <s v="nevyhnutnosť výmeny zastaralej PC siete z roku 2003 za PC sieť s vyššou priepustnosťou dát"/>
    <s v="funkčná a výkonná PC sieť, ktorá umožní práce aj so zdigitalizovanými filmovými objektami pre ich odborný popis a katalogizáciu v systéme SK CINEMA, zvýšenie konfortu pre vedecko-výskumené účely a styk s verejnosťou"/>
    <s v="N/A"/>
    <s v="Zákon č. 40/2015 Z.z. o audiovízii, §21 ods. 1  c) a f)"/>
    <s v="počet záznamov  v databáze ročne: minimálne 20 000; počet výpožičiek zdigitalizovaného obsahu minimálne ročne: 500 "/>
    <x v="2"/>
    <x v="5"/>
    <x v="12"/>
    <s v="02 Analýza / podkladová štúdia k investičnému zámeru"/>
    <x v="1"/>
    <x v="1"/>
    <m/>
    <n v="250000"/>
    <n v="5000"/>
    <n v="0"/>
    <n v="250000"/>
    <n v="0"/>
    <n v="0"/>
    <n v="0"/>
    <n v="0"/>
    <n v="0"/>
    <n v="0"/>
    <n v="0"/>
    <n v="0"/>
    <s v="v súvislosti s projektom vznikajú bežné výdavky, ktorými sú náklady na následné maľovanie, sťahovanie,  prípadné ďalšie práce spojené s úpravou omietok po výmene počitačovej siete, čistenie a pod., ktoré SFÚ uhradí z vlastných zdrojov - z výnosov (zdroj 46)."/>
    <n v="20000"/>
    <n v="0"/>
    <n v="20000"/>
    <n v="0"/>
    <n v="0"/>
    <n v="0"/>
    <n v="0"/>
    <n v="0"/>
    <n v="0"/>
    <n v="0"/>
    <n v="0"/>
    <s v="V súvislosti s projektom vznikajú bežné výdavky, ktorými sú náklady na následné maľovanie, prípadné ďalšie práce spojené s úpravou omietok po výmene počitačovej siete, čistenie a pod., ktoré SFÚ uhradí z vlastných zdrojov - z výnosov (zdroj 46). Nakoľko nie doteraz spracovaná projektová dokumentácia, rozpočet projektu je stanovený kvalifikovaným odhadom a vychádza z predpokladu, že časť siete bude možné realizovať v existujúcich rozvodoch (lištách)."/>
    <n v="0"/>
    <x v="0"/>
    <s v="B1"/>
    <n v="8"/>
    <n v="1"/>
    <n v="1"/>
    <n v="1"/>
    <n v="1"/>
    <n v="0"/>
    <n v="1"/>
    <n v="1"/>
    <n v="0"/>
    <n v="1"/>
    <n v="0"/>
    <n v="1"/>
    <n v="0"/>
    <n v="1"/>
    <n v="1"/>
    <n v="0"/>
    <n v="1"/>
  </r>
  <r>
    <s v="SFÚ"/>
    <s v="Slovenský filmový ústav"/>
    <s v="SFÚ202104"/>
    <n v="4"/>
    <s v=" Deponovanie (uschovávanie)  archívnych filmových materiálov – vytvorenie depozitu zabezpečovacích rozmnožovacích materiálov a medziskladu pre neošetrené akvizície.   "/>
    <s v="nevyhnutnosť uskladnenia a uchovávania filmových materiálov v zmysle normatívov FIAF (Medzinárodná  federácia filmových archívov, ktorej je SFÚ členom od roku 2001) v súlade s projektom Systematickej obnovy audiovizuálneho dedičstva SR, ktorého aktualizáciu schválila Vláda SR uznesením č. 113 zo  dňa 13.3.2019."/>
    <s v="plnenie povinnosti zákonného depozitu v súlade so zákonom č. 40/2015 Z.z. o audiovízii  a medzinárodnými normatívmi FIAF"/>
    <s v="N/A"/>
    <s v="Zákon č. 40/2015 Z.z. o audiovízii, §21 ods. 1 a)"/>
    <s v="počet bežných metrov filmového materiálu uskladneného v novovytvorených depozitoch"/>
    <x v="1"/>
    <x v="1"/>
    <x v="1"/>
    <s v="07 V realizácii"/>
    <x v="0"/>
    <x v="0"/>
    <n v="1"/>
    <n v="183840"/>
    <n v="10000"/>
    <n v="0"/>
    <n v="173840"/>
    <n v="0"/>
    <n v="0"/>
    <n v="0"/>
    <n v="0"/>
    <n v="0"/>
    <n v="0"/>
    <n v="0"/>
    <n v="0"/>
    <s v="časť nákladov spojených s vybudovaním depozitu  má povahu bežných výdavkov - sťahovanie filmového materiálu,  nákup regálov a ďalšieho  invetáru a pod., činnosť stavebného dozoru, ročná spotreba el. energie na klimatizačné zariadenia, revízie a i."/>
    <n v="86000"/>
    <n v="0"/>
    <n v="86000"/>
    <n v="0"/>
    <n v="0"/>
    <n v="0"/>
    <n v="0"/>
    <n v="0"/>
    <n v="0"/>
    <n v="0"/>
    <n v="0"/>
    <s v="projekt vychádza z predpokladu, že bude zo strany MK SR bezodplatne poskytnutý objekt alebo objekty do správy majektu štátu SFÚ, nakoľko náklady na získanie objektu , resp. objektov nie sú súčasťou rozpočtu, len jeho úpravy pre potreby depozitu a medziskladu"/>
    <n v="0"/>
    <x v="0"/>
    <s v="B1"/>
    <n v="7"/>
    <n v="0"/>
    <n v="1"/>
    <n v="0"/>
    <n v="1"/>
    <n v="1"/>
    <n v="1"/>
    <n v="1"/>
    <n v="0"/>
    <n v="1"/>
    <n v="0"/>
    <n v="0"/>
    <n v="1"/>
    <n v="1"/>
    <n v="1"/>
    <n v="1"/>
    <n v="0"/>
  </r>
  <r>
    <s v="SFÚ"/>
    <s v="Slovenský filmový ústav"/>
    <s v="SFÚ202105"/>
    <n v="5"/>
    <s v="Úžitkové elektrické motorové vozidlo"/>
    <s v="nevyhnutnosť výmeny zastaralého vozdidla z roku 2003 a jeho nahradenie elektrickým úžitkovým motorovým vozidlom "/>
    <s v="zabezpečenie prevádzkových potrieb organizácie - preprava osôb a materiálu, podpora &quot;zelenej ekonomiky&quot;"/>
    <s v="N/A"/>
    <s v="Zákon č. 40/2015 Z.z. o audiovízii, §21  "/>
    <s v="úspora PHM: 12 500 km /rok "/>
    <x v="1"/>
    <x v="3"/>
    <x v="14"/>
    <s v="02 Analýza / podkladová štúdia k investičnému zámeru"/>
    <x v="1"/>
    <x v="1"/>
    <n v="0.8"/>
    <n v="43500"/>
    <n v="0"/>
    <n v="0"/>
    <n v="43500"/>
    <n v="0"/>
    <n v="0"/>
    <n v="0"/>
    <n v="0"/>
    <n v="0"/>
    <n v="0"/>
    <n v="0"/>
    <n v="0"/>
    <s v="-"/>
    <n v="0"/>
    <n v="0"/>
    <n v="0"/>
    <n v="0"/>
    <n v="0"/>
    <n v="0"/>
    <n v="0"/>
    <n v="0"/>
    <n v="0"/>
    <n v="0"/>
    <n v="0"/>
    <s v="Na základe aktuálneho prieskumu trhu sa ceny 5-miestneho motorového vozidla s úložným priestorom na elektrický pohon pohybujú v rozpätí od 30 300 € s DPH (napr. Renault KANGOO Z.E.) do 43 500 € s DPH (NISSAN), preto si dovoľujeme požiadať o príspevok na kapitálové výdavky sumu vo výške 35 000 €, prípadný rozdiel v nadobúdacej cene inštitúcia dofinancuje z vlastných  kapitálových zdrojov – 8 500 €.  "/>
    <n v="1"/>
    <x v="0"/>
    <s v="B1"/>
    <n v="9"/>
    <n v="1"/>
    <n v="1"/>
    <n v="1"/>
    <n v="1"/>
    <n v="1"/>
    <n v="1"/>
    <n v="1"/>
    <n v="0"/>
    <n v="1"/>
    <n v="0"/>
    <n v="0"/>
    <n v="1"/>
    <n v="1"/>
    <n v="1"/>
    <n v="0"/>
    <n v="1"/>
  </r>
  <r>
    <s v="SKNL"/>
    <s v="Slovenská knižnica pre nevidiacich Levoča"/>
    <s v="SKNL202101"/>
    <n v="1"/>
    <s v="Inovácia tech. zariadenia na informač.debarierizáciu a propag. Braillovho písma"/>
    <s v="SKN je dlhoročným tvorcom Braillovho písma a reliéfnej grafiky  nielen v podobe kníh či časopisov, ale aj kalendárov, orientačných či iných informačných nápisov, informačných tabuliek pre kultúrne inštitúcie či dopravcov a pod.. Tieto materiály sa vyrábajú prostredníctvom nápisu vyrazeného na plastovú fóliu, alebo na plechovú matricu, pomocou ktorej sa následne vtláčajú do rôznych materiálov a papierov o rôznej hrúbke a gramáži. Dosiaľ na tento účel použávame starý tlačiarenský stroj Marburger, ktorý v SKN slúži už niekoľko desaťročí. Tento stav je však nevyhovujúci z dôvodu zložitej prispôsobiteľnosti stroja aktuálnym potrebám v technologickom zabezpečení výroby matríc či fólií s Braillovým písmmom a reliéfnu grafikou.  "/>
    <s v="Výmena pôvodnej tlačiarenskej techniky za novú, s vyššou spoľahlivosťou a s lepšími technickými parametrami, zodpovedajúcimi súčasným technickým možnostiam v tejto oblasti."/>
    <s v="N/A"/>
    <s v="Zriaďovacia listina SKN Čl. 1  bod 2 písm. d) a l)"/>
    <s v="1. 500 matríc ročne na tlač Braillovho písma a reliéfnej grafiky    2. tlač nielen Braillovho písma, ale aj grafiky (reliéfne zobrazenie čiar a jednoduchých obrazcov)                  3. rýchla tlač až 18 znakov/s, bezchybná tlač, obojstranná tlač, kompatibilita k súčasným technológiám "/>
    <x v="1"/>
    <x v="3"/>
    <x v="17"/>
    <s v="07 V realizácii"/>
    <x v="0"/>
    <x v="0"/>
    <n v="1"/>
    <n v="226000"/>
    <n v="0"/>
    <n v="56000"/>
    <n v="170000"/>
    <n v="0"/>
    <n v="0"/>
    <n v="0"/>
    <n v="0"/>
    <n v="0"/>
    <n v="0"/>
    <n v="0"/>
    <n v="0"/>
    <s v="-"/>
    <n v="0"/>
    <n v="0"/>
    <n v="0"/>
    <n v="0"/>
    <n v="0"/>
    <n v="0"/>
    <n v="0"/>
    <n v="0"/>
    <n v="0"/>
    <n v="0"/>
    <n v="0"/>
    <m/>
    <n v="0"/>
    <x v="0"/>
    <s v="B1"/>
    <n v="9"/>
    <n v="1"/>
    <n v="1"/>
    <n v="1"/>
    <n v="1"/>
    <n v="1"/>
    <n v="1"/>
    <n v="1"/>
    <n v="0"/>
    <n v="1"/>
    <n v="0"/>
    <n v="0"/>
    <n v="1"/>
    <n v="1"/>
    <n v="1"/>
    <n v="1"/>
    <n v="0"/>
  </r>
  <r>
    <s v="SĽUK"/>
    <s v="Slovenský ľudový umelecký kolektív"/>
    <s v="SĽUK202103"/>
    <n v="3"/>
    <s v="Rekonštrukcia a modernizácia sídelnej budovy SĽUK-u v Rusovciach"/>
    <s v="Pôjde o komplexnú rekonštrukciu a modernizáciu sídelnej budovy, strechy, vstupných priestorov, administratívnych priestorov, vestibulu a priestoru divadla SĽUK (javisko, hľadisko a zázemie). Zrealizuje sa komplexné zateplenie budovy, obnova strechy a výmena strešnej krytiny, výmena okenných a dverných výplní, nové povrchové úpravy podláh, stien a stropov, nové dverné konštrukcie s určenou požiarnou odolnosťou, nové zábradlia na schodištiach a balkónoch, nové rozvody tepla a radiátory, nové rozvody bleskozvodov a elektroinštalácie, doplnená bude štruktúrovaná kabeláž, kamerový systém, zabezpečovací systém, ozvučenie a elektrická požiarna signalizácia, nový systém vetrania a chladenia budovy, rekonštrukcia sociálneho zázemia budovy, nové rozvody studenej a teplej vody, komplexné technické vybavenie budovy, obnova ostatných doplnkových priestorov. Stavba bude prispôsobená užívaniu všetkých verejných priestorov osobami s obmedzenou schopnosťou pohybu."/>
    <s v="Zvýšenie komfortu návštevníkov podujatí organizovaných v priestoroch SĽUK-u, debarierizácia priestorov SĽUK-u a zabezpečenie lepších pracovných podmienok zamestnancom SĽUK-u."/>
    <m/>
    <s v="Zriaďovacia listina SĽUK, Čl. 1 ods. 2  písm. b) a f); Zákon č. 555/2005 Z.z o energetickej hospodárnosti budov,  §4 ods. 3; Zákon č. 311/2001 Zákonník práce, §147 _x000a_"/>
    <s v="Zvýšenie návštevnosti podujatí, 1000 osôb/rok"/>
    <x v="1"/>
    <x v="1"/>
    <x v="21"/>
    <s v="01 Investičný zámer"/>
    <x v="0"/>
    <x v="1"/>
    <n v="1"/>
    <n v="2574000"/>
    <n v="0"/>
    <n v="0"/>
    <n v="0"/>
    <n v="0"/>
    <n v="0"/>
    <n v="0"/>
    <n v="2574000"/>
    <n v="0"/>
    <n v="0"/>
    <n v="0"/>
    <n v="0"/>
    <s v="-"/>
    <n v="0"/>
    <n v="0"/>
    <n v="0"/>
    <n v="0"/>
    <n v="0"/>
    <n v="0"/>
    <n v="0"/>
    <n v="0"/>
    <n v="0"/>
    <n v="0"/>
    <n v="0"/>
    <m/>
    <n v="0"/>
    <x v="1"/>
    <s v="B3"/>
    <n v="8"/>
    <n v="1"/>
    <n v="1"/>
    <n v="1"/>
    <n v="1"/>
    <n v="1"/>
    <n v="0"/>
    <n v="0"/>
    <n v="0"/>
    <n v="1"/>
    <n v="0"/>
    <n v="0"/>
    <n v="1"/>
    <n v="1"/>
    <n v="1"/>
    <n v="0"/>
    <n v="1"/>
  </r>
  <r>
    <s v="SĽUK"/>
    <s v="Slovenský ľudový umelecký kolektív"/>
    <s v="SĽUK202102"/>
    <n v="2"/>
    <s v="Rekonštrukcia ubytovne SĽUK-u"/>
    <s v="Objekt ubytovne SĽUK-u je v značne fyzicky opotrebovanom stave. Zámerom je komplexná rekonštrukcia ubytovne SĽUK, a to zateplenie budovy, výmena sanity, podláh, okien, dverí, dlažieb a obkladov, stierkovanie, penetrácia, maľovanie, omietka, rekonštrukcia strechy, pivničných priestorov, elektroinštalačné práce, výmena kotlov.  "/>
    <s v="Zvýšenie energetickej efektívnosti a zabezpečenie lepšieho ubytovacieho štantardu."/>
    <s v="N/A"/>
    <s v="Zákon č. 555/2005 Z.z o energetickej hospodárnosti budov, §4 ods. 3; Zákon č. 311/2001 Zákonník práce, §151"/>
    <s v="Zníženie spotreby energií, 10%/rok"/>
    <x v="1"/>
    <x v="1"/>
    <x v="21"/>
    <s v="01 Investičný zámer"/>
    <x v="0"/>
    <x v="1"/>
    <n v="1"/>
    <n v="520000"/>
    <n v="0"/>
    <n v="0"/>
    <n v="0"/>
    <n v="520000"/>
    <n v="0"/>
    <n v="0"/>
    <n v="0"/>
    <n v="0"/>
    <n v="0"/>
    <n v="0"/>
    <n v="0"/>
    <s v="-"/>
    <n v="0"/>
    <n v="0"/>
    <n v="0"/>
    <n v="0"/>
    <n v="0"/>
    <n v="0"/>
    <n v="0"/>
    <n v="0"/>
    <n v="0"/>
    <n v="0"/>
    <n v="0"/>
    <m/>
    <n v="0"/>
    <x v="0"/>
    <s v="B1"/>
    <n v="9"/>
    <n v="1"/>
    <n v="1"/>
    <n v="1"/>
    <n v="1"/>
    <n v="1"/>
    <n v="1"/>
    <n v="1"/>
    <n v="0"/>
    <n v="1"/>
    <n v="0"/>
    <n v="0"/>
    <n v="1"/>
    <n v="1"/>
    <n v="1"/>
    <n v="0"/>
    <n v="1"/>
  </r>
  <r>
    <s v="SĽUK"/>
    <s v="Slovenský ľudový umelecký kolektív"/>
    <s v="SĽUK202104"/>
    <n v="4"/>
    <s v="Obnova HW a SW vybavenia pre fond tradičnej kultúry"/>
    <s v="Výmena fyzicky a morálne opotrebovanej infraštruktúry - existujúceho hardvéru a softvéru - pre plynulú realizáciu činnosti Centra pre tradičkú ľudovú kultúru súvisiacich so starostlivosťou o tradičnú ľudovú kultúru Slovenska, jej zberom, uchovávaním a zverejňovaním."/>
    <s v="Zabezpečenie kvalitného zberu, uchovávania a prezentácie tradičnej ľudovej kultúry Slovenska."/>
    <s v="N/A"/>
    <s v="Zriaďovacia listina SĽUK, Čl. 1 ods. 2  písm. d)_x000a_"/>
    <s v="Počet sprístupnených digitálnych objekov, 1500/rok"/>
    <x v="1"/>
    <x v="5"/>
    <x v="11"/>
    <s v="01 Investičný zámer"/>
    <x v="0"/>
    <x v="1"/>
    <n v="1"/>
    <n v="48100"/>
    <n v="0"/>
    <n v="0"/>
    <n v="26000"/>
    <n v="22100"/>
    <n v="0"/>
    <n v="0"/>
    <n v="0"/>
    <n v="0"/>
    <n v="0"/>
    <n v="0"/>
    <n v="0"/>
    <s v="-"/>
    <n v="0"/>
    <n v="0"/>
    <n v="0"/>
    <n v="0"/>
    <n v="0"/>
    <n v="0"/>
    <n v="0"/>
    <n v="0"/>
    <n v="0"/>
    <n v="0"/>
    <n v="0"/>
    <m/>
    <n v="1"/>
    <x v="0"/>
    <s v="B1"/>
    <n v="9"/>
    <n v="1"/>
    <n v="1"/>
    <n v="1"/>
    <n v="1"/>
    <n v="1"/>
    <n v="1"/>
    <n v="1"/>
    <n v="0"/>
    <n v="1"/>
    <n v="0"/>
    <n v="0"/>
    <n v="1"/>
    <n v="1"/>
    <n v="1"/>
    <n v="0"/>
    <n v="1"/>
  </r>
  <r>
    <s v="SĽUK"/>
    <s v="Slovenský ľudový umelecký kolektív"/>
    <s v="SĽUK202106"/>
    <n v="6"/>
    <s v="Obnova vozového parku SĽUK - kúpa autobusu"/>
    <s v="Obstaranie autobusu na prepravu osôb s minimálne 51 miestami (ideálne 55 miest) za účelom zvýšenia bezpečnosti prepravy umeleckej zložky SĽUK-u na na predstavenia, podujatia, festivaly, zájazdy v rámci celého Slovenska a blízkeho zahraničia. Pri obstaraní autobusu budeme požadovať vysokú prevádzkovú pripravenosť, dlhú životnosť osvedčenú v praxi, rýchlu amortizáciu, využitie ekologických a inovatívnych technológií pohonu s ohľadom na nízku spotrebu paliva."/>
    <s v="Zabezpečenie efektívnej prepravy umeleckej zložky SĽUK-u na predstavenia, podujatia, festivaly, zájazdy."/>
    <s v="N/A"/>
    <s v="Zriaďovacia listina SĽUK, Čl. 1 ods. 2  písm. b)"/>
    <s v="Zníženie nákladov na prevádzku a údržbu vozového parku, 10%/rok"/>
    <x v="1"/>
    <x v="3"/>
    <x v="14"/>
    <s v="01 Investičný zámer"/>
    <x v="0"/>
    <x v="1"/>
    <n v="1"/>
    <n v="468000"/>
    <n v="0"/>
    <n v="0"/>
    <n v="0"/>
    <n v="0"/>
    <n v="0"/>
    <n v="468000"/>
    <n v="0"/>
    <n v="0"/>
    <n v="0"/>
    <n v="0"/>
    <n v="0"/>
    <s v="-"/>
    <n v="0"/>
    <n v="0"/>
    <n v="0"/>
    <n v="0"/>
    <n v="0"/>
    <n v="0"/>
    <n v="0"/>
    <n v="0"/>
    <n v="0"/>
    <n v="0"/>
    <n v="0"/>
    <m/>
    <n v="0"/>
    <x v="0"/>
    <s v="B1"/>
    <n v="9"/>
    <n v="1"/>
    <n v="1"/>
    <n v="1"/>
    <n v="1"/>
    <n v="1"/>
    <n v="1"/>
    <n v="1"/>
    <n v="0"/>
    <n v="1"/>
    <n v="0"/>
    <n v="0"/>
    <n v="1"/>
    <n v="1"/>
    <n v="1"/>
    <n v="0"/>
    <n v="1"/>
  </r>
  <r>
    <s v="SĽUK"/>
    <s v="Slovenský ľudový umelecký kolektív"/>
    <s v="SĽUK202101"/>
    <n v="1"/>
    <s v="Rekonštrukcia a modernizácia areálu v Rusovciach"/>
    <s v="Vylepšenie technicko-izolačných vlastností priestoru, zvýšenie bezpečnosti prevádzky, minimalizácia rizikových faktorov z hľadiska bezpečnosti a ochrany zdravia pri práci - fyzická záťaž, záťaž teplom. Konkrétne bude realizovaná výmena zasklenej steny v tanečných sálach SĽUK-u, rekonštrukcia elektrických rozvodov, výmena radiátorov, výmena podlahy a rekonštrukcia hygienického zázemia umeleckej zložky SĽUK-u."/>
    <s v="Vytvorenie kvalitného priestoru na tréningovú činnosť umeleckej prevádzky SĽUK-u a atraktívneho priestoru na organizáciu akcií a podujatí inými inštitúciami v rámci krátkodobého prenájmu."/>
    <s v="N/A"/>
    <s v="Zriaďovacia listina SĽUK, Čl. 1 ods. 2  písm. b) a m); Zákon č. 124/2006 Z.z. o bezpečnosti a ochrane zdravia pri práci , §6 ods. 1 b)  "/>
    <s v="Zvýšenie počtu krátkodobých prenájmov nebytových priestorov, 20/rok     "/>
    <x v="1"/>
    <x v="1"/>
    <x v="1"/>
    <s v="07 V realizácii"/>
    <x v="0"/>
    <x v="0"/>
    <n v="1"/>
    <n v="270000"/>
    <n v="0"/>
    <n v="270000"/>
    <n v="0"/>
    <n v="0"/>
    <n v="0"/>
    <n v="0"/>
    <n v="0"/>
    <n v="0"/>
    <n v="0"/>
    <n v="0"/>
    <n v="0"/>
    <s v="-"/>
    <n v="0"/>
    <n v="0"/>
    <n v="0"/>
    <n v="0"/>
    <n v="0"/>
    <n v="0"/>
    <n v="0"/>
    <n v="0"/>
    <n v="0"/>
    <n v="0"/>
    <n v="0"/>
    <m/>
    <n v="0"/>
    <x v="0"/>
    <s v="B1"/>
    <n v="9"/>
    <n v="1"/>
    <n v="1"/>
    <n v="1"/>
    <n v="1"/>
    <n v="1"/>
    <n v="1"/>
    <n v="1"/>
    <n v="0"/>
    <n v="1"/>
    <n v="0"/>
    <n v="0"/>
    <n v="1"/>
    <n v="1"/>
    <n v="1"/>
    <n v="1"/>
    <n v="0"/>
  </r>
  <r>
    <s v="SĽUK"/>
    <s v="Slovenský ľudový umelecký kolektív"/>
    <s v="SĽUK202105"/>
    <n v="5"/>
    <s v="Modernizácia parkoviska SĽUK-u"/>
    <s v="Realizácia nového povrchu parkoviska a inteligentného parkovacieho systému, obmedzenie prístupu a parkovania automobilov (iných ako návštevníkov SĽUK-u, vytvorenie parkovacích miest pre ZŤP."/>
    <s v="Zvýšenie komfortu návštevníkov podujatí organizovaných v priestoroch SĽUK-u a debarierizácia parkoviska."/>
    <s v="N/A"/>
    <s v="Zriaďovacia listina SĽUK, Čl. 1 ods. 2  písm. b) a f) "/>
    <s v="Miera zabezpečenia bezbariérového prístupu osôb so zdravotným postihnutím, 100%"/>
    <x v="1"/>
    <x v="1"/>
    <x v="22"/>
    <s v="01 Investičný zámer"/>
    <x v="0"/>
    <x v="1"/>
    <n v="1"/>
    <n v="104000"/>
    <n v="0"/>
    <n v="0"/>
    <n v="0"/>
    <n v="0"/>
    <n v="104000"/>
    <n v="0"/>
    <n v="0"/>
    <n v="0"/>
    <n v="0"/>
    <n v="0"/>
    <n v="0"/>
    <s v="-"/>
    <n v="0"/>
    <n v="0"/>
    <n v="0"/>
    <n v="0"/>
    <n v="0"/>
    <n v="0"/>
    <n v="0"/>
    <n v="0"/>
    <n v="0"/>
    <n v="0"/>
    <n v="0"/>
    <m/>
    <n v="0"/>
    <x v="0"/>
    <s v="B1"/>
    <n v="9"/>
    <n v="1"/>
    <n v="1"/>
    <n v="1"/>
    <n v="1"/>
    <n v="1"/>
    <n v="1"/>
    <n v="1"/>
    <n v="0"/>
    <n v="1"/>
    <n v="0"/>
    <n v="0"/>
    <n v="1"/>
    <n v="1"/>
    <n v="1"/>
    <n v="0"/>
    <n v="1"/>
  </r>
  <r>
    <s v="SND"/>
    <s v="Slovenské národné divadlo"/>
    <s v="SNM202101"/>
    <m/>
    <s v="Rekonštrukcia Historickej budovy SND"/>
    <s v="Komplexná rekonštrukcia technológií a stavby Historickej budovy SND "/>
    <s v="Obnova budovy NKP  a všetkých technológií zohľadňujúc energetickú efektívnosť a optimalizáciu nákladov na prevádzku"/>
    <m/>
    <s v="Zákon č. 278/1993 Z.z. o správe majetku štátu, §3 ods. 2; Zákon č. 385/1997 Z.z. o Slov.národnom divadle, §4 ods. 3"/>
    <s v="Návštevnosť HB porovnateľná s obdobím pred uzatvorením HB a Covid pandémiou, počet predstavení za sezónu/ rok "/>
    <x v="1"/>
    <x v="1"/>
    <x v="21"/>
    <s v="01 Investičný zámer"/>
    <x v="0"/>
    <x v="1"/>
    <n v="1"/>
    <n v="72500000"/>
    <n v="2500000"/>
    <n v="0"/>
    <n v="100000"/>
    <n v="2500000"/>
    <n v="20000000"/>
    <n v="20000000"/>
    <n v="27400000"/>
    <n v="0"/>
    <n v="0"/>
    <n v="0"/>
    <n v="0"/>
    <s v="-"/>
    <n v="0"/>
    <n v="0"/>
    <n v="0"/>
    <n v="0"/>
    <n v="0"/>
    <n v="0"/>
    <n v="0"/>
    <n v="0"/>
    <n v="0"/>
    <n v="0"/>
    <n v="0"/>
    <m/>
    <n v="0"/>
    <x v="1"/>
    <s v="B3"/>
    <n v="6"/>
    <n v="0"/>
    <n v="1"/>
    <n v="1"/>
    <n v="0"/>
    <n v="1"/>
    <n v="0"/>
    <n v="0"/>
    <n v="0"/>
    <n v="1"/>
    <n v="0"/>
    <n v="0"/>
    <n v="1"/>
    <n v="1"/>
    <n v="1"/>
    <n v="0"/>
    <n v="1"/>
  </r>
  <r>
    <s v="SND"/>
    <s v="Slovenské národné divadlo"/>
    <s v="SND202103"/>
    <m/>
    <s v="Rekonštrukcia Umelecko-dekoračných dielní"/>
    <s v="Komplexná rekonštrukcia objektov Umelecko-dekoračných dielní - stavba aj technológie"/>
    <s v="Zabezpečiť bezporuchový chod Umelecko-dekoračných dielní, bezpečnosť na pracovisku a optimálne pracovné podmienky - obnova budov a všetkých technológií zohľadňujúc energetickú efektívnosť a optimalizáciu nákladov na prevádzku"/>
    <m/>
    <s v="Zákon č. 278/1993 Z.z. o správe majetku štátu, §3 ods. 2; Zákon č. 385/1997 Z.z. o Slov.národnom divadle, §4 ods. 4"/>
    <s v="Energetická úspora min. 30% (kúrenie, klíma, voda, svetlo) , nulové incidenty ohľadne revízie technológii "/>
    <x v="1"/>
    <x v="1"/>
    <x v="1"/>
    <s v="01 Investičný zámer"/>
    <x v="0"/>
    <x v="1"/>
    <n v="1"/>
    <n v="7400000"/>
    <n v="400000"/>
    <n v="0"/>
    <n v="400000"/>
    <n v="6000000"/>
    <n v="1000000"/>
    <n v="0"/>
    <n v="0"/>
    <n v="0"/>
    <n v="0"/>
    <n v="0"/>
    <n v="0"/>
    <s v="-"/>
    <n v="0"/>
    <n v="0"/>
    <n v="0"/>
    <n v="0"/>
    <n v="0"/>
    <n v="0"/>
    <n v="0"/>
    <n v="0"/>
    <n v="0"/>
    <n v="0"/>
    <n v="0"/>
    <s v="Existuje možnosť financovať realizáciu zdrojmi plánu obnovy (podmienkou je pripravenosť investície v okamihu výzvy) "/>
    <n v="0"/>
    <x v="1"/>
    <s v="B3"/>
    <n v="6"/>
    <n v="1"/>
    <n v="1"/>
    <n v="0"/>
    <n v="0"/>
    <n v="1"/>
    <n v="0"/>
    <n v="0"/>
    <n v="0"/>
    <n v="1"/>
    <n v="0"/>
    <n v="0"/>
    <n v="1"/>
    <n v="1"/>
    <n v="1"/>
    <n v="0"/>
    <n v="1"/>
  </r>
  <r>
    <s v="SND"/>
    <s v="Slovenské národné divadlo"/>
    <s v="SND202102"/>
    <m/>
    <s v="Centrálny riadiaci systém NB SND"/>
    <s v="Komplexná výmena morálne zastaralého Centrálneho riadiaceho systému v NB SND._x000a__x000a__x000a_"/>
    <s v="Zabezpečiť bezporuchový chod Novej budovy SND_x000a_ - riadenie vzduchotechniky, odovdzávacej stanice tepla, trafostanice, osvetlenia a náväznosť na požiarny program."/>
    <s v="N/A"/>
    <s v="Zákon č. 278/1993 Z.z. o správe majetku štátu, §3 ods. 2; Zákon č. 385/1997 Z.z. o Slov.národnom divadle, §4 ods. 5"/>
    <s v="KPI nie je možné kvantifikovať"/>
    <x v="1"/>
    <x v="1"/>
    <x v="1"/>
    <s v="01 Investičný zámer"/>
    <x v="0"/>
    <x v="1"/>
    <n v="1"/>
    <n v="700000"/>
    <n v="0"/>
    <n v="0"/>
    <n v="0"/>
    <n v="0"/>
    <n v="0"/>
    <n v="0"/>
    <n v="700000"/>
    <n v="0"/>
    <n v="0"/>
    <n v="0"/>
    <n v="0"/>
    <s v="-"/>
    <n v="0"/>
    <n v="0"/>
    <n v="0"/>
    <n v="0"/>
    <n v="0"/>
    <n v="0"/>
    <n v="0"/>
    <n v="0"/>
    <n v="0"/>
    <n v="0"/>
    <n v="0"/>
    <m/>
    <n v="0"/>
    <x v="0"/>
    <s v="B1"/>
    <n v="8"/>
    <n v="1"/>
    <n v="1"/>
    <n v="1"/>
    <n v="0"/>
    <n v="1"/>
    <n v="1"/>
    <n v="1"/>
    <n v="0"/>
    <n v="1"/>
    <n v="0"/>
    <n v="0"/>
    <n v="1"/>
    <n v="1"/>
    <n v="1"/>
    <n v="0"/>
    <n v="1"/>
  </r>
  <r>
    <s v="SND"/>
    <s v="Slovenské národné divadlo"/>
    <s v="SND202105"/>
    <m/>
    <s v="Univerzálny čistiaci stroj  na údržbu vonkajších plôch - Multifunkčný malotraktor pre údržbu NB SND a UDD "/>
    <s v="Obstaranie univerzálneho čistiaceho stroja na údržbu vonkajších plôch (parkoviská, chodníky, ochozy)"/>
    <s v="Zabezpečiť riadnu údržbu vonkajších plôch SND "/>
    <s v="N/A"/>
    <s v="Zákon č. 278/1993 Z.z. o správe majetku štátu, §3 ods. 2; Zákon č. 385/1997 Z.z. o Slov.národnom divadle, §4 ods. 5"/>
    <s v="KPI nie je možné kvantifikovať"/>
    <x v="1"/>
    <x v="3"/>
    <x v="17"/>
    <s v="08 Realizované"/>
    <x v="0"/>
    <x v="0"/>
    <n v="1"/>
    <n v="30000"/>
    <n v="0"/>
    <n v="30000"/>
    <n v="0"/>
    <n v="0"/>
    <n v="0"/>
    <n v="0"/>
    <n v="0"/>
    <n v="0"/>
    <n v="0"/>
    <n v="0"/>
    <n v="0"/>
    <s v="-"/>
    <n v="0"/>
    <n v="0"/>
    <n v="0"/>
    <n v="0"/>
    <n v="0"/>
    <n v="0"/>
    <n v="0"/>
    <n v="0"/>
    <n v="0"/>
    <n v="0"/>
    <n v="0"/>
    <m/>
    <n v="1"/>
    <x v="0"/>
    <s v="B1"/>
    <n v="8"/>
    <n v="1"/>
    <n v="1"/>
    <n v="1"/>
    <n v="0"/>
    <n v="1"/>
    <n v="1"/>
    <n v="1"/>
    <n v="0"/>
    <n v="1"/>
    <n v="0"/>
    <n v="0"/>
    <n v="1"/>
    <n v="1"/>
    <n v="1"/>
    <n v="1"/>
    <n v="0"/>
  </r>
  <r>
    <s v="SND"/>
    <s v="Slovenské národné divadlo"/>
    <s v="SND202106"/>
    <m/>
    <s v="Rekonštrukcia elektroakustického ozvučenia v sále a skúšobniach Opery a Baletu Novej budovy SND"/>
    <s v="Nevyhnutná modernizácia a upgrade elektroakustických zariadení, mikrofónov, záznamu a reprodukcie zvuku,streamovania, úložiska dát - audio cloudu  a predovšetkým doriešenie problému priestorovej akustiky v hlavnej sále Opery a Baletu za pomoci elektronického dozvuku"/>
    <s v="Zabezpečiť bezporuchovú prevádzku, technologicky umožniť umeleckú tvorbu porovnateľnú minimálne s európskym štandardom a tým umožniť medzinárodnú spoluprácu na nových projektoch"/>
    <m/>
    <s v="Zákon č. 385/1997 Z.z. o Slov.národnom divadle, §2"/>
    <s v="KPI nie je možné kvantifikovať"/>
    <x v="2"/>
    <x v="3"/>
    <x v="8"/>
    <s v="01 Investičný zámer"/>
    <x v="0"/>
    <x v="1"/>
    <n v="1"/>
    <n v="6500000"/>
    <n v="0"/>
    <n v="0"/>
    <n v="0"/>
    <n v="6500000"/>
    <n v="0"/>
    <n v="0"/>
    <n v="0"/>
    <n v="0"/>
    <n v="0"/>
    <n v="0"/>
    <n v="0"/>
    <s v="-"/>
    <n v="0"/>
    <n v="0"/>
    <n v="0"/>
    <n v="0"/>
    <n v="0"/>
    <n v="0"/>
    <n v="0"/>
    <n v="0"/>
    <n v="0"/>
    <n v="0"/>
    <n v="0"/>
    <m/>
    <n v="0"/>
    <x v="1"/>
    <s v="B3"/>
    <n v="7"/>
    <n v="1"/>
    <n v="1"/>
    <n v="1"/>
    <n v="0"/>
    <n v="1"/>
    <n v="0"/>
    <n v="0"/>
    <n v="0"/>
    <n v="1"/>
    <n v="0"/>
    <n v="1"/>
    <n v="0"/>
    <n v="1"/>
    <n v="1"/>
    <n v="0"/>
    <n v="1"/>
  </r>
  <r>
    <s v="SND"/>
    <s v="Slovenské národné divadlo"/>
    <s v="SND202107"/>
    <m/>
    <s v="Rekonštrukcia elektroakustického ozvučenia v sálach Činohry a Štúdia a v skúšobniach Činohry v Novej budove  SND_x000a_"/>
    <s v="Nevyhnutná modernizácia elektroakustických zariadení, mixážneho pultu v Štúdiu, mikrofónov, záznamu a reprodukcie zvuku, streamovania, uložiska audio dát - audio cloud a hlavne doriešenie problému priestorovej akustiky v hlavnej sále Činohry za pomoci elektronického dozvuku"/>
    <s v="Zabezpečiť bezporuchovú prevádzku, technologicky umožniť umeleckú tvorbu porovnateľnú minimálne s európskym štandardom a tým umožniť medzinárodnú spoluprácu na nových projektoch"/>
    <m/>
    <s v="Zákon č. 385/1997 Z.z. o Slov.národnom divadle, §2"/>
    <s v="KPI nie je možné kvantifikovať"/>
    <x v="2"/>
    <x v="3"/>
    <x v="8"/>
    <s v="01 Investičný zámer"/>
    <x v="0"/>
    <x v="1"/>
    <n v="1"/>
    <n v="6200000"/>
    <n v="0"/>
    <n v="0"/>
    <n v="0"/>
    <n v="0"/>
    <n v="6200000"/>
    <n v="0"/>
    <n v="0"/>
    <n v="0"/>
    <n v="0"/>
    <n v="0"/>
    <n v="0"/>
    <s v="-"/>
    <n v="0"/>
    <n v="0"/>
    <n v="0"/>
    <n v="0"/>
    <n v="0"/>
    <n v="0"/>
    <n v="0"/>
    <n v="0"/>
    <n v="0"/>
    <n v="0"/>
    <n v="0"/>
    <m/>
    <n v="0"/>
    <x v="1"/>
    <s v="B3"/>
    <n v="7"/>
    <n v="1"/>
    <n v="1"/>
    <n v="1"/>
    <n v="0"/>
    <n v="1"/>
    <n v="0"/>
    <n v="0"/>
    <n v="0"/>
    <n v="1"/>
    <n v="0"/>
    <n v="1"/>
    <n v="0"/>
    <n v="1"/>
    <n v="1"/>
    <n v="0"/>
    <n v="1"/>
  </r>
  <r>
    <s v="SND"/>
    <s v="Slovenské národné divadlo"/>
    <s v="SND202108"/>
    <m/>
    <s v="Rekonštrukcia scénického osvetlenia  v sálach a skúšobniach Opery a Baletu v Novej budove SND"/>
    <s v="Nevyhnutná modernizácia a upgrade zariadení scénického osvetlenia , prechod na LED technológie, obstaranie nových vizuálnych technológií 4K ultra HD LED steny,"/>
    <s v="Zabezpečiť bezporuchovú prevádzku, technologicky umožniť umeleckú tvorbu porovnateľnú minimálne s európskym štandardom a tým umožniť medzinárodnú spoluprácu na nových projektoch + energetická optimalizácia (LED technológie)"/>
    <m/>
    <s v="Zákon č. 385/1997 Z.z. o Slov.národnom divadle, §2"/>
    <s v="KPI nie je možné kvantifikovať"/>
    <x v="2"/>
    <x v="3"/>
    <x v="4"/>
    <s v="01 Investičný zámer"/>
    <x v="0"/>
    <x v="1"/>
    <n v="1"/>
    <n v="3500000"/>
    <n v="0"/>
    <n v="0"/>
    <n v="0"/>
    <n v="3500000"/>
    <n v="0"/>
    <n v="0"/>
    <n v="0"/>
    <n v="0"/>
    <n v="0"/>
    <n v="0"/>
    <n v="0"/>
    <s v="-"/>
    <n v="0"/>
    <n v="0"/>
    <n v="0"/>
    <n v="0"/>
    <n v="0"/>
    <n v="0"/>
    <n v="0"/>
    <n v="0"/>
    <n v="0"/>
    <n v="0"/>
    <n v="0"/>
    <m/>
    <n v="0"/>
    <x v="1"/>
    <s v="B3"/>
    <n v="7"/>
    <n v="1"/>
    <n v="1"/>
    <n v="1"/>
    <n v="0"/>
    <n v="1"/>
    <n v="0"/>
    <n v="0"/>
    <n v="0"/>
    <n v="1"/>
    <n v="0"/>
    <n v="1"/>
    <n v="0"/>
    <n v="1"/>
    <n v="1"/>
    <n v="0"/>
    <n v="1"/>
  </r>
  <r>
    <s v="SND"/>
    <s v="Slovenské národné divadlo"/>
    <s v="SND202109"/>
    <m/>
    <s v="Rekonštrukcia scénického osvetlenia v sálach a v skúšobniach Činohry  v Novej budove SND - Veľká sála, Štúdio, Modrý salón"/>
    <s v="Nevyhnutná modernizácia a upgrade zariadení scénického osvetlenia a videozariadení, prechod na LED technológie,  "/>
    <s v="Zabezpečiť bezporuchovú prevádzku, technologicky umožniť umeleckú tvorbu porovnateľnú minimálne s európskym štandardom a tým umožniť medzinárodnú spoluprácu na nových projektoch + energetická optimalizácia (LED technológie)"/>
    <m/>
    <s v="Zákon č. 385/1997 Z.z. o Slov.národnom divadle, §2"/>
    <s v="KPI nie je možné kvantifikovať"/>
    <x v="2"/>
    <x v="3"/>
    <x v="4"/>
    <s v="01 Investičný zámer"/>
    <x v="0"/>
    <x v="1"/>
    <n v="1"/>
    <n v="3500000"/>
    <n v="0"/>
    <n v="0"/>
    <n v="0"/>
    <n v="0"/>
    <n v="3500000"/>
    <n v="0"/>
    <n v="0"/>
    <n v="0"/>
    <n v="0"/>
    <n v="0"/>
    <n v="0"/>
    <s v="-"/>
    <n v="0"/>
    <n v="0"/>
    <n v="0"/>
    <n v="0"/>
    <n v="0"/>
    <n v="0"/>
    <n v="0"/>
    <n v="0"/>
    <n v="0"/>
    <n v="0"/>
    <n v="0"/>
    <m/>
    <n v="0"/>
    <x v="1"/>
    <s v="B3"/>
    <n v="7"/>
    <n v="1"/>
    <n v="1"/>
    <n v="1"/>
    <n v="0"/>
    <n v="1"/>
    <n v="0"/>
    <n v="0"/>
    <n v="0"/>
    <n v="1"/>
    <n v="0"/>
    <n v="1"/>
    <n v="0"/>
    <n v="1"/>
    <n v="1"/>
    <n v="0"/>
    <n v="1"/>
  </r>
  <r>
    <s v="SND"/>
    <s v="Slovenské národné divadlo"/>
    <s v="SND202110"/>
    <m/>
    <s v="Rekonštrukcia scénických zariadení v sále Štúdia v Novej budove SND"/>
    <s v="Nevyhnutná rekonštrukcia riadiaceho systému scénických zariadení v sale ŠTÚDIA - úprava scénických zariadení vyhovujúca bezpečnostnej norme SIL3, obstaranie mobilného praktikáblového fundusu javísk ako súčasti scénických zariadení"/>
    <s v="Zabezpečiť bezporuchovú prevádzku, technologicky umožniť umeleckú tvorbu porovnateľnú minimálne s európskym štandardom a tým umožniť medzinárodnú spoluprácu na nových projektoch"/>
    <s v="N/A"/>
    <s v="Zákon č. 385/1997 Z.z. o Slov.národnom divadle, §2"/>
    <s v="KPI nie je možné kvantifikovať"/>
    <x v="2"/>
    <x v="3"/>
    <x v="6"/>
    <s v="01 Investičný zámer"/>
    <x v="0"/>
    <x v="1"/>
    <n v="1"/>
    <n v="460000"/>
    <n v="0"/>
    <n v="0"/>
    <n v="0"/>
    <n v="460000"/>
    <n v="0"/>
    <n v="0"/>
    <n v="0"/>
    <n v="0"/>
    <n v="0"/>
    <n v="0"/>
    <n v="0"/>
    <s v="-"/>
    <n v="0"/>
    <n v="0"/>
    <n v="0"/>
    <n v="0"/>
    <n v="0"/>
    <n v="0"/>
    <n v="0"/>
    <n v="0"/>
    <n v="0"/>
    <n v="0"/>
    <n v="0"/>
    <m/>
    <n v="0"/>
    <x v="0"/>
    <s v="B1"/>
    <n v="8"/>
    <n v="1"/>
    <n v="1"/>
    <n v="1"/>
    <n v="0"/>
    <n v="1"/>
    <n v="1"/>
    <n v="1"/>
    <n v="0"/>
    <n v="1"/>
    <n v="0"/>
    <n v="1"/>
    <n v="0"/>
    <n v="1"/>
    <n v="1"/>
    <n v="0"/>
    <n v="1"/>
  </r>
  <r>
    <s v="SND"/>
    <s v="Slovenské národné divadlo"/>
    <s v="SND202111"/>
    <m/>
    <s v="Rekonštrukcia scénických zariadení v sále a v skúšobniach Opery a Baletu  v Novej budove SND"/>
    <s v="Pokračovanie rekonštrukcie riadiaceho systému scénických zariadení v sale OPERY a BALETU, úprava scénických zariadení vyhovujúca bezpečnostnej norme SIL3, obstaranie mobilného praktikáblového fundusu javísk ako súčasti scénických zariadení, výmena výdrevy javiska OPERY a BALETU"/>
    <s v="Zabezpečiť bezporuchovú prevádzku, technologicky umožniť umeleckú tvorbu porovnateľnú minimálne s európskym štandardom a tým umožniť medzinárodnú spoluprácu na nových projektoch"/>
    <s v="N/A"/>
    <s v="Zákon č. 385/1997 Z.z. o Slov.národnom divadle, §2"/>
    <s v="KPI nie je možné kvantifikovať"/>
    <x v="2"/>
    <x v="3"/>
    <x v="6"/>
    <s v="01 Investičný zámer"/>
    <x v="0"/>
    <x v="1"/>
    <n v="1"/>
    <n v="210000"/>
    <n v="0"/>
    <n v="0"/>
    <n v="0"/>
    <n v="210000"/>
    <n v="0"/>
    <n v="0"/>
    <n v="0"/>
    <n v="0"/>
    <n v="0"/>
    <n v="0"/>
    <n v="0"/>
    <s v="-"/>
    <n v="0"/>
    <n v="0"/>
    <n v="0"/>
    <n v="0"/>
    <n v="0"/>
    <n v="0"/>
    <n v="0"/>
    <n v="0"/>
    <n v="0"/>
    <n v="0"/>
    <n v="0"/>
    <m/>
    <n v="0"/>
    <x v="0"/>
    <s v="B1"/>
    <n v="8"/>
    <n v="1"/>
    <n v="1"/>
    <n v="1"/>
    <n v="0"/>
    <n v="1"/>
    <n v="1"/>
    <n v="1"/>
    <n v="0"/>
    <n v="1"/>
    <n v="0"/>
    <n v="1"/>
    <n v="0"/>
    <n v="1"/>
    <n v="1"/>
    <n v="0"/>
    <n v="1"/>
  </r>
  <r>
    <s v="SND"/>
    <s v="Slovenské národné divadlo"/>
    <s v="SND202112"/>
    <m/>
    <s v="Rekonštrukcia scénických zariadení v sále a v skúšobniach Činohry v Novej budove SND"/>
    <s v="Nevyhnutná rekonštrukcia riadiaceho systému scénických zariadení v sále ČINOHRY - úprava scénických zariadení vyhovujúca bezpečnostnej norme SIL3, obstaranie mobilného praktikáblového fundusu javísk ako súčasti scénických zariadení"/>
    <s v="Zabezpečiť bezporuchovú prevádzku, technologicky umožniť umeleckú tvorbu porovnateľnú minimálne s európskym štandardom a tým umožniť medzinárodnú spoluprácu na nových projektoch"/>
    <m/>
    <s v="Zákon č. 385/1997 Z.z. o Slov.národnom divadle, §2"/>
    <s v="KPI nie je možné kvantifikovať"/>
    <x v="2"/>
    <x v="3"/>
    <x v="6"/>
    <s v="01 Investičný zámer"/>
    <x v="0"/>
    <x v="1"/>
    <n v="1"/>
    <n v="1368000"/>
    <n v="0"/>
    <n v="0"/>
    <n v="0"/>
    <n v="0"/>
    <n v="1368000"/>
    <n v="0"/>
    <n v="0"/>
    <n v="0"/>
    <n v="0"/>
    <n v="0"/>
    <n v="0"/>
    <s v="-"/>
    <n v="0"/>
    <n v="0"/>
    <n v="0"/>
    <n v="0"/>
    <n v="0"/>
    <n v="0"/>
    <n v="0"/>
    <n v="0"/>
    <n v="0"/>
    <n v="0"/>
    <n v="0"/>
    <m/>
    <n v="0"/>
    <x v="1"/>
    <s v="B3"/>
    <n v="7"/>
    <n v="1"/>
    <n v="1"/>
    <n v="1"/>
    <n v="0"/>
    <n v="1"/>
    <n v="0"/>
    <n v="0"/>
    <n v="0"/>
    <n v="1"/>
    <n v="0"/>
    <n v="1"/>
    <n v="0"/>
    <n v="1"/>
    <n v="1"/>
    <n v="0"/>
    <n v="1"/>
  </r>
  <r>
    <s v="SND"/>
    <s v="Slovenské národné divadlo"/>
    <s v="SND202113"/>
    <m/>
    <s v="Decentralizácia vzduchotechniky v NB SND"/>
    <s v="Prerobenie systému kúrenia a klimatizácie v NB SND - zabezpečenie splnenia noriem energetických auditov."/>
    <s v="Úpora prevádzkových nákladov - decentralizáciou vzduchotechniky v NB SND zabezpečiť efektívne ovládanie/ selektovanie ochadzovania/vykurovania priestorov v Novej budove SND."/>
    <s v="N/A"/>
    <s v="Zákon č. 278/1993 Z.z. o správe majetku štátu, §3 ods. 2; Zákon č. 385/1997 Z.z. o Slov.národnom divadle, §4 ods. 3_x000a_"/>
    <s v="KPI bude definované po vykonaní energetického auditu v roku 2022"/>
    <x v="1"/>
    <x v="3"/>
    <x v="24"/>
    <s v="01 Investičný zámer"/>
    <x v="0"/>
    <x v="1"/>
    <n v="1"/>
    <n v="300000"/>
    <n v="0"/>
    <n v="0"/>
    <n v="0"/>
    <n v="300000"/>
    <n v="0"/>
    <n v="0"/>
    <n v="0"/>
    <n v="0"/>
    <n v="0"/>
    <n v="0"/>
    <n v="0"/>
    <s v="-"/>
    <n v="0"/>
    <n v="0"/>
    <n v="0"/>
    <n v="0"/>
    <n v="0"/>
    <n v="0"/>
    <n v="0"/>
    <n v="0"/>
    <n v="0"/>
    <n v="0"/>
    <n v="0"/>
    <m/>
    <n v="0"/>
    <x v="0"/>
    <s v="B1"/>
    <n v="8"/>
    <n v="1"/>
    <n v="1"/>
    <n v="1"/>
    <n v="0"/>
    <n v="1"/>
    <n v="1"/>
    <n v="1"/>
    <n v="0"/>
    <n v="1"/>
    <n v="0"/>
    <n v="0"/>
    <n v="1"/>
    <n v="1"/>
    <n v="1"/>
    <n v="0"/>
    <n v="1"/>
  </r>
  <r>
    <s v="SND"/>
    <s v="Slovenské národné divadlo"/>
    <s v="SND202114"/>
    <m/>
    <s v="Rekonštrukcia stavebnej akustiky skúšobného javiska a skúšobne orchestra"/>
    <s v="Stavebné úpravy priestorov skúšobného javiska a skúšobne orchestra v NB SND."/>
    <s v="Skvalitnenie priestorovej akustiky."/>
    <s v="N/A"/>
    <s v="Zákon č. 385/1997 Z.z. o Slov.národnom divadle, §2"/>
    <s v="momentálne nedisponujeme kvantifikovaným KPI"/>
    <x v="1"/>
    <x v="1"/>
    <x v="1"/>
    <s v="01 Investičný zámer"/>
    <x v="0"/>
    <x v="1"/>
    <n v="1"/>
    <n v="200000"/>
    <n v="0"/>
    <n v="0"/>
    <n v="0"/>
    <n v="200000"/>
    <n v="0"/>
    <n v="0"/>
    <n v="0"/>
    <n v="0"/>
    <n v="0"/>
    <n v="0"/>
    <n v="0"/>
    <s v="-"/>
    <n v="0"/>
    <n v="0"/>
    <n v="0"/>
    <n v="0"/>
    <n v="0"/>
    <n v="0"/>
    <n v="0"/>
    <n v="0"/>
    <n v="0"/>
    <n v="0"/>
    <n v="0"/>
    <m/>
    <n v="0"/>
    <x v="0"/>
    <s v="B1"/>
    <n v="8"/>
    <n v="1"/>
    <n v="1"/>
    <n v="1"/>
    <n v="0"/>
    <n v="1"/>
    <n v="1"/>
    <n v="1"/>
    <n v="0"/>
    <n v="1"/>
    <n v="0"/>
    <n v="0"/>
    <n v="1"/>
    <n v="1"/>
    <n v="1"/>
    <n v="0"/>
    <n v="1"/>
  </r>
  <r>
    <s v="SND"/>
    <s v="Slovenské národné divadlo"/>
    <s v="SND202115"/>
    <n v="2"/>
    <s v="Rekonštrukcia trafostanice NB SND "/>
    <s v="Komplexná výmena odpájačov vysokého napäťia (VN) - prechod z manuálnych odpínačov na diaľkovo riadené + odstánenie havarujného stavu - merania prúdu do riadiaceho systému na jednom z dvoch prívodov VN do Novej budovy SND.  Z dvoch prívodov je v súčasnosti funkčný iba jeden, t.z. prevádzkujeme budovu bez záložného prívodu VN. V prípade poruchy stávajúceho funkčného prívodu nastane odstavenie budovy a tým dôjde k následkom na technických a technologických zariadeniach (nenávratne sú v ohrození najmä scénické zariadenia)"/>
    <s v="Zabzepečnie prívodu vysokého napätia do Novej budovy SND z dvoch stávajúcich prívodov - zabránenie dlhodobým výpadkom vysokého napätia. V prípade poruchy bude možné odstaviť lokálne časti trafostanice."/>
    <s v="N/A"/>
    <s v="Zákon č. 278/1993 Z.z. o správe majetku štátu, §3 ods. 2; Zákon č. 385/1997 Z.z. o Slov.národnom divadle, §4 ods. 3_x000a_"/>
    <s v="KPI nie je možné kvantifikovať"/>
    <x v="0"/>
    <x v="0"/>
    <x v="0"/>
    <s v="01 Investičný zámer"/>
    <x v="0"/>
    <x v="1"/>
    <n v="1"/>
    <n v="150000"/>
    <n v="0"/>
    <n v="0"/>
    <n v="150000"/>
    <n v="0"/>
    <n v="0"/>
    <n v="0"/>
    <n v="0"/>
    <n v="0"/>
    <n v="0"/>
    <n v="0"/>
    <n v="0"/>
    <s v="-"/>
    <n v="0"/>
    <n v="0"/>
    <n v="0"/>
    <n v="0"/>
    <n v="0"/>
    <n v="0"/>
    <n v="0"/>
    <n v="0"/>
    <n v="0"/>
    <n v="0"/>
    <n v="0"/>
    <m/>
    <n v="0"/>
    <x v="0"/>
    <s v="B1"/>
    <n v="9"/>
    <n v="1"/>
    <n v="1"/>
    <n v="1"/>
    <n v="1"/>
    <n v="1"/>
    <n v="1"/>
    <n v="1"/>
    <n v="0"/>
    <n v="1"/>
    <n v="1"/>
    <n v="0"/>
    <n v="0"/>
    <n v="1"/>
    <n v="1"/>
    <n v="0"/>
    <n v="1"/>
  </r>
  <r>
    <s v="SND"/>
    <s v="Slovenské národné divadlo"/>
    <s v="SND202116"/>
    <m/>
    <s v="Rekonštrukcia rozvodov teplej úžitkovej vody v NB SND"/>
    <s v="Výmena rozvodov a regulácie TÚV v NB SND."/>
    <s v="Zabezpečenie optimálnej distribúcie teplej úžitkovej vody."/>
    <s v="N/A"/>
    <s v="Nariadenie vlády č. 391/2006 Z. z. Nariadenie vlády Slovenskej republiky o minimálnych bezpečnostných a zdravotných požiadavkách na pracovisko"/>
    <s v="KPI nie je možné kvantifikovať"/>
    <x v="1"/>
    <x v="1"/>
    <x v="1"/>
    <s v="01 Investičný zámer"/>
    <x v="0"/>
    <x v="1"/>
    <n v="1"/>
    <n v="100000"/>
    <n v="0"/>
    <n v="0"/>
    <n v="0"/>
    <n v="0"/>
    <n v="100000"/>
    <n v="0"/>
    <n v="0"/>
    <n v="0"/>
    <n v="0"/>
    <n v="0"/>
    <n v="0"/>
    <s v="-"/>
    <n v="0"/>
    <n v="0"/>
    <n v="0"/>
    <n v="0"/>
    <n v="0"/>
    <n v="0"/>
    <n v="0"/>
    <n v="0"/>
    <n v="0"/>
    <n v="0"/>
    <n v="0"/>
    <m/>
    <n v="0"/>
    <x v="0"/>
    <s v="B1"/>
    <n v="8"/>
    <n v="1"/>
    <n v="1"/>
    <n v="1"/>
    <n v="0"/>
    <n v="1"/>
    <n v="1"/>
    <n v="1"/>
    <n v="0"/>
    <n v="1"/>
    <n v="0"/>
    <n v="0"/>
    <n v="1"/>
    <n v="1"/>
    <n v="1"/>
    <n v="0"/>
    <n v="1"/>
  </r>
  <r>
    <s v="SND"/>
    <s v="Slovenské národné divadlo"/>
    <s v="SND202117"/>
    <m/>
    <s v="Čiastočná rekonštrukcia chaty SND v Liptovskom Jáne"/>
    <s v="Zateplenie strešnej konštruckie a úprava vnútorných priestorov (dobudovanie sociálnych zariadení)"/>
    <s v="Úspora nákladov na vykurovanie a zabezpečenie hygienických štandardov pre ubytovaných."/>
    <s v="N/A"/>
    <s v="Zákon č. 278/1993 Z.z. o správe majetku štátu, §3 ods. 2; Zákon č. 385/1997 Z.z. o Slov.národnom divadle, §4 ods. 3_x000a_"/>
    <s v="momentálne nedisponujeme kvantifikovaným KPI"/>
    <x v="1"/>
    <x v="1"/>
    <x v="1"/>
    <s v="01 Investičný zámer"/>
    <x v="2"/>
    <x v="0"/>
    <n v="1"/>
    <n v="80000"/>
    <n v="0"/>
    <n v="0"/>
    <n v="0"/>
    <n v="80000"/>
    <n v="0"/>
    <n v="0"/>
    <n v="0"/>
    <n v="0"/>
    <n v="0"/>
    <n v="0"/>
    <n v="0"/>
    <s v="-"/>
    <n v="0"/>
    <n v="0"/>
    <n v="0"/>
    <n v="0"/>
    <n v="0"/>
    <n v="0"/>
    <n v="0"/>
    <n v="0"/>
    <n v="0"/>
    <n v="0"/>
    <n v="0"/>
    <m/>
    <n v="1"/>
    <x v="0"/>
    <s v="B1"/>
    <n v="7"/>
    <n v="1"/>
    <n v="1"/>
    <n v="1"/>
    <n v="0"/>
    <n v="1"/>
    <n v="1"/>
    <n v="1"/>
    <n v="0"/>
    <n v="1"/>
    <n v="0"/>
    <n v="0"/>
    <n v="1"/>
    <n v="1"/>
    <n v="0"/>
    <n v="0"/>
    <n v="0"/>
  </r>
  <r>
    <s v="SND"/>
    <s v="Slovenské národné divadlo"/>
    <s v="SND202118"/>
    <m/>
    <s v="Príprava a naštudovanie nových divadelných titulov"/>
    <m/>
    <m/>
    <s v="N/A"/>
    <m/>
    <m/>
    <x v="2"/>
    <x v="2"/>
    <x v="2"/>
    <s v="08 Realizované"/>
    <x v="0"/>
    <x v="0"/>
    <n v="1"/>
    <n v="99500"/>
    <n v="0"/>
    <n v="99500"/>
    <n v="0"/>
    <n v="0"/>
    <n v="0"/>
    <n v="0"/>
    <n v="0"/>
    <n v="0"/>
    <n v="0"/>
    <n v="0"/>
    <n v="0"/>
    <s v="-"/>
    <n v="0"/>
    <n v="0"/>
    <n v="0"/>
    <n v="0"/>
    <n v="0"/>
    <n v="0"/>
    <n v="0"/>
    <n v="0"/>
    <n v="0"/>
    <n v="0"/>
    <n v="0"/>
    <m/>
    <n v="1"/>
    <x v="0"/>
    <s v="B1"/>
    <n v="6"/>
    <n v="1"/>
    <n v="1"/>
    <n v="1"/>
    <n v="0"/>
    <n v="0"/>
    <n v="1"/>
    <n v="1"/>
    <n v="0"/>
    <n v="1"/>
    <n v="0"/>
    <n v="1"/>
    <n v="0"/>
    <n v="0"/>
    <n v="1"/>
    <n v="1"/>
    <n v="0"/>
  </r>
  <r>
    <s v="SND"/>
    <s v="Slovenské národné divadlo"/>
    <s v="SND202119"/>
    <m/>
    <s v="Nákup prevádzkových strojov, prístrojov, zariadení, techniky a náradia"/>
    <s v="Svetelné riadiace pulty a  backupy pre hlavnú sálu Opery a Baletu, média server, zariadenie na zabezpečenie scénických video prenosov v hlavnej sále OPERY a BALETU, strihové pracovisko zvuku SADIE pre prevádzku Opery a Baletu na prípravu audio príspevkov a podkladov pre predstavenia Opery a Baletu, pre vykonávanie audio podkladov slúžiacich na naštudovanie predstavení pre účinkujúcich (sólisti, zbor, orchester) Opery,  20 kanálov bezdrôtového systému mikroportov eur na zabezpečenie predstavení najmä Činohry a Opery, efektové svetlá hlavného scénického osvetlenia. Výmenou 10ks najdôležitejších nefunkčných efektových scénických svietidiel v sále Činohry sa zabezpečí plynulá realizácia činoherných predstavení"/>
    <m/>
    <s v="N/A"/>
    <m/>
    <m/>
    <x v="2"/>
    <x v="3"/>
    <x v="7"/>
    <s v="08 Realizované"/>
    <x v="0"/>
    <x v="0"/>
    <n v="1"/>
    <n v="418520"/>
    <n v="0"/>
    <n v="418520"/>
    <n v="0"/>
    <n v="0"/>
    <n v="0"/>
    <n v="0"/>
    <n v="0"/>
    <n v="0"/>
    <n v="0"/>
    <n v="0"/>
    <n v="0"/>
    <s v="-"/>
    <n v="0"/>
    <n v="0"/>
    <n v="0"/>
    <n v="0"/>
    <n v="0"/>
    <n v="0"/>
    <n v="0"/>
    <n v="0"/>
    <n v="0"/>
    <n v="0"/>
    <n v="0"/>
    <m/>
    <n v="0"/>
    <x v="0"/>
    <s v="B1"/>
    <n v="6"/>
    <n v="1"/>
    <n v="1"/>
    <n v="1"/>
    <n v="0"/>
    <n v="0"/>
    <n v="1"/>
    <n v="1"/>
    <n v="0"/>
    <n v="1"/>
    <n v="0"/>
    <n v="1"/>
    <n v="0"/>
    <n v="0"/>
    <n v="1"/>
    <n v="1"/>
    <n v="0"/>
  </r>
  <r>
    <s v="SNG"/>
    <s v="Slovenská národná galéria"/>
    <s v="SNG202101"/>
    <n v="1"/>
    <s v="Rekonštrukcia, modernizácia a dostavba areálu SNG v Bratislave "/>
    <s v="Hlavným zámerom je rekonštrukcia, modernizácia a dostavba areálu SNG v Bratislave. SNG má momentálne svoj zbierkový fond roztrúsený na troch miestach, pričom ani jedno nie je z hlľadiska priestorového či klimatizačného optimálne. Od roku 2013 je SNG v dočasných priestoroch, s obmedzenou výstavnou plochou. Toto dočasné provizórium malo trvať tri roky, momentálne je to osem rokov a má to zásadný vplyv na možnosti výkonu odborných činností. Zámerom projektu je odstrániť havarijný stav Premostenia, klimatizačného systému, AB a NKP Vodných kasární, znížiť energetickú náročnosť prevádzky budovy, zabezpečiť bezbariérovú prevádzku areálu. Vybudovať komplexný depozitár na profesionálne uskladnenie všetkých zbierkových predmetov na jednom mieste v nadväznosti na reštaurátorské a digitalizačné pracovisko. Vybudovať profesionálne pracoviská na uskladnenie a prácu so všetkými druhmi fondov (knižnica, archív). Revitalizovať päť tisíc metrov štvorcových expozičných plôch určený na prezentáciu zbierok a výtvarného umenia, vytvoriť odborné zázemie pre všetky druhy galerijných činností. Revitalizovať verejné priestory a sfunkčniť areál tak, aby bol užívateľsky a návštevnícky dôstojným riešením pre erbovú inštitúciu. "/>
    <s v="Investičná akcia, ktorá ma vybudovať komplexné muzeálne pracovisko 21. storočia so všetkými odbornými, expozičnými a programovými náležitosťami ako súčasť verejných priestorov a štruktúr v Starom meste Bratislavy. "/>
    <m/>
    <s v="Uznesenie vlády SR č. 284/ 2007;  Uznesenie vlády SR č. 598/2013; Uznesenie vlády SR č. 710/ 2015; Uznesenie vlády SR č. 288/2016; Uznesenie vlády SR č. 14/2020 _x000a_"/>
    <s v="počet zrekonštruovaných objektov //                                         počet nových služieb pre návštevníka //                                          počet sprístupnených výstav a expozícií //                                                 bezlístková zóna //"/>
    <x v="1"/>
    <x v="1"/>
    <x v="21"/>
    <s v="07 V realizácii"/>
    <x v="0"/>
    <x v="0"/>
    <n v="1"/>
    <n v="37000000"/>
    <n v="0"/>
    <n v="18321950.91"/>
    <n v="19500000"/>
    <n v="0"/>
    <n v="0"/>
    <n v="0"/>
    <n v="0"/>
    <n v="0"/>
    <n v="0"/>
    <n v="0"/>
    <n v="0"/>
    <s v="-"/>
    <n v="0"/>
    <n v="0"/>
    <n v="0"/>
    <n v="0"/>
    <n v="0"/>
    <n v="0"/>
    <n v="0"/>
    <n v="0"/>
    <n v="0"/>
    <n v="0"/>
    <n v="0"/>
    <m/>
    <n v="0"/>
    <x v="1"/>
    <s v="A2"/>
    <n v="7"/>
    <n v="0"/>
    <n v="1"/>
    <n v="1"/>
    <n v="1"/>
    <n v="1"/>
    <n v="0"/>
    <n v="0"/>
    <n v="0"/>
    <n v="1"/>
    <n v="0"/>
    <n v="0"/>
    <n v="1"/>
    <n v="1"/>
    <n v="1"/>
    <n v="1"/>
    <n v="0"/>
  </r>
  <r>
    <s v="SNG"/>
    <s v="Slovenská národná galéria"/>
    <s v="SNG202102"/>
    <n v="2"/>
    <s v="Galéria Ľudovíta Fullu v Ružomberku - projekt obnovy a rekonštrukcie"/>
    <s v="Budova GĽF je špecifická už samotnými okolnosťami svojho vzniku. Bola postavená štátom (na zelenej lúke) ako prvá galéria na Slovensku primárne s galerijným účelom (white cube). Vznikla však nielen na vystavovanie diel, ktoré vo veľkorysom počte Fulla daroval SR, ale bola aj domovom samotného umelca až do jeho smrti. Od svojho vzniku neprešla komplexnou obnovou. Najzávažnejším problémom objektu je narušenie statiky. To sa prejavuje poklesom budovy a veľkou horizontálnou trhlinou v obvodovej stene. Porušená je v átriu, v dôsledku čoho zateká do priestorov pod jeho úrovňou. Sekundárne má nerovnomerné sadanie objektu dopad na deformáciu pôvodných okenných konštrukcií v celom objekte, v niektorých praskajú sklenené výplne. Kvôli nakláňaniu objektu sa zároveň porušil zamurovaný zvod dažďovej vody zo strechy, takže do výstavnej siene na prízemí pri prívalových dažďoch intenzívne zateká. Statik konštatoval opotrebovanie pylónov nesúcich charakteristickú konzolu 2. nadzemného podlažia, kde sa nachádza stála expozícia diel ĽF. _x000a_V celom objekte je nevyhovujúca a problematická pôvodná kanalizácia a tiež elektrické rozvody. Najväčší problém je s osvetlením expozície diel ĽF; z pôvodných 48 svietidiel je použiteľných len 20, ostatné majú roztavené, poškodené, nefunkčné objímky, ktoré úž nie je možné vymeniť. _x000a_"/>
    <s v="zrekonštruovať a sanovať závažné poškodenia objektu ktorý je z hľadiska architektonického na svoj veku unikátom v strednej európe a z hľadiska kultúrneho dedičstva detto - Ľudovíť Fulla patrí medzi najvýraznejšie osobnosti slovenského výtvarného umenia; debrarierizácia objektu (momentálne je pre imobilných návštevníkov v podstate nedostupná bez ďalšej pomoci); zabezpečiť štandard múzea 21. storočia - osvetlenie, klimatizácia, návštevnícke služby, ochrana zbierkových predmetov; ponúknuť nové formáty návštevníckych programov; uchovať genius loci prostredia v ktorom umelec žil."/>
    <m/>
    <s v="Stratégiu rozvoja múzejníctva na Slovensku 2021-2029"/>
    <s v="rekonštrukcia NKP // 1                                 počet nových služieb návštevníkom //                                          vytvorenie bezbariérového prístupu // "/>
    <x v="1"/>
    <x v="1"/>
    <x v="21"/>
    <s v="06 Pred vyhlásením verejného obstarávania"/>
    <x v="0"/>
    <x v="1"/>
    <n v="1"/>
    <n v="2000000"/>
    <n v="12000"/>
    <n v="0"/>
    <n v="600000"/>
    <n v="1000000"/>
    <n v="400000"/>
    <n v="0"/>
    <n v="0"/>
    <n v="0"/>
    <n v="0"/>
    <n v="0"/>
    <n v="0"/>
    <s v="-"/>
    <n v="20000"/>
    <n v="0"/>
    <n v="0"/>
    <n v="0"/>
    <n v="20000"/>
    <n v="0"/>
    <n v="0"/>
    <n v="0"/>
    <n v="0"/>
    <n v="0"/>
    <n v="0"/>
    <m/>
    <n v="0"/>
    <x v="1"/>
    <s v="B3"/>
    <n v="6"/>
    <n v="1"/>
    <n v="1"/>
    <n v="1"/>
    <n v="1"/>
    <n v="1"/>
    <n v="0"/>
    <n v="0"/>
    <n v="0"/>
    <n v="1"/>
    <n v="0"/>
    <n v="0"/>
    <n v="1"/>
    <n v="0"/>
    <n v="0"/>
    <n v="0"/>
    <n v="0"/>
  </r>
  <r>
    <s v="SNG"/>
    <s v="Slovenská národná galéria"/>
    <s v="SNG202106"/>
    <n v="6"/>
    <s v="Schaubmarov mlyn v Pezinku - obnova a modernizácia"/>
    <s v="Zrekonštruovať , dobudovať a zmodernizovať areál Schaubmarovho mlynu v Pezinku. Objekt je jedinečnou kombináciou historického mlyna, galérie výtvarného umenia a zachovaného vidieckeho dvora s nedávno revitalizovaným ovocným sadom. NKP Mlyn vodný s areálom bola vyhlásená v roku 1971. Od roku 1972 je súčasťou SNG. Od roku 2017 prechádza postupnou premenou na voľnočasový, zážitkový a vzdelávací priestor. Je určený pre všetkých, ktorí majú radi nielen umenie a kultúru, ale aj vidiek, či dobré jedlo. V súčasnosti nie sú objekty v areáli návštevnícky prepojené, chýba plnohodnotná pokladňa resp vstupné zázemie, ateliér pre deti a dieľňa na workshopy nespĺňajú požadované kritéria (napr. nie sú tam okná). V priebehu nasledujúcich rokov by mala v rámci rekonštrukcie, dobudovaní a funkčnom prepojení objektov postupne pribudnúť kaviareň s obchodom, ateliér a dielňa na workshopy._x000a_Architektonické riešenie má na starosti ateliér JRKVC, Ing. Arch. Peter Jurkovič a Kristína Tomanová. Dvor a sad tiež prechádzajú postupnou revitalizáciou – vďaka crowdfundingovej kampani bolo vysadených 33 stromov a vyše 100 okrasných a ovocných kríkov._x000a_"/>
    <s v="rekonštrukcia, dobudovanie a prepojenie objektov areálu Schaubmarov mlyn v Pezinku; nová organizácia funkcií objektov v areáli; ponúknuť návštevníkom komplexné návštevnícke služby súviasiace s voľnočasovými aktivitami; prilákať do areálu viac návštevníkov najmä rodiny s deťmi; ponúkať časť objektov aj na komerčné účely (využiť výhodu blízkosti lokality k BA)"/>
    <s v="N/A"/>
    <s v="Stratégia rozvoja cestovného ruchu do roku 2020; Stratégia rozvoja múzejníctva na Slovensku 2021-2029; Zriaďovacia listina SNG"/>
    <s v="počet návštevníkov //                             počet nových šlužieb //                              počet rezidencií //                                     počet programov //"/>
    <x v="1"/>
    <x v="1"/>
    <x v="21"/>
    <s v="02 Analýza / podkladová štúdia k investičnému zámeru"/>
    <x v="1"/>
    <x v="1"/>
    <m/>
    <n v="1000000"/>
    <n v="45000"/>
    <n v="0"/>
    <n v="0"/>
    <n v="750000"/>
    <n v="250000"/>
    <n v="0"/>
    <n v="0"/>
    <n v="0"/>
    <n v="0"/>
    <n v="0"/>
    <n v="0"/>
    <s v="-"/>
    <n v="20000"/>
    <n v="0"/>
    <n v="0"/>
    <n v="0"/>
    <n v="20000"/>
    <n v="0"/>
    <n v="0"/>
    <n v="0"/>
    <n v="0"/>
    <n v="0"/>
    <n v="0"/>
    <m/>
    <n v="0"/>
    <x v="0"/>
    <s v="B1"/>
    <n v="7"/>
    <n v="1"/>
    <n v="1"/>
    <n v="1"/>
    <n v="1"/>
    <n v="0"/>
    <n v="1"/>
    <n v="1"/>
    <n v="0"/>
    <n v="1"/>
    <n v="0"/>
    <n v="0"/>
    <n v="1"/>
    <n v="0"/>
    <n v="1"/>
    <n v="0"/>
    <n v="1"/>
  </r>
  <r>
    <s v="SNG"/>
    <s v="Slovenská národná galéria"/>
    <s v="SNG202103"/>
    <n v="3"/>
    <s v="CEDVU 2022 - upgrade Centrálnej Evidencie Diel Výtvarného Umenia"/>
    <s v="Predĺženie udržateľnosti systému pre správu zbierok galérií. Používateľské rozhranie a viaceré kľúčové časti architektúry CEDVU neboli aktualizované od roku 2008 a nevyhovujú súčasným používateľským a technologickým štandardom. Súčasťou prác je nové GUI (používateľské rozhranie), ktoré budeme testovať spolu s používateľmi a bude responzívne pre rôzne veľkosti obrazoviek, zrýchlenie odozvy systému pri vyhľadávaní a otváraní záznamov. V rámci jednotlivých galerijných procesov sa zameriame na aktualizáciu katalogizačného modulu, vylepšenie reštaurátorského modulu, správy depozitárov a sledovania pohybu diel (strojovo čitateľnými identifikátormi), na technickej a projektovej úrovni bude dôležitý upgrade Fedora Commons, presun projektu do open-source repozitára a podrobná dokumentácia zdrojového kódu."/>
    <s v="skvalitniť zákonom povinné služby pre 25 zapojených galérií v oblasti evidencie, nákupu, správy a pohybu zbierkových predmetov; aktualizovať používateľské prostredie CEDVU a prispôsobiť ho potrebám pracovníkov galérií; zjednodušiť prácu &quot;v teréne&quot; - pri zápise stavu diel, evidencii ich pohybu a ďaľších procesoch ktoré vyžadujú mobilné zariadenie. Posilniť postavenie CEDVU ako centrálneho systému pre všetky zbierkotvorné galérie - modelu, ktorý po takmer 30 rokoch existencie dokázal svoju životaschopnosť."/>
    <s v="N/A"/>
    <s v="Zákon č. 206/2009 Z.z. o múzeách a o galériách a o ochrane predmetov kultúrnej hodnoty, §10  ods. 6; Zákon č. 95/2019 Z.z. o informačných technológiách vo verejnej správe "/>
    <s v="aktualizovaný IS pre galérie //                                         nové funkcionality // "/>
    <x v="1"/>
    <x v="5"/>
    <x v="11"/>
    <s v="02 Analýza / podkladová štúdia k investičnému zámeru"/>
    <x v="1"/>
    <x v="1"/>
    <m/>
    <n v="320000"/>
    <n v="0"/>
    <n v="0"/>
    <n v="320000"/>
    <n v="0"/>
    <n v="0"/>
    <n v="0"/>
    <n v="0"/>
    <n v="0"/>
    <n v="0"/>
    <n v="0"/>
    <n v="0"/>
    <s v="-"/>
    <n v="0"/>
    <n v="0"/>
    <n v="0"/>
    <n v="0"/>
    <n v="0"/>
    <n v="0"/>
    <n v="0"/>
    <n v="0"/>
    <n v="0"/>
    <n v="0"/>
    <n v="0"/>
    <m/>
    <n v="0"/>
    <x v="0"/>
    <s v="B1"/>
    <n v="8"/>
    <n v="1"/>
    <n v="1"/>
    <n v="1"/>
    <n v="1"/>
    <n v="0"/>
    <n v="1"/>
    <n v="1"/>
    <n v="0"/>
    <n v="1"/>
    <n v="0"/>
    <n v="0"/>
    <n v="1"/>
    <n v="1"/>
    <n v="1"/>
    <n v="0"/>
    <n v="1"/>
  </r>
  <r>
    <s v="SNG"/>
    <s v="Slovenská národná galéria"/>
    <s v="SNG202104"/>
    <n v="4"/>
    <s v="Jednorázová a signifikantná dotácia na akvizície súčasného umenia pre SNG"/>
    <s v="Projekt je zameraný na razantné riešenie dlhodobo vytváreného akvizičného dlhu vo veci súčasného umenia (posledné relevantné dotácie na akvizície sa realizovali pred viac ako dekádou). Umožnil by radikálne zhodnotiť zbierkový fond a tiež by znamenal pre štát nemalú úsporu, keďže hodnota umeleckých diel v čase rastie a zároveň, aj keď to neradi píšeme takto, ale väčší objem so sebou prináša lepšie vyjdenávacie podmienky. Umožní nam prihlásiť sa k myšlienke, resp. ukázať, že investícia do zbierky nie je iba zhodnocovaním majetku štátu, ale aj aktívnou podporou živej scény a súčasťou medzinárodného zhodnocovania nášho renomé ako modernej a kultúrnej krajiny. Je pre nás nezanedbateľný aj nemalý spoločenský a marketingový dosah takéhoto nákupu"/>
    <s v="Vyriešiť dlhodobo poddfinancovanú akvizičnú činnosť vo veci súčasného umenia erbovej inštitúcie. Saturovať hneď niekoľko zbierok naraz a urobiť to koncepčne, teda výhodnejšie (odborne aj finančne). Nákup by bolo možné spojiť s otvorením novej budovy a mal by aj okamžitý expozičný potenciál pre Zbierky maliarstva, sochárstva, fotogarfie, užitého umenia, iné média; významne zhodnotiť zbierkový fond SNG a podporiť živú umeleckú scénu."/>
    <s v="N/A"/>
    <s v="Zákon č. 206/2009 Z.z. o múzeách a o galériách a o ochrane predmetov kultúrnej hodnoty, §9 ods. 1 a 2 "/>
    <m/>
    <x v="2"/>
    <x v="2"/>
    <x v="13"/>
    <s v="01 Investičný zámer"/>
    <x v="0"/>
    <x v="1"/>
    <n v="1"/>
    <n v="500000"/>
    <n v="0"/>
    <n v="0"/>
    <n v="0"/>
    <n v="500000"/>
    <n v="0"/>
    <n v="0"/>
    <n v="0"/>
    <n v="0"/>
    <n v="0"/>
    <n v="0"/>
    <n v="0"/>
    <s v="-"/>
    <n v="0"/>
    <n v="0"/>
    <n v="0"/>
    <n v="0"/>
    <n v="0"/>
    <n v="0"/>
    <n v="0"/>
    <n v="0"/>
    <n v="0"/>
    <n v="0"/>
    <n v="0"/>
    <m/>
    <n v="0"/>
    <x v="0"/>
    <s v="B1"/>
    <n v="9"/>
    <n v="1"/>
    <n v="1"/>
    <n v="1"/>
    <n v="1"/>
    <n v="1"/>
    <n v="1"/>
    <n v="1"/>
    <n v="0"/>
    <n v="1"/>
    <n v="0"/>
    <n v="1"/>
    <n v="0"/>
    <n v="1"/>
    <n v="1"/>
    <n v="0"/>
    <n v="1"/>
  </r>
  <r>
    <s v="SNG"/>
    <s v="Slovenská národná galéria"/>
    <s v="SNG202105"/>
    <n v="5"/>
    <s v="Inštitút Vladimíra Dedečka"/>
    <s v="Vybudovanie odborného pracoviska, ktoré sa primárne bude zaoberať architektonickým dielom, jeho spracovaním a propagáciou, ale aj metodikou obnovy a správou autorských práv architektúry Vladimíra Dedečka, s ambíciou vztiahnuť túto činnosť na širšiu problematiku povojnovej architektúry (metodika + správa autorských práv). V súčasnosti absentuje obdobná platforma vyjadrujúca odborné stanoviská k plánom obnovy, modernizácie, prestavby objektov povojnovej architektúry a jej potreba je čoraz viac citelnejšia. Investície sú primárne na personálne náklady. "/>
    <s v="vybudovať odborné pracovisko ako súčasť štruktúry SNG zamerané na metodickú prácu s povojnovou architektúrou;  vypracovať metodiku prístupu k projektom na základe dostupných zbierkových fondov; poskytovať konzultačné a vzdelávacie služby v oblasti obnovy architektúry druhej polovice 20.storočia (mimo záujmu PÚ teda neide o duplikované činnosti)"/>
    <s v="N/A"/>
    <s v="Zákon č. 206/2009 Z.z. o múzeách a o galériách a o ochrane predmetov kultúrnej hodnoty, §7 ods .6  c) a §14 ods. 1  b)"/>
    <s v="počet vytvorených metodík //  počet novovytvorených miest //   "/>
    <x v="1"/>
    <x v="7"/>
    <x v="20"/>
    <s v="01 Investičný zámer"/>
    <x v="0"/>
    <x v="1"/>
    <n v="1"/>
    <n v="15000"/>
    <n v="0"/>
    <n v="0"/>
    <n v="0"/>
    <n v="0"/>
    <n v="15000"/>
    <n v="0"/>
    <n v="0"/>
    <n v="0"/>
    <n v="0"/>
    <n v="0"/>
    <n v="0"/>
    <s v="-"/>
    <n v="360000"/>
    <n v="0"/>
    <n v="0"/>
    <n v="0"/>
    <n v="120000"/>
    <n v="120000"/>
    <n v="120000"/>
    <n v="0"/>
    <n v="0"/>
    <n v="0"/>
    <n v="0"/>
    <m/>
    <n v="1"/>
    <x v="0"/>
    <s v="B1"/>
    <n v="9"/>
    <n v="1"/>
    <n v="1"/>
    <n v="1"/>
    <n v="1"/>
    <n v="1"/>
    <n v="1"/>
    <n v="1"/>
    <n v="0"/>
    <n v="1"/>
    <n v="0"/>
    <n v="0"/>
    <n v="1"/>
    <n v="1"/>
    <n v="1"/>
    <n v="0"/>
    <n v="1"/>
  </r>
  <r>
    <s v="SNG"/>
    <s v="Slovenská národná galéria"/>
    <s v="SNG202107"/>
    <n v="7"/>
    <s v="Inštitút pre výskum a ochranu hnuteľného kultúrneho dedičstva"/>
    <s v="Založiť inštitút, ktorý by sústreďoval všetky aspekty výskumnej činnosti v oblasti ochrany hnuteľného kultúrneho dedičstva (vizuálne umenie). Výskumná činnosť prebieha na niekoľkých úrovniach, materiálový výskum (v súvislosti s reštaurovaním a konzervovaním zbierok), primárny výskum (v súvislosti so spracovávaním zbierok) a aplikovaný výskum (v súvislosti s interpretáciou zbierok).  Perspektívne by sa inštitút vyvinul v súlade s legislatívnou na Znalecký inštitút // Znalecký ústav pri SNG"/>
    <s v="vybudovať odborné pracovisko SNG pre znaleckú, vzdelávaciu, metodickú a výskumnú činnosť v oblasti výtvarného umenia; vypracovať a poskytovať metodiku zameranú na prevenciu a ochranu zbierok (primárne diela moderného a súčasného umenia kde metodika absentuje); poskytovať odborné stanoviská partnerským inštitúciám vrátane orgánov činných v trestnom konaní; budovať etalón vzoriek pre diela vizuálneho umenia"/>
    <s v="N/A"/>
    <s v="Zákon č. 206/2009 Z.z. o múzeách a o galériách a o ochrane predmetov kultúrnej hodnoty, §13 a §14 ods. 1  c) a d)"/>
    <s v="počet vytvorených metodík //                     počet zaevidovaných vzoriek //                                          "/>
    <x v="1"/>
    <x v="7"/>
    <x v="20"/>
    <s v="01 Investičný zámer"/>
    <x v="0"/>
    <x v="1"/>
    <n v="1"/>
    <n v="130000"/>
    <n v="0"/>
    <n v="0"/>
    <n v="0"/>
    <n v="130000"/>
    <n v="0"/>
    <n v="0"/>
    <n v="0"/>
    <n v="0"/>
    <n v="0"/>
    <n v="0"/>
    <n v="0"/>
    <s v="-"/>
    <n v="396000"/>
    <n v="0"/>
    <n v="79200"/>
    <n v="79200"/>
    <n v="79200"/>
    <n v="79200"/>
    <n v="79200"/>
    <n v="0"/>
    <n v="0"/>
    <n v="0"/>
    <n v="0"/>
    <m/>
    <n v="0"/>
    <x v="0"/>
    <s v="B1"/>
    <n v="9"/>
    <n v="1"/>
    <n v="1"/>
    <n v="1"/>
    <n v="1"/>
    <n v="1"/>
    <n v="1"/>
    <n v="1"/>
    <n v="0"/>
    <n v="1"/>
    <n v="0"/>
    <n v="0"/>
    <n v="1"/>
    <n v="1"/>
    <n v="1"/>
    <n v="0"/>
    <n v="1"/>
  </r>
  <r>
    <s v="SNG"/>
    <s v="Slovenská národná galéria"/>
    <s v="SNG202108"/>
    <n v="8"/>
    <s v="Kunst Butik (pracovný názov) - platforma na výrobu upomienkových predmetov z návštevy galérie a múzea"/>
    <s v="Vybudovať platformu na vytvorenie zásoby upomienkových predmetov, určených na predaj vo fondových inštitúciách. Inšpirovali sme sa praxou z RMN, kde je výroba centralizovaná. Snahou je vytvoriť kvalitný sortiment, na ktorý nemajú menšie organizácie dosah a zároveň aj takouto cestou propagovať kultúrne dedičstvo. Začiatok by bol v menšom rozsahu - urobiť dve kolekcie (1)SNG pre vysunuté pracoviska a BA a  (2) univerzal pre múzeá a galérie, pozostávajúci z klasického sortimentu (zošit, magnetka, ceruzka...), kde je možné využiť tak ikonické motívy, ale aj motivy z regionalnych zbierok. Viď príklad Francúzska https://www.boutiquesdemusees.fr/en/shop/museum/ "/>
    <s v="prepojiť kreatívny priemysel s galerijným prostredím; vytvoriť alternatívny príjem; pomôcť regionálnym galériám vytvoritť reprezentatívny merch, na ktorý by vo vlastnej réžii nemali kapacity; zviditeľniť a spopularizovať SK výtvarné umenie"/>
    <s v="N/A"/>
    <s v="European Cultural Heritage Strategy for the 21 century (component D); Program hospodárskeho rozvoja a sociálneho rozvoja Bratislavského samosprávneho kraja na roky 2021-2027, Špecifický cieľ 4.4"/>
    <s v="počet podporených kreatívnych profesií //                                                                        počet produktov //                         "/>
    <x v="1"/>
    <x v="7"/>
    <x v="20"/>
    <s v="01 Investičný zámer"/>
    <x v="1"/>
    <x v="1"/>
    <m/>
    <n v="30000"/>
    <n v="0"/>
    <n v="0"/>
    <n v="30000"/>
    <n v="0"/>
    <n v="0"/>
    <n v="0"/>
    <n v="0"/>
    <n v="0"/>
    <n v="0"/>
    <n v="0"/>
    <n v="0"/>
    <s v="-"/>
    <n v="180000"/>
    <n v="0"/>
    <n v="0"/>
    <n v="0"/>
    <n v="100000"/>
    <n v="80000"/>
    <n v="0"/>
    <n v="0"/>
    <n v="0"/>
    <n v="0"/>
    <n v="0"/>
    <m/>
    <n v="1"/>
    <x v="0"/>
    <s v="B1"/>
    <n v="8"/>
    <n v="1"/>
    <n v="1"/>
    <n v="1"/>
    <n v="1"/>
    <n v="0"/>
    <n v="1"/>
    <n v="1"/>
    <n v="0"/>
    <n v="1"/>
    <n v="0"/>
    <n v="0"/>
    <n v="1"/>
    <n v="1"/>
    <n v="1"/>
    <n v="0"/>
    <n v="1"/>
  </r>
  <r>
    <s v="SNK"/>
    <s v="Slovenská národná knižnica"/>
    <s v="SNK202101"/>
    <n v="1"/>
    <s v="IP – Oprava a obnova 1. historickej budovy Matice slovenskej – Literárneho múzea SNK,  IA č. 27501"/>
    <s v="Kompletná rekonštrukcia NKP ako významného kultúrneho a spoločenského milníka. Obnova a rozšírenie prvého slovenského múzea s viac ako 150-ročnou históriou, ktoré bude svojou interaktivitou a variabilitou lákať domácich aj zahraničných návštevníkov a poskytne inšpiratívny priestor pre vzdelávanie študentov v oblasti histórie a literatúry. Ide o sprostredkovanie významnej časti literárneho dedičstva Slovenska z fondov SNK prostredníctvom Digitálnej knižnice. Budova bola postavená z verejnej (grajciarovej) zbierky slovenského ľudu ako symbol emancipačných snáh národa aj s podporou cisárskeho dvora. Budova je jedným zo symbolov národnej identity a procesu politického a kultúrneho sebauvedomovania slovenského národa. Aj naďalej má slúžiť ako pamiatka našej minulosti a pripomienka našich dejín, tradícií a zvykov zvečnených v slovenskej literatúre. "/>
    <s v="Cieľom je komplexná rekonštrukcia NKP, vytvorenie novej expozície, rozšírenie kapacity depozitov a sprístupnenie online katalógiu Digitálnej knižnice pre významne väčšiu časť verejnosti."/>
    <s v="Alternatíva A : Zabezpečenie finančných prostriedkov pre realizáciu výstavby, ktorou bude NKP komplexne obnovená a bude slúžiť verejnosti v najbližších desaťročiach.          Alternatíva B : Predstavuje minimálny variant IP ( viď Analýza IP)                                                                           Alternatíva C :  Predstavuje nulový variant IP ( Viď Analýza IP )."/>
    <s v="Zákon č. 49/2002 Z.z. o ochrane pamiatkového fondu, §27 ods. 1 a §28 ods. 1 písm. b); Zákon č. 206/2009 Z.z. o múzeách a o galériách a o ochrane predmetov kultúrnej hodnoty §12 ods. 1 a ods. 2, §13 ods. 1 a ods.2"/>
    <s v="1. Rozšírenie obsahu stálej expozície._x000a_a) Rozšírenie o obdobia vývoj literatúry od roku 1918 do roku 1989.                                                                                                         _x000a_b) Rozšírenie počtu vystavených zbierkových z cca 900  na cca 1 170 objektov                                                                                                                                                                                                                                                                                                                                      c) Rozšírenie obsahu expozície o digitálna obsah v množste min. 3 000 objektov_x000a_3. Zatraktívnenie stálej expozície pre návštevníkov.                                                                                                                                                                                                                                                                                                                                          a) Vloženie interaktívnych prvkov v počte min. 20 zariadení (a dosiahnutie variability stálej expozície)                                                                                                                                                                                                                                         b) Rozšírenie prístupnosti expozície ďalšou jazykovou mutáciou (+angličtina)_x000a_4. Zvýšenie počtu návštevníkov na min. 8 000 ročne (súč. priem 6 000)_x000a_5. Sprístupnenie celého obsahu Digitálnej knižnice SNK pre návštevníkov v záverečnejčasti stálej expozície. _x000a_6. Rozšírenie kapacity depozitov o 30 %._x000a_7. Debarierizácia priestorov pre znevýhodnených návštevníkov._x000a_"/>
    <x v="1"/>
    <x v="1"/>
    <x v="21"/>
    <s v="05 Projektová dokumentácia k dispozícii - pre realizáciu stavby"/>
    <x v="0"/>
    <x v="1"/>
    <n v="1"/>
    <n v="10403897"/>
    <n v="351032"/>
    <n v="351032"/>
    <n v="3041494"/>
    <n v="3255468"/>
    <n v="3255903"/>
    <n v="500000"/>
    <n v="0"/>
    <n v="0"/>
    <n v="0"/>
    <n v="0"/>
    <n v="0"/>
    <s v="-"/>
    <n v="0"/>
    <n v="0"/>
    <n v="0"/>
    <n v="0"/>
    <n v="0"/>
    <n v="0"/>
    <n v="0"/>
    <n v="0"/>
    <n v="0"/>
    <n v="0"/>
    <n v="0"/>
    <s v="Jedná sa o komplexnú rekonštrukcia NKP ako významného kultúrneho a spoločenského milníka s vytvorením moderného múzea, ktoré bude svojou interaktivitou a variabilitou lákať domácich aj zahraničných návštevníkov a poskytne inšpiratívny priestor pre vzdelávanie študentov v oblasti literatúry, kultúry a histórie. Ponúkne sprístupnenie online katalógiu Digitálnej knižnice pre všetkých návštevníkov Literárneho múzea s dočasným vstupom na využitie jej služieb a rozšírenie okruhu používateľov. Využitím zaujímavých interaktívnych prvkov a v súčinnosti s novou stratégiou chceme osloviť návštevníkov, zvýšiť záujem o domácu literárnu tvorbu vo všetkých vrstvách obyvateľstva. Vytvoríme atraktívny priestoru pre dočasné výstavy z oblasti histórie, literatúry, umenia aj so širším spoločenským presahom. Skvalitníme a zabezpšíme vhodnejší priestor na uloženie zbierkových predmetov z fondu Literárneho múzea a rozšírime kapacity depozitov. Budova bola naposledy rekonštruovaná v 80. rokoch a vykonali sa na nej nie najcitlivejšie zásahy. Naším zámerom je tieto pochybenia napraviť. Do roku 2020 boli vypracované projektové dokumentácie (PD pre stavebné povolenie, získané právoplatné stavebné povolenie a realizačná PD). Celkovo preinvestovaná čiastka v rokoch 2009-2021 už v súčastnosti činí 351 032 €. "/>
    <n v="0"/>
    <x v="1"/>
    <s v="B3"/>
    <n v="9"/>
    <n v="1"/>
    <n v="1"/>
    <n v="1"/>
    <n v="1"/>
    <n v="1"/>
    <n v="1"/>
    <n v="0"/>
    <n v="1"/>
    <n v="1"/>
    <n v="0"/>
    <n v="0"/>
    <n v="1"/>
    <n v="1"/>
    <n v="1"/>
    <n v="0"/>
    <n v="1"/>
  </r>
  <r>
    <s v="SNK"/>
    <s v="Slovenská národná knižnica"/>
    <s v="SNK202102"/>
    <n v="2"/>
    <s v="IZ –  Rozšírenie úložných kapacít SNK na uchovávanie písomného kultúrneho dedičstva prestavbou objektu č. 1 v   detašovanom pracovisku SNK vo Vrútkach na depozity,  IA č. 39726"/>
    <s v="Zámerom je z dôvodu extrémneho nedostatku kapacít depozitárnych priestorov SNK aspoň čiastočne zmierniť tento deficit a prestavbou objektu č.1 v Detašovanom pracovisku SNK vo  Vrútkach vytvoriť  nové depozitárné priestory spĺňajúce podmienky pre dlhodobé skladovanie knižničných dokumentov. "/>
    <s v="Využiť objekt, ktorý bol v roku 2004  delimitovaný z MO SR na SNK, na rozšírenie kapacity depozitárnych priestorov s vytvorením zodpovedajúcich podmienok pre dlhodobé skladovanie knižničných dokumentov  klimatizáciou priestorov a vybavením mobilnými regálovými systémami.Tento objekt je stále v nezmenenom zlom technickom stave. Z dôvodu absencie ÚK, nefunkčného rozvodu vody a kanalizácie je využívaný len ako priestor na dočasné núdzové skladovanie rôzneho  materiálu.  Cieľom je tiež eliminácia finančných prostriedkov za nájom skladovacích priestorov u cudzích subjektov a ich úspora v rozpočtoch SNK v ďalších rokoch. Prioritný projekt – vypracovanie projektových dokumentácií a zabezpečenie právoplatného stavebného povolenia a následne zabezpečenie investičných prostriedkov zo štátneho rozpočtu resp.reagovať na možné výzvy na financovanie stavby z EÚ fondov"/>
    <m/>
    <s v="Zákon č. 126/2015 Z.z. o knižniciach §15 písm. a) a písm. b)"/>
    <s v="Nárast kapacity depozitárov o cca 850 m2. Uskladnenie cca 140 000 knižničných dokumentov. Úspora nákladov za prenájom skladovacích plôch u externého subjektu: 38.690,-€/rok."/>
    <x v="1"/>
    <x v="4"/>
    <x v="28"/>
    <s v="06 Pred vyhlásením verejného obstarávania"/>
    <x v="0"/>
    <x v="1"/>
    <n v="1"/>
    <n v="3749200"/>
    <n v="49200"/>
    <n v="0"/>
    <n v="49200"/>
    <n v="0"/>
    <n v="1500000"/>
    <n v="2000000"/>
    <n v="200000"/>
    <n v="0"/>
    <n v="0"/>
    <n v="0"/>
    <n v="0"/>
    <s v="-"/>
    <n v="0"/>
    <n v="0"/>
    <n v="0"/>
    <n v="0"/>
    <n v="0"/>
    <n v="0"/>
    <n v="0"/>
    <n v="0"/>
    <n v="0"/>
    <n v="0"/>
    <n v="0"/>
    <s v="Prioritný projekt schválený MK SR v roku 2021 v prvku programovej štruktúry 08T0109 Stratégia rozvoja slovenského knihovníctva v sume 80 592 € na IA č. 39 726 SNK, prostriedky viazané v zmysle § 8 odst.6 zákona č. 523/2004 Z. z. na použitie v roku 2022."/>
    <n v="0"/>
    <x v="1"/>
    <s v="B3"/>
    <n v="7"/>
    <n v="1"/>
    <n v="1"/>
    <n v="1"/>
    <n v="1"/>
    <n v="1"/>
    <n v="0"/>
    <n v="0"/>
    <n v="0"/>
    <n v="1"/>
    <n v="0"/>
    <n v="0"/>
    <n v="1"/>
    <n v="1"/>
    <n v="0"/>
    <n v="0"/>
    <n v="0"/>
  </r>
  <r>
    <s v="SNK"/>
    <s v="Slovenská národná knižnica"/>
    <s v="SNK202109"/>
    <n v="8"/>
    <s v="IZ – Rekonštrukcia, modernizácia a prístavba budovy SNK"/>
    <s v="1. Kompletná rekonštrukcia a modernizácia sídelnej budovy – rozvody EI, vody, kanalizácie, podláh, stropov, technologických zariadení objektu a depozitárnych priestorov vo výškovej časti objektu sídelnej budovy.       2. Prístavba sídelnej budovy s cieľom zabezpečiť nárast kapacít na uchovávanie a ochranu knižničných dokumentov na dobu cca 40 rokov s vytvorením optimálnych klimatických, svetelných a bezpečnostných podmienok na jeho ochranu."/>
    <s v="Prostredníctvom rekonštrukcie a modernizácie zabezpečiť prevádzkové priestory a pracovné prostredie na úrovni doby. Osobitný dôraz bude kladený na rekonštrukciu a modernizáciu depozitárov vo výškovej časti budovy s cieľom zabezpečiť svetelné a klimatické podmienky vhodné pre dlhodobé uloženie knižničných dokumentov vo výškovej časti budovy. V prístavbe vybudovať moderné priestory pre uloženie a ochranu knižničných dokumentov vč. historických. Investičný zámer počíta  s komplexným IT riešením podpory procesov prebiehajúcich v inštitúcii. Cieľom je vybudovať národnú knižnicu na úrovni 21. storočia, tak ako sa o to snažia všetky štáty EU a sveta."/>
    <s v="N/A"/>
    <s v="Stratégia na rekonštrukciu modernizáciu a prístavbu budovy SNK; Zákon č. 126/2015 Z.z. o knižniciach §4 ods. 2 c) a §6 ods. 2; Uznesenie vlády SR č. 943/2007; Uznesenie vlády SR č. 177/2010; Uznesenie vlády SR č. 620/2014"/>
    <s v="Kompletne rekonštruovaná a modernizovaná AB a výšková budova. Vybudovanie prístavby pre uloženie knižničných dokumentov v moderných priestorov podľa súčasných svetových trendov. Nárast plochy depozitov v prístavbe cca 21 000 m2."/>
    <x v="1"/>
    <x v="1"/>
    <x v="21"/>
    <s v="01 Investičný zámer"/>
    <x v="0"/>
    <x v="1"/>
    <n v="1"/>
    <n v="590000"/>
    <n v="0"/>
    <n v="0"/>
    <n v="0"/>
    <n v="90000"/>
    <n v="50000"/>
    <n v="250000"/>
    <n v="200000"/>
    <n v="0"/>
    <n v="0"/>
    <n v="0"/>
    <n v="0"/>
    <s v="-"/>
    <n v="0"/>
    <n v="0"/>
    <n v="0"/>
    <n v="0"/>
    <n v="0"/>
    <n v="0"/>
    <n v="0"/>
    <n v="0"/>
    <n v="0"/>
    <n v="0"/>
    <n v="0"/>
    <s v="Druh investície – nehnuteľnosť – modernizácia,  nehnuteľnosť dostavba.                                      Rok 2023 – vypracovanie štúdie uskutočniteľnosti.                                                                     Roky 2024 – 2025 – súťaž návrhov , vypracovanie dokumentácie stavebného zámeru, vrátane prípravných a projektových prác.                                                                                       Rok 2026 – vypracovanie dokumentácie pre územné rozhodnutie (prístavba).     Pozn. Uvedené sumy sú použité z Návrhu stratégie na R,M a Pr. Budovy SNK"/>
    <n v="0"/>
    <x v="0"/>
    <s v="B1"/>
    <n v="9"/>
    <n v="1"/>
    <n v="1"/>
    <n v="1"/>
    <n v="1"/>
    <n v="1"/>
    <n v="1"/>
    <n v="1"/>
    <n v="0"/>
    <n v="1"/>
    <n v="0"/>
    <n v="0"/>
    <n v="1"/>
    <n v="1"/>
    <n v="1"/>
    <n v="0"/>
    <n v="1"/>
  </r>
  <r>
    <s v="SNK"/>
    <s v="Slovenská národná knižnica"/>
    <s v="SNK202110"/>
    <n v="9"/>
    <s v="IZ – Revitalizácia a obnova severného átria sídelnej budovy SNK"/>
    <s v="Oživenie a sfunkčnenie v súčasnosti nevyužívaného priestoru s cieľom pritiahnúť širokú verejnosť do priestorov knižnice a vytvoriť podmienky pre ďalšie využitie pre potreby používateľov knižnice."/>
    <s v="Prestavba nefunkčných častí átria, sprístupnenie pre návštevníkov SNK ako oddychovej zóny s možnosťou využitia priestoru na letnú čitáreň, organizovanie rôznych kultúrnych podujatí."/>
    <s v="N/A"/>
    <s v="Zákon č. 126/2015 Z.z. o knižniciach §4 ods. 2 c) a ods. 2d), §6 ods. 2u)"/>
    <s v="Zvýšenie plochy využiteľných verejne prístupných priestorov SNK o cca 971 m2 a pretvorenie tohto priestoru pre usporiadanie rôznych kultúrno - spoločenských podujatí."/>
    <x v="1"/>
    <x v="1"/>
    <x v="1"/>
    <s v="01 Investičný zámer"/>
    <x v="0"/>
    <x v="1"/>
    <n v="1"/>
    <n v="482600"/>
    <n v="47000"/>
    <n v="0"/>
    <n v="0"/>
    <n v="47000"/>
    <n v="435600"/>
    <n v="0"/>
    <n v="0"/>
    <n v="0"/>
    <n v="0"/>
    <n v="0"/>
    <n v="0"/>
    <s v="-"/>
    <n v="0"/>
    <n v="0"/>
    <n v="0"/>
    <n v="0"/>
    <n v="0"/>
    <n v="0"/>
    <n v="0"/>
    <n v="0"/>
    <n v="0"/>
    <n v="0"/>
    <n v="0"/>
    <s v="Rok 2023 – vypracovanie projektovej dokumentácie stavby stupeň realizačný projekt , Roky 2024 – 2025 –  realizácia stavby, cena za realizáciu diela bola indexovaná koeficientom 1,3  ktorý by mal podľa Štatistického úradu SR zohľadňovať navýšenie cien  stavebných materiálov o 22,9 %, pričom cena práce sa zvýšila podľa štatistického úradu o 8,8%."/>
    <n v="0"/>
    <x v="0"/>
    <s v="B1"/>
    <n v="8"/>
    <n v="1"/>
    <n v="1"/>
    <n v="0"/>
    <n v="1"/>
    <n v="1"/>
    <n v="1"/>
    <n v="1"/>
    <n v="0"/>
    <n v="1"/>
    <n v="0"/>
    <n v="0"/>
    <n v="1"/>
    <n v="1"/>
    <n v="1"/>
    <n v="0"/>
    <n v="1"/>
  </r>
  <r>
    <s v="SNK"/>
    <s v="Slovenská národná knižnica"/>
    <s v="SNK202105"/>
    <n v="5"/>
    <s v="Akvizícia zbierkových predmetov do fondov múzeí SNK"/>
    <s v="Múzeá SNK sa venujú akvizícii v súlade so Stratégiou akvizície zbierkových predmetov jednotlivých múzeí SNK systematicky. Budujú jedinečný zbierkový fond múzejných artefaktov. V prípade Literárneho múzeua (LM) ide hlavne o textové (múzejné knihy, krásne knihy, faksimile), výtvarné (obrazy, ilustrácie, drobné kresby, exlibrisy, plastiky, bábky, scénografiky, umelecký textil), auditívne (Mg pásy, Mg kazety, gramoplatne, CD), audiovizuálne (filmy hrané, filmy dokumentárne, videokazety, DVD), vecné (osobné predmety spisovateľov, nábytky, mince, medaily, známky, príležitostné obálky FDC atď.) artefatky. Slovanské múzeum A. S. Puškina (SMASP), ktoré je situované v kaštieli v Brodzanoch vo svojej expozícii prezentuje hlavne bývalých majiteľov kaštieľa, šľachtickú rodinu Friesenhof a Oldenburg, ich životné osudy a pôsobenie v rámci regiónu.  Zameriava sa na  slovenský, stredoeurópsky a  ruský kontext rodiny a príbuzenské vzťahy s rodinou ruského básnika A. S. Puškina. Múzeum akviruje v tejte oblasti rôzne zbierkové predmety. "/>
    <s v="Cieľom je budovanie zbierkového fondu múzeí  v zmysle zákona NR SR č. 206/2009 Z. z. o múzeách a galériách, Vyhláškou MK SR č. 523/2009, Výnosom Ministerstva kultúry Slovenskej republiky z 10. augusta 2015 v nadväznosti na Stratégiu rozvoja múzeií a galérií v SR."/>
    <s v="N/A"/>
    <s v="Zákon č. 126/2015 Z.z. o knižniciach, §6 ods. 2 r); Zákon č. 206/2009 Z.z. o múzeách a o galériách a o ochrane predmetov kultúrnej hodnoty §8 písm. a) a §9 ods. 1, ods. 2"/>
    <s v="Pre r. 2022: Kontrakt č. MK–2656/2022-242/1365 medzi MK SR a SNK na r. 2022, článok III, ods. 3"/>
    <x v="2"/>
    <x v="2"/>
    <x v="13"/>
    <s v="07 V realizácii"/>
    <x v="0"/>
    <x v="0"/>
    <n v="1"/>
    <n v="153600"/>
    <n v="0"/>
    <n v="13600"/>
    <n v="20000"/>
    <n v="30000"/>
    <n v="30000"/>
    <n v="30000"/>
    <n v="30000"/>
    <n v="0"/>
    <n v="0"/>
    <n v="0"/>
    <n v="0"/>
    <s v="-"/>
    <n v="0"/>
    <n v="0"/>
    <n v="0"/>
    <n v="0"/>
    <n v="0"/>
    <n v="0"/>
    <n v="0"/>
    <n v="0"/>
    <n v="0"/>
    <n v="0"/>
    <n v="0"/>
    <s v="Na rok 2022 nám v rámci PP budú pridelené prostriedky vo výške 20 000 EUR - Kontrakt s MK SR na r. 2022 "/>
    <n v="0"/>
    <x v="0"/>
    <s v="B1"/>
    <n v="9"/>
    <n v="1"/>
    <n v="1"/>
    <n v="1"/>
    <n v="1"/>
    <n v="1"/>
    <n v="1"/>
    <n v="1"/>
    <n v="0"/>
    <n v="1"/>
    <n v="0"/>
    <n v="1"/>
    <n v="0"/>
    <n v="1"/>
    <n v="1"/>
    <n v="1"/>
    <n v="0"/>
  </r>
  <r>
    <s v="SNK"/>
    <s v="Slovenská národná knižnica"/>
    <s v="SNK202106"/>
    <n v="6"/>
    <s v="Informačná tabuľa/citilight pred sídelnou budovou SNK"/>
    <s v="Zámerom SNK je pravidelne informovať návštevníkov, ale aj značné množstvo okolidúcich o aktivitách knižnice, najmä workshopoch, seminároch a kultúrnych podujatiach, ktoré SNK usporadúva. Ročne ide o cca 80 podujatí a chýbajú možnosti náležite komunikovať všetky na verejných priestranstvách. "/>
    <s v="Cieľom je zvýšenie návštevnosti odborných a kultúrno-výchovných podujatí."/>
    <s v="N/A"/>
    <s v="Zákon č. 126/2015 Z.z. o knižniciach, §6 ods. 2 u)"/>
    <s v="Zvýšenie počtu návštevníkov o 15 % na 3 000/rok. Počet propagovaných podujatí 40/rok. "/>
    <x v="2"/>
    <x v="3"/>
    <x v="7"/>
    <s v="01 Investičný zámer"/>
    <x v="0"/>
    <x v="1"/>
    <n v="1"/>
    <n v="4000"/>
    <n v="0"/>
    <n v="0"/>
    <n v="4000"/>
    <n v="0"/>
    <n v="0"/>
    <n v="0"/>
    <n v="0"/>
    <n v="0"/>
    <n v="0"/>
    <n v="0"/>
    <n v="0"/>
    <s v="-"/>
    <n v="0"/>
    <n v="0"/>
    <n v="0"/>
    <n v="0"/>
    <n v="0"/>
    <n v="0"/>
    <n v="0"/>
    <n v="0"/>
    <n v="0"/>
    <n v="0"/>
    <n v="0"/>
    <s v="Inštalácia citilightu bola schválená vyjadrením Krajského pamiatkového úradu Žilina. Investícia nebola realizovaná v r. 2021 ako bol pôvodný plán, plánujeme sa o PP uchádzať v 05/2022."/>
    <n v="1"/>
    <x v="0"/>
    <s v="B1"/>
    <n v="9"/>
    <n v="1"/>
    <n v="1"/>
    <n v="1"/>
    <n v="1"/>
    <n v="1"/>
    <n v="1"/>
    <n v="1"/>
    <n v="0"/>
    <n v="1"/>
    <n v="0"/>
    <n v="1"/>
    <n v="0"/>
    <n v="1"/>
    <n v="1"/>
    <n v="0"/>
    <n v="1"/>
  </r>
  <r>
    <s v="SNK"/>
    <s v="Slovenská národná knižnica"/>
    <s v="SNK202108"/>
    <n v="7"/>
    <s v="Ochrana fondu RFID detekčnou bránou"/>
    <s v="Potreba nového bezpečnostného RFID systému, ktorý je nevyhnutný na zabezpečenie ochrany fondu. RFID brána okamžite zistí, či sa cez ňu pohybuje médium zabezpečené RFID etiketou s nastaveným bezpečnostným kódom. Neautorizovaná výpožička tak spôsobí poplach a upozorní pracovníkov  svetelným a zvukovým alarmom."/>
    <s v="Cieľom je minimalizácia odcudzenia a poškodenia dokumentov z fondov študovní. "/>
    <s v="N/A"/>
    <s v="Zákon č. 126/2015 Z.z. o knižniciach, §6 ods. 2 b) a 2 c), §15 a)"/>
    <s v="Minimalizovať možnosti odcudzenia a poškodenia dokumentov z fondov študovní v SNK"/>
    <x v="1"/>
    <x v="3"/>
    <x v="5"/>
    <s v="01 Investičný zámer"/>
    <x v="0"/>
    <x v="1"/>
    <n v="1"/>
    <n v="5000"/>
    <n v="0"/>
    <n v="0"/>
    <n v="5000"/>
    <n v="0"/>
    <n v="0"/>
    <n v="0"/>
    <n v="0"/>
    <n v="0"/>
    <n v="0"/>
    <n v="0"/>
    <n v="0"/>
    <s v="-"/>
    <n v="0"/>
    <n v="0"/>
    <n v="0"/>
    <n v="0"/>
    <n v="0"/>
    <n v="0"/>
    <n v="0"/>
    <n v="0"/>
    <n v="0"/>
    <n v="0"/>
    <n v="0"/>
    <s v="Realokácia z BV na KV."/>
    <n v="1"/>
    <x v="0"/>
    <s v="B1"/>
    <n v="9"/>
    <n v="1"/>
    <n v="1"/>
    <n v="1"/>
    <n v="1"/>
    <n v="1"/>
    <n v="1"/>
    <n v="1"/>
    <n v="0"/>
    <n v="1"/>
    <n v="0"/>
    <n v="0"/>
    <n v="1"/>
    <n v="1"/>
    <n v="1"/>
    <n v="0"/>
    <n v="1"/>
  </r>
  <r>
    <s v="SNK"/>
    <s v="Slovenská národná knižnica"/>
    <s v="SNK202104"/>
    <n v="4"/>
    <s v="IKIS - Integrovaný knižnično-informačný systém"/>
    <s v="IKIS zlepší možnosti plnenia knižnično-informačných služieb Slovenskou národnou knižnicou a ďalšími knižnicami knižničného systému Slovenskej republiky, ktoré vykonávajú pre širokú odbornú i laickú verejnosť podľa zákona č. 126/2015 Z. z. o knižniciach v znení neskorších predpisov. Systém má byť vybudovaný v súlade s Národnou koncepciou rozvoja informačných systémov verejnej správy._x000a_Koncepcia IKIS predstavuje národné riešenie. IKIS bude slúžiť ako Integrovaný knižnično-informačný systém pre potreby Slovenskej národnej knižnice a tiež potenciálne, na základe ich slobodného rozhodnutia, aj iným knižniciam, ktoré o to prejavia záujem, pretože jeho využívanie im prinesie viaceré benefity, zefektívni ich prevádzku a zlepší služby, ktoré poskytujú svojím používateľom, najmä prostredníctvom Súborného katalógu._x000a_Požiadavky na nový knižnično-informačný systém predstavujú súhrn požiadaviek vyplývajúci tak zo skúseností z doterajšieho používania KIS VIRTUA, ako aj z návrhov na rôzne vylepšenia nevyhovujúcej funkcionality a nakoniec aj z požiadaviek na novú funkcionalitu, ktorá doteraz nebola využívaná, ale v podmienkach digitálneho veku je žiadaná. Z pohľadu Slovenskej národnej knižnice a knižníc knižničného systému SR má teda IKIS priniesť významné inovácie v rámci všetkých knižnično-informačných činností_x000a_definovaných platnou legislatívou, ich optimalizáciu a rozšírenie, ako aj vyšší komfort a efektivitu pri ich výkone. Z pohľadu používateľa sa prostredníctvom IKIS uskutoční vízia, keď z jedného webového portálu získa priamy online prístup k informáciám o dostupnosti analógových zbierok v rámci SNK a participujúcich knižníc (ktoré si bude môcť prostredníctvom medziknižničnej výpožičnej služby vypožičať a vyzdvihnúť_x000a_v ním zvolenej knižnici), k digitalizovaným zbierkam SNK (voľné diela bezplatne, státisíce obchodne nedostupných diel za stanovený poplatok) prostredníctvom digitálnej knižnice SNK, ale aj k ďalším voľným i licencovaným elektronickým informačným zdrojom, ktorými SNK disponuje. Pôjde teda o poskytnutie prístupu ku všetkým dostupným zdrojom informácií z jedného miesta. Vyhľadávanie bude pritom prebiehať v rámci všetkých týchto zdrojov súbežne, čo významne zvýši kvalitu a úspešnosť vyhľadávania požadovaných_x000a_relevantných informácií."/>
    <s v="Vybudovanie moderného pokročilého knižnično-informačného systému novej generácie na národnej úrovni."/>
    <m/>
    <s v="Zákon č. 126/2015 Z.z. o knižniciach, §4 ods. 2 d) a 2h), §6 ods. 2 h)"/>
    <s v="Počet používateľov - nárast o 50% oproti súčasnému stavu. Počet používateľských transakcií v novom IKIS - nárast o 50% oproti súčasnému stavu. Počet integrovaných knižníc knižničného systému SR - nárast o 50% oproti súčasnému stavu. _x000a__x000a_Vybudovanie integrovaného knižničného informačného systému na národnej úrovni - základné moduly:_x000a_ - pôvodná hodnota - 0_x000a_ - cieľová hodnota - 1_x000a__x000a_Informačná brána pre sprístupnenie digitálnych informačných zdrojov v rámci modulu sprístupnenia zdigitalizovaných diel:_x000a_- pôvodná hodnota - 0,1_x000a_- sprístupnené voľné diela_x000a__x000a_- cieľová hodnota - 0,9-0,95-1,00*_x000a_- platobná brána integrovaná s discovery systémom knižnično-informačného systému_x000a_    (* v prípade vyriešenia otvorených otázok autorskoprávnej ochrany, by bolo možné sprístupniť celý_x000a_       zdigitalizovaný knižničný fond)_x000a__x000a_V prípade použitia open source riešenia, možnosť poskytnutia outsourcingu systémovej správy a IT prostriedkov, primárne pre malé, potencionálne aj pre stredné knižnice"/>
    <x v="1"/>
    <x v="5"/>
    <x v="11"/>
    <s v="02 Analýza / podkladová štúdia k investičnému zámeru"/>
    <x v="0"/>
    <x v="1"/>
    <n v="1"/>
    <n v="7000000"/>
    <n v="0"/>
    <n v="0"/>
    <n v="2000000"/>
    <n v="2000000"/>
    <n v="1000000"/>
    <n v="1000000"/>
    <n v="1000000"/>
    <n v="0"/>
    <n v="0"/>
    <n v="0"/>
    <n v="0"/>
    <s v="-"/>
    <n v="0"/>
    <n v="0"/>
    <n v="0"/>
    <n v="0"/>
    <n v="0"/>
    <n v="0"/>
    <n v="0"/>
    <n v="0"/>
    <n v="0"/>
    <n v="0"/>
    <n v="0"/>
    <s v="Návrh potrebných aktivít. Jedná sa o hrubý odhad, ktorý nieje ani na úrovni investičného zámeru. Kvantifikácia reálnych nákladov predmetnej aktivity sa začne realizovať v druhom polroku 2021 po prijatí príslušných strategických dokumentov na úrovni rezortu._x000a__x000a_"/>
    <n v="0"/>
    <x v="1"/>
    <s v="B3"/>
    <n v="8"/>
    <n v="1"/>
    <n v="1"/>
    <n v="1"/>
    <n v="1"/>
    <n v="1"/>
    <n v="0"/>
    <n v="0"/>
    <n v="0"/>
    <n v="1"/>
    <n v="0"/>
    <n v="0"/>
    <n v="1"/>
    <n v="1"/>
    <n v="1"/>
    <n v="0"/>
    <n v="1"/>
  </r>
  <r>
    <s v="SNK"/>
    <s v="Slovenská národná knižnica"/>
    <s v="SNK202103"/>
    <n v="3"/>
    <s v="Obnova HW a SW core IT infraštruktúry SNK a posilnenie jej kapacít slúžiacich pre poskytovanie knižničo-informačných služieb, sprsítupňovanie písomného kultúrneho dedičstva verejnosti a jeho digitalizáciu"/>
    <s v="Modernizácia HW a SW vybavenia dátového centra SNK"/>
    <s v="zabezpečenie chodu a činností Slovenskej národnej knižnice"/>
    <m/>
    <s v="Zákon č. 126/2015 Z.z. o knižniciach, §6 ods. 2 h) a 2 l)"/>
    <s v="Garantovaný chod predmetných systémov v rozsahu 24/7 s dostatočnou výpočtovou kapacitou zodpovedajúcou potrebám činností definovaných v kontrakte medzi SNK a MK SR a strategických dokumentoch na úrovni rezortu. Zariadenia budú morálne aj technologický zastaralé._x000a__x000a_Generačná výmena HW a SW v dôsledku morálnej a technickej zastaranosti  ako aj EoL (End of Life), EoSL (End of Support Life) zo strany vendorov_x000a_Optimalizácia finančných a environmentálnych nákladov._x000a_Odstránenie súčasného rizika bezpečnostných incidentov, HW a SW kompatibility a potencionálnym rizikom zníženia prevádzkového výkonu _x000a_informačných systémov  _x000a__x000a_Pôvodná hodnota: 0_x000a_Cieľová hodnota: 1_x000a_"/>
    <x v="1"/>
    <x v="5"/>
    <x v="11"/>
    <s v="01 Investičný zámer"/>
    <x v="0"/>
    <x v="1"/>
    <n v="1"/>
    <n v="2660000"/>
    <n v="0"/>
    <n v="0"/>
    <n v="0"/>
    <n v="1330000"/>
    <n v="1330000"/>
    <n v="0"/>
    <n v="0"/>
    <n v="0"/>
    <n v="0"/>
    <n v="0"/>
    <n v="0"/>
    <s v="-"/>
    <n v="0"/>
    <n v="0"/>
    <n v="0"/>
    <n v="0"/>
    <n v="0"/>
    <n v="0"/>
    <n v="0"/>
    <n v="0"/>
    <n v="0"/>
    <n v="0"/>
    <n v="0"/>
    <m/>
    <n v="0"/>
    <x v="1"/>
    <s v="B3"/>
    <n v="8"/>
    <n v="1"/>
    <n v="1"/>
    <n v="1"/>
    <n v="1"/>
    <n v="1"/>
    <n v="0"/>
    <n v="0"/>
    <n v="0"/>
    <n v="1"/>
    <n v="0"/>
    <n v="0"/>
    <n v="1"/>
    <n v="1"/>
    <n v="1"/>
    <n v="0"/>
    <n v="1"/>
  </r>
  <r>
    <s v="SNK"/>
    <s v="Slovenská národná knižnica"/>
    <s v="SNK202111"/>
    <n v="10"/>
    <s v="Permanentné informačné značky - logo SNK nasvietenie na depozite sídelnej budovy"/>
    <s v="Zámerom projektu inštalovať permanentné označenie na budove SNK, ktoré by malo v noci nasvetľovať výškovú časť depozitov (hornú tretinu budovy). Kvôli nerovnostiam terénu je nutná inštalácia o 170 cm nižšie ako je vstup budovy."/>
    <s v="Cieľom je zviditeľniť budovu aj potme a počas zníženej viditeľnosti. Označenie by malo byť svetelné a malo by ísť o svetlný lúč z priestoru parku pred knižnicou premietaný na stenu depozitov."/>
    <s v="N/A"/>
    <s v="Zákon č. 126/2015 Z.z. o knižniciach, §4 ods. 2 d)"/>
    <s v="Zviditeľnenie sídelnej budovy SNK v modernej vizuálnej identite ako dominanty mesta Martin počas zníženej viditeľnosti a tmy."/>
    <x v="1"/>
    <x v="1"/>
    <x v="1"/>
    <s v="01 Investičný zámer"/>
    <x v="0"/>
    <x v="1"/>
    <n v="1"/>
    <n v="10000"/>
    <n v="0"/>
    <n v="0"/>
    <n v="10000"/>
    <n v="0"/>
    <n v="0"/>
    <n v="0"/>
    <n v="0"/>
    <n v="0"/>
    <n v="0"/>
    <n v="0"/>
    <n v="0"/>
    <s v="-"/>
    <n v="0"/>
    <n v="0"/>
    <n v="0"/>
    <n v="0"/>
    <n v="0"/>
    <n v="0"/>
    <n v="0"/>
    <n v="0"/>
    <n v="0"/>
    <n v="0"/>
    <n v="0"/>
    <s v="Inštalácia osvetlenia bola schválená vyjadrením Krajského pamiatkového úradu Žilina. Súčasťou cenovej ponuky je aj realizácia nosného stĺpika pre umiestnenie projektora, realizácia prípojky. Investícia nebola realizovaná v r. 2021 ako bol pôvodný plán, plánujeme sa o PP uchádzať v 05/2022."/>
    <n v="1"/>
    <x v="0"/>
    <s v="B1"/>
    <n v="9"/>
    <n v="1"/>
    <n v="1"/>
    <n v="1"/>
    <n v="1"/>
    <n v="1"/>
    <n v="1"/>
    <n v="1"/>
    <n v="0"/>
    <n v="1"/>
    <n v="0"/>
    <n v="0"/>
    <n v="1"/>
    <n v="1"/>
    <n v="1"/>
    <n v="0"/>
    <n v="1"/>
  </r>
  <r>
    <s v="SNM"/>
    <s v="SNM - Archeologické múzeum"/>
    <s v="SNMAM202201"/>
    <n v="1"/>
    <s v="Revitalizácia technického vybavenia konzervátorských dielní SNM-AM v Bratislave"/>
    <s v="Obnovenie inventára a mobiliára a to nákup nového laboratórneho nábytku (stoly, skrinky), nové bezodťahové digetory na chemikálie do dvoch pracovísk, zabudovaný stôl s odsávaním prachových častíc a iné ručné náradie"/>
    <s v="Obnovenie zastaraného technického vybavenia a inventára pracoviska konzervátorských dielní v SNM-AM, dovybavenie novovytvoreného laboratória na analýzu a výskum materiálov a archeologických nálezov elektronickým profilovačom, čo znamená zefektívnenie, modernizácia a profesionalizácia dokumentácie archeologických nálezov pre múzejnú evidenciu a vedecké vyhodnotenie"/>
    <s v="N/A"/>
    <s v="Zákon č. 206/2009 Z.z. o múzeách a o galériách a o ochrane predmetov kultúrnej hodnoty, §12 a §13 a  §14 a §20"/>
    <s v="zhodnotenie technického stavu a vybavenia konzervátorských dielní (3 miestnosti) a ich modernizácia"/>
    <x v="1"/>
    <x v="3"/>
    <x v="29"/>
    <s v="01 Investičný zámer"/>
    <x v="0"/>
    <x v="1"/>
    <n v="1"/>
    <n v="17000"/>
    <n v="0"/>
    <n v="0"/>
    <n v="17000"/>
    <n v="0"/>
    <n v="0"/>
    <n v="0"/>
    <n v="0"/>
    <n v="0"/>
    <n v="0"/>
    <n v="0"/>
    <n v="0"/>
    <s v="-"/>
    <n v="10000"/>
    <n v="0"/>
    <n v="10000"/>
    <n v="0"/>
    <n v="0"/>
    <n v="0"/>
    <n v="0"/>
    <n v="0"/>
    <n v="0"/>
    <n v="0"/>
    <n v="0"/>
    <m/>
    <n v="1"/>
    <x v="0"/>
    <s v="B1"/>
    <n v="9"/>
    <n v="1"/>
    <n v="1"/>
    <n v="1"/>
    <n v="1"/>
    <n v="1"/>
    <n v="1"/>
    <n v="1"/>
    <n v="0"/>
    <n v="1"/>
    <n v="0"/>
    <n v="0"/>
    <n v="1"/>
    <n v="1"/>
    <n v="1"/>
    <n v="0"/>
    <n v="1"/>
  </r>
  <r>
    <s v="SNM"/>
    <s v="SNM - Múzeum bábkarských kultúr a hračiek hrad Modrý Kameň"/>
    <s v="SNMBAB202101"/>
    <n v="4"/>
    <s v=" Obnova barokového kaštieľa na hrade Modrý Kameň"/>
    <s v="Celková obnova budovy kaštieľa  - časti objektu vyžadujúce rekonštrukciu - prístupový most, nádvorie (povrch, osvetlenie), západné krídlo objektu (strecha, podkrovie, fasády, podlahy, okná, dvere), 1. podlažie severného a východného krídla objektu -  priestory expozícií múzea (reštaurovanie historických podláh, vykurovanie, reštaurátorský výskum, stavebno-historický výskum, elekroinštalácia, EPS, obnova vnútorných omietok)_x000a_Spolufinancovanie projektu v r.2022 HraMoKaPlus v sume 50000€"/>
    <s v="  Cieľom je celková obnova  barokového kaštieľa na hrade Modrý Kameň, ktorý je sídlom múzea   "/>
    <m/>
    <s v="Zákon č. 49/2002 Z.z. o ochrane pamiatkového fondu"/>
    <s v="Zvýšenie počtu návštevníkov múzea 20000/rok. Zníženie nákladov na opravy a údržbu 3000/rok"/>
    <x v="1"/>
    <x v="1"/>
    <x v="21"/>
    <s v="05 Projektová dokumentácia k dispozícii - pre realizáciu stavby"/>
    <x v="1"/>
    <x v="1"/>
    <n v="1"/>
    <n v="3492200"/>
    <n v="50000"/>
    <n v="0"/>
    <n v="50000"/>
    <n v="200000"/>
    <n v="0"/>
    <n v="2242200"/>
    <n v="1000000"/>
    <n v="0"/>
    <n v="0"/>
    <n v="0"/>
    <n v="0"/>
    <s v="Náklady na sťahovanie zbierok múzea pre stavebné práce, prenájom a úprava priestorov pre dočasné uloženie zbierok múzea, oprava prístupového mostu"/>
    <n v="260000"/>
    <n v="10000"/>
    <n v="150000"/>
    <n v="0"/>
    <n v="0"/>
    <n v="50000"/>
    <n v="50000"/>
    <n v="0"/>
    <n v="0"/>
    <n v="0"/>
    <n v="0"/>
    <s v="projektovú dokumentáciu je nutné aktualizovať"/>
    <n v="0"/>
    <x v="1"/>
    <s v="B3"/>
    <n v="7"/>
    <n v="1"/>
    <n v="1"/>
    <n v="1"/>
    <n v="1"/>
    <n v="1"/>
    <n v="0"/>
    <n v="0"/>
    <n v="0"/>
    <n v="1"/>
    <n v="0"/>
    <n v="0"/>
    <n v="1"/>
    <n v="0"/>
    <n v="1"/>
    <n v="0"/>
    <n v="1"/>
  </r>
  <r>
    <s v="SNM"/>
    <s v="SNM - Múzeum bábkarských kultúr a hračiek hrad Modrý Kameň"/>
    <s v="SNMBAB202102"/>
    <n v="3"/>
    <s v="Obnova barokového kaštieľa na hrade Modrý Kameň"/>
    <s v="Obnova severného krídla barokového kaštieľa - projekt HraMoKaPlus - Obnova prízemia severného krídla barokového kaštieľa a obnova fasád a okien severného _x000a_krídla barokového kaštieľana Hrade Modrý Kameň pre tradície slovenského hračkárstva _x000a_bábkarstva v remeselných dielňach, výrobu a predaj regionálnych produktov _x000a_"/>
    <s v="Vybudovanie kultúrneho priestoru pre vstup a komunikáciu s návštevníkom, priestory pre tvorivé aktivity a služby návštevníkom s cieľom zvýšiť príjmovú zložku rozpočtu múzea. Sanácia nadmernej vlhkosti budovy odstránením cementových fasád s náhradou vápenných materiálov."/>
    <s v="N/A"/>
    <s v="Zákon č. 49/2002 Z.z. o ochrane pamiatkového fondu"/>
    <s v="Zvýšenie počtu návšzevníkov múzea 5000/rok, naýšenie príjmovej častu rozpočtu múzea a stým súvisiacej kvality odbornej činnosti a služieb"/>
    <x v="1"/>
    <x v="1"/>
    <x v="21"/>
    <s v="07 V realizácii"/>
    <x v="3"/>
    <x v="0"/>
    <n v="0.15"/>
    <n v="750000"/>
    <n v="0"/>
    <n v="34596"/>
    <n v="715404"/>
    <n v="0"/>
    <n v="0"/>
    <n v="0"/>
    <n v="0"/>
    <n v="0"/>
    <n v="0"/>
    <n v="0"/>
    <n v="0"/>
    <s v="-"/>
    <n v="0"/>
    <n v="0"/>
    <n v="0"/>
    <n v="0"/>
    <n v="0"/>
    <n v="0"/>
    <n v="0"/>
    <n v="0"/>
    <n v="0"/>
    <n v="0"/>
    <n v="0"/>
    <m/>
    <n v="0"/>
    <x v="0"/>
    <s v="B1"/>
    <n v="8"/>
    <n v="1"/>
    <n v="1"/>
    <n v="1"/>
    <n v="1"/>
    <n v="1"/>
    <n v="1"/>
    <n v="1"/>
    <n v="0"/>
    <n v="1"/>
    <n v="0"/>
    <n v="0"/>
    <n v="1"/>
    <n v="0"/>
    <n v="1"/>
    <n v="1"/>
    <n v="0"/>
  </r>
  <r>
    <s v="SNM"/>
    <s v="SNM - Múzeum bábkarských kultúr a hračiek hrad Modrý Kameň"/>
    <s v="SNMBAB202103"/>
    <n v="6"/>
    <s v="Obnova Parku sv. Anny"/>
    <s v="Park sv. Anny je súčasťou hradného areálu a miestom podujatí múzea a oddychu návštevníkov.Jeho súčasťou je aj hradná Gaštanica s historickými drevinami Gaštana jedlého. Pre jeho využívanie je potrebná saturácia drevín, obnovenie čiatočne zachovaných historických chodníkov, záhradná architektúra a oplotenie"/>
    <s v="Cieľom je obnova historického parku pre kultúrne a športové podujatia múzea pre deti a mládež  a oddych návštevníkov   "/>
    <s v="N/A"/>
    <s v="Zákon č. 49/2002 Z.z. o ochrane pamiatkového fondu"/>
    <s v="Počet návštevníkov v parku a na podujatiach múzea 20000/rok_x000a_ _x000a_"/>
    <x v="1"/>
    <x v="1"/>
    <x v="22"/>
    <s v="01 Investičný zámer"/>
    <x v="0"/>
    <x v="1"/>
    <n v="1"/>
    <n v="158200"/>
    <n v="28200"/>
    <n v="0"/>
    <n v="0"/>
    <n v="28200"/>
    <n v="130000"/>
    <n v="0"/>
    <n v="0"/>
    <n v="0"/>
    <n v="0"/>
    <n v="0"/>
    <n v="0"/>
    <s v="-"/>
    <n v="0"/>
    <n v="0"/>
    <n v="0"/>
    <n v="0"/>
    <n v="0"/>
    <n v="0"/>
    <n v="0"/>
    <n v="0"/>
    <n v="0"/>
    <n v="0"/>
    <n v="0"/>
    <m/>
    <n v="0"/>
    <x v="0"/>
    <s v="B1"/>
    <n v="7"/>
    <n v="1"/>
    <n v="1"/>
    <n v="0"/>
    <n v="1"/>
    <n v="1"/>
    <n v="1"/>
    <n v="1"/>
    <n v="0"/>
    <n v="1"/>
    <n v="0"/>
    <n v="0"/>
    <n v="1"/>
    <n v="0"/>
    <n v="1"/>
    <n v="0"/>
    <n v="1"/>
  </r>
  <r>
    <s v="SNM"/>
    <s v="SNM - Múzeum bábkarských kultúr a hračiek hrad Modrý Kameň"/>
    <s v="SNMBAB202104"/>
    <n v="5"/>
    <s v="Záchrana torzálnej architektúry goticko-renesančného hradu Modrý Kameň"/>
    <s v="Torzálna architektúra goticko-renesančného hradu je súčasťou historického areálu hrad + kaštieľ. Situovaná na hradnom kopci nad obývanou časťou mesta Modrý Kameň. Zvetralé murivá ohrozujú obývanú časť mesta. Pre jej zlý stav je pre návštevníkov dlhodobo neprístupná. Je význambým archeologickým  náleziskom k dejinám hradu a mesta. Predstavuje významný návštevnícky potenciál múzea."/>
    <s v="Cieľom je odstránenie havarijného stavu murív, odvodnenie,  parková úprava, vybudovanie návštevníckych trás,"/>
    <s v="N/A"/>
    <s v="Zákon č. 49/2002 Z.z. o ochrane pamiatkového fondu"/>
    <s v="Zvýšenie počtu návštevníkov múzea 5000/rok.  Zvýšenie počtu kultúrnych podujatí 10/rok"/>
    <x v="1"/>
    <x v="1"/>
    <x v="22"/>
    <s v="01 Investičný zámer"/>
    <x v="0"/>
    <x v="1"/>
    <n v="1"/>
    <n v="750000"/>
    <n v="50000"/>
    <n v="0"/>
    <n v="0"/>
    <n v="200000"/>
    <n v="200000"/>
    <n v="350000"/>
    <n v="0"/>
    <n v="0"/>
    <n v="0"/>
    <n v="0"/>
    <n v="0"/>
    <s v="-"/>
    <n v="0"/>
    <n v="0"/>
    <n v="0"/>
    <n v="0"/>
    <n v="0"/>
    <n v="0"/>
    <n v="0"/>
    <n v="0"/>
    <n v="0"/>
    <n v="0"/>
    <n v="0"/>
    <m/>
    <n v="0"/>
    <x v="0"/>
    <s v="B1"/>
    <n v="7"/>
    <n v="1"/>
    <n v="1"/>
    <n v="0"/>
    <n v="1"/>
    <n v="1"/>
    <n v="1"/>
    <n v="1"/>
    <n v="0"/>
    <n v="1"/>
    <n v="0"/>
    <n v="0"/>
    <n v="1"/>
    <n v="0"/>
    <n v="1"/>
    <n v="0"/>
    <n v="1"/>
  </r>
  <r>
    <s v="SNM"/>
    <s v="SNM - Múzeum bábkarských kultúr a hračiek hrad Modrý Kameň"/>
    <s v="SNMBAB202201"/>
    <n v="1"/>
    <s v="Odstránenie havarijného stavu elektroinštalácie a NN prípojky elektrickej energie objektu"/>
    <s v="Oprava havarijného stavu  zastaranej elektroinštalácie a NN prípojky elektrickej energie objektu ( nepredvídateľné náklady v súvislosti s realizáciou stavebných prác na obnove NKP projektu HraMoKaPlus z Grantov EHP mimo grantového rozpočtu)"/>
    <s v=" Zabezpečenie fukčnej elektroinštalácie spĺňajúcej požiadavky STN"/>
    <s v="N/A"/>
    <m/>
    <m/>
    <x v="0"/>
    <x v="0"/>
    <x v="0"/>
    <s v="01 Investičný zámer"/>
    <x v="0"/>
    <x v="1"/>
    <n v="1"/>
    <n v="170200"/>
    <n v="0"/>
    <n v="0"/>
    <n v="170200"/>
    <n v="0"/>
    <n v="0"/>
    <n v="0"/>
    <n v="0"/>
    <n v="0"/>
    <n v="0"/>
    <n v="0"/>
    <n v="0"/>
    <s v="-"/>
    <n v="0"/>
    <n v="0"/>
    <n v="0"/>
    <n v="0"/>
    <n v="0"/>
    <n v="0"/>
    <n v="0"/>
    <n v="0"/>
    <n v="0"/>
    <n v="0"/>
    <n v="0"/>
    <m/>
    <n v="0"/>
    <x v="0"/>
    <s v="B1"/>
    <n v="8"/>
    <n v="1"/>
    <n v="1"/>
    <n v="1"/>
    <n v="1"/>
    <n v="1"/>
    <n v="1"/>
    <n v="1"/>
    <n v="0"/>
    <n v="1"/>
    <n v="1"/>
    <n v="0"/>
    <n v="0"/>
    <n v="0"/>
    <n v="1"/>
    <n v="0"/>
    <n v="1"/>
  </r>
  <r>
    <s v="SNM"/>
    <s v="SNM - Múzeum bábkarských kultúr a hračiek hrad Modrý Kameň"/>
    <s v="SNMBAB202202"/>
    <n v="2"/>
    <s v="Rozšírenie EZS, monitorovací kamerový systém a rozšírenie nedostatočnej kpoacity siete IT"/>
    <s v="Zabezpečenie ochrany priestorov obnovenej časti pamiatky v interiéri a exteriéry,  prístupu na internet pre návštevníkov a fungovanie zariadení - pokladne, interaktívna kniha, informačný kiosk "/>
    <s v="Zabezpečenie ochrany priestorov obnovenej časti pamiatky v interiéri a exteriéry,  prístupu na internet pre návštevníkov a fungovanie zariadení - pokladne (vstupná a podnikateľská), interaktívna kniha, informačný kiosk "/>
    <s v="N/A"/>
    <m/>
    <m/>
    <x v="1"/>
    <x v="3"/>
    <x v="5"/>
    <s v="01 Investičný zámer"/>
    <x v="0"/>
    <x v="1"/>
    <n v="1"/>
    <n v="25000"/>
    <n v="0"/>
    <n v="0"/>
    <n v="25000"/>
    <n v="0"/>
    <n v="0"/>
    <n v="0"/>
    <n v="0"/>
    <n v="0"/>
    <n v="0"/>
    <n v="0"/>
    <n v="0"/>
    <s v="-"/>
    <n v="0"/>
    <n v="0"/>
    <n v="0"/>
    <n v="0"/>
    <n v="0"/>
    <n v="0"/>
    <n v="0"/>
    <n v="0"/>
    <n v="0"/>
    <n v="0"/>
    <n v="0"/>
    <m/>
    <n v="1"/>
    <x v="0"/>
    <s v="B1"/>
    <n v="8"/>
    <n v="1"/>
    <n v="1"/>
    <n v="1"/>
    <n v="1"/>
    <n v="1"/>
    <n v="1"/>
    <n v="1"/>
    <n v="0"/>
    <n v="1"/>
    <n v="0"/>
    <n v="0"/>
    <n v="1"/>
    <n v="0"/>
    <n v="1"/>
    <n v="0"/>
    <n v="1"/>
  </r>
  <r>
    <s v="SNM"/>
    <s v="SNM - Generálne riaditeľstvo"/>
    <s v="SNMGR202101"/>
    <n v="1"/>
    <s v="Sídelná budova SNM Bratislava_x000a_(jedná sa o komplexnú obnovu budovy, ktorá je národnou kultúrnou pamiatkou)"/>
    <s v="Odstránenie havarijného stavu objektu a celková rekonštrukcia "/>
    <s v="Zlepšenie technického stavu pôvodného objektu, (bezpečnosť pri užívaní objektu, hygienické požiadavky, zlepšenie energickej efektívnost budovy, čiastočná zmena dispozočného riešenia objektu ) "/>
    <m/>
    <s v="Zákon č. 206/2009 Z.z. o múzeách a o galériách a o ochrane predmetov kultúrnej hodnoty, §12 a §13 a §14 a §16  "/>
    <s v="Zhodnotenie technického stavu objektu,_x000a_vrátenie historickej hodnoty,_x000a_zvýšenie počtu náštevníkov"/>
    <x v="1"/>
    <x v="1"/>
    <x v="21"/>
    <s v="01 Investičný zámer"/>
    <x v="0"/>
    <x v="1"/>
    <n v="1"/>
    <n v="50000000"/>
    <n v="1800000"/>
    <n v="0"/>
    <n v="0"/>
    <n v="1000000"/>
    <n v="1000000"/>
    <n v="8000000"/>
    <n v="20000000"/>
    <n v="20000000"/>
    <n v="0"/>
    <n v="0"/>
    <n v="0"/>
    <s v="-"/>
    <n v="0"/>
    <n v="0"/>
    <n v="0"/>
    <n v="0"/>
    <n v="0"/>
    <n v="0"/>
    <n v="0"/>
    <n v="0"/>
    <n v="0"/>
    <n v="0"/>
    <n v="0"/>
    <s v="Pre začatie stavebnej obnovy sídelnej budovy SNM je nutné zrealizovať dočasné presťahovanie pracoviska Riaditeľstva SNM a SNM - Prírodovedného múzea a uskladnenie výstavného fundusu."/>
    <n v="0"/>
    <x v="1"/>
    <s v="B3"/>
    <n v="8"/>
    <n v="1"/>
    <n v="1"/>
    <n v="1"/>
    <n v="1"/>
    <n v="1"/>
    <n v="0"/>
    <n v="0"/>
    <n v="0"/>
    <n v="1"/>
    <n v="0"/>
    <n v="0"/>
    <n v="1"/>
    <n v="1"/>
    <n v="1"/>
    <n v="0"/>
    <n v="1"/>
  </r>
  <r>
    <s v="SNM"/>
    <s v="SNM - Generálne riaditeľstvo"/>
    <s v="SNMGR202102"/>
    <n v="2"/>
    <s v="Budovy na Žižkovej"/>
    <s v="1. Ide o zbúranie jestvujúceho objektu Energobloku - a výstavbu nového objektu - &quot;Centrum muzejných štúdií&quot;_x000a_2. Výstavba budovy na mieste súčasného parkoviska (parc. č. 936, 937, 938, k. ú. Staré Mesto)  - &quot;Knižnica&quot;"/>
    <s v="Vybudovanie moderných pracovísk pre knižnicu, archív, administratívne priestory,  reštaurátorské pracovisko. "/>
    <m/>
    <s v="Prgramové vyhlásenie vlády SR 2020 - 2024"/>
    <s v="Vybudovanie nových objektov - &quot;Centrum muzejných štúdií&quot; a &quot;Knižnice&quot;"/>
    <x v="1"/>
    <x v="4"/>
    <x v="10"/>
    <s v="01 Investičný zámer"/>
    <x v="0"/>
    <x v="1"/>
    <n v="1"/>
    <n v="20000000"/>
    <n v="1000000"/>
    <n v="0"/>
    <n v="0"/>
    <n v="200000"/>
    <n v="300000"/>
    <n v="500000"/>
    <n v="9000000"/>
    <n v="10000000"/>
    <n v="0"/>
    <n v="0"/>
    <n v="0"/>
    <s v="-"/>
    <n v="0"/>
    <n v="0"/>
    <n v="0"/>
    <n v="0"/>
    <n v="0"/>
    <n v="0"/>
    <n v="0"/>
    <n v="0"/>
    <n v="0"/>
    <n v="0"/>
    <n v="0"/>
    <m/>
    <n v="0"/>
    <x v="1"/>
    <s v="B3"/>
    <n v="6"/>
    <n v="1"/>
    <n v="1"/>
    <n v="0"/>
    <n v="1"/>
    <n v="1"/>
    <n v="0"/>
    <n v="0"/>
    <n v="0"/>
    <n v="1"/>
    <n v="0"/>
    <n v="0"/>
    <n v="1"/>
    <n v="0"/>
    <n v="1"/>
    <n v="0"/>
    <n v="1"/>
  </r>
  <r>
    <s v="SNM"/>
    <s v="SNM - SK"/>
    <s v="SNMSK202101"/>
    <n v="3"/>
    <s v="Výstavba nového depozitára SNM "/>
    <s v="Odborná ochrana zbierkového fondu je spojená so zabezpečením  bezpečnosti zbierkových predmetov pri ich trvalom uložení, prezentácii v expozíciách a na výstavách. Súčasťou odbornej ochrany zbierok je optimalizácia klimatických podmienok v depozitároch, výstavných a expozičných priestoroch, odborné ošetrenie zbierkových predmetov. Vytváranie optimálnych podmienok pre všeobecnú bezpečnosť a ochranu zbierkových predmetov."/>
    <s v="Moderná depozitárna budova vysokého štandardu s dobrými klimatickými pomerami zabezpečí dlhodobú ochranu ZP, s bádateľňou a miestom na odborné ošetrenie zbierkových predmetov. "/>
    <m/>
    <s v="Zákon č. 206/2009 Z.z. o múzeách a o galériách a o ochrane predmetov kultúrnej hodnoty, §12 a §13 a §14 a §16  "/>
    <m/>
    <x v="1"/>
    <x v="4"/>
    <x v="10"/>
    <s v="01 Investičný zámer"/>
    <x v="0"/>
    <x v="1"/>
    <n v="1"/>
    <n v="10000000"/>
    <n v="900000"/>
    <n v="0"/>
    <n v="0"/>
    <n v="2000000"/>
    <n v="6000000"/>
    <n v="2000000"/>
    <n v="0"/>
    <n v="0"/>
    <n v="0"/>
    <n v="0"/>
    <n v="0"/>
    <s v="-"/>
    <n v="0"/>
    <n v="0"/>
    <n v="0"/>
    <n v="0"/>
    <n v="0"/>
    <n v="0"/>
    <n v="0"/>
    <n v="0"/>
    <n v="0"/>
    <n v="0"/>
    <n v="0"/>
    <m/>
    <n v="0"/>
    <x v="1"/>
    <s v="B3"/>
    <n v="7"/>
    <n v="1"/>
    <n v="1"/>
    <n v="0"/>
    <n v="1"/>
    <n v="1"/>
    <n v="0"/>
    <n v="0"/>
    <n v="0"/>
    <n v="1"/>
    <n v="0"/>
    <n v="0"/>
    <n v="1"/>
    <n v="1"/>
    <n v="1"/>
    <n v="0"/>
    <n v="1"/>
  </r>
  <r>
    <s v="SNM"/>
    <s v="SNM - Generálne riaditeľstvo"/>
    <s v="SNMGR202104"/>
    <n v="4"/>
    <s v="Múzeum 20. storočia"/>
    <s v="Vybudovanie nového múzea prezentujúceho dejiny a udalosti 20. storočia na území Slovenska v zmysle Programového vyhlásenia vlády zo dňa 19.4.2020. "/>
    <s v="Dejiny Slovenska v 20. storočí sú poznačené nielen dvoma totalitnými režimami, dvoma svetovými vojnami, niekoľkými štátnymi útvarmi – od monarchie až po demokratickú republiku, prudkým rozvojom v mnohých oblastiach (školstvo, zdravotníctvo, kultúra, priemysel, obchod, a pod.), ale na druhej strane aj negatívnymi udalosťami – upierania prirodzených práv príslušníkom národnostných  menšín, holokaust, politický útlak, tragédie obyvateľov nášho územia, o ktorých táto spoločnosť mnohokrát ani netuší. Často sa s nimi nedokáže vyrovnať pretože nepozná ich príčiny a vidí len dôsledky. Práve koncept nového múzea by tieto otázky otvoril, v expozíciách a výstavách o nich hovoril a edukačnými programami ich vysvetľoval. Nové múzeum by sa tak malo stať miestom poznania našej nedávnej minulosti, kde nájdeme odpovede na naše otázky a môžeme o nich aj voľne a slobodne diskutovať. Uvedomujem si, že ide o ambiciózny projekt, ktorý bude stáť desiatky miliónov eur, ale s nesmiernym prínosom k poznaniu vlastnej histórie a premien spoločnosti."/>
    <m/>
    <s v="Prgramové vyhlásenie vlády SR 2020 - 2024"/>
    <s v="Vybudovanie nového múzea s expozíciou dejín Slovenska, výstavnými priestormi, priestromi pre vzdelávanie (prednáškové sály, vzdelávacie miestnosti, knižnica, adiovizuálne študovne), priestory pre návštevníkov (kaviareň, reštaurácia), obchody (knihkupectvo, suveníry), a pod. "/>
    <x v="1"/>
    <x v="7"/>
    <x v="20"/>
    <s v="01 Investičný zámer"/>
    <x v="0"/>
    <x v="1"/>
    <n v="1"/>
    <n v="53500000"/>
    <n v="2000000"/>
    <n v="0"/>
    <n v="0"/>
    <n v="100000"/>
    <n v="1000000"/>
    <n v="2000000"/>
    <n v="25000000"/>
    <n v="25400000"/>
    <n v="0"/>
    <n v="0"/>
    <n v="0"/>
    <s v="-"/>
    <n v="600000"/>
    <n v="0"/>
    <n v="100000"/>
    <n v="100000"/>
    <n v="100000"/>
    <n v="100000"/>
    <n v="200000"/>
    <n v="0"/>
    <n v="0"/>
    <n v="0"/>
    <n v="0"/>
    <s v="Projekt prípravy zriadenia Múzea 20. storočia predložený SNM na MK SR dňa 31.12.202, Personálne zabezpečenie projektu. "/>
    <n v="0"/>
    <x v="1"/>
    <s v="B3"/>
    <n v="7"/>
    <n v="1"/>
    <n v="1"/>
    <n v="1"/>
    <n v="1"/>
    <n v="1"/>
    <n v="0"/>
    <n v="0"/>
    <n v="0"/>
    <n v="1"/>
    <n v="0"/>
    <n v="0"/>
    <n v="1"/>
    <n v="0"/>
    <n v="1"/>
    <n v="0"/>
    <n v="1"/>
  </r>
  <r>
    <s v="SNM"/>
    <s v="SNM - SK"/>
    <s v="SNMSK202102"/>
    <n v="4"/>
    <s v="Nákup dopravných prostriedkov všetkých druhov"/>
    <s v="Efektívny výkon správy majetku štátu zvereného do správy SNM"/>
    <s v="Cieľom je periodická obnova vozového parku využívanom pri výkone správy SNM"/>
    <s v="N/A"/>
    <s v="Zriaďovacia listina  SNM, Čl.4 bod 1"/>
    <s v="Merateľný ukazovateľ nie je relevantný, jedná sa o periodickú obnova vozového parku všetkých organizačných zložiek SNM"/>
    <x v="1"/>
    <x v="3"/>
    <x v="14"/>
    <s v="01 Investičný zámer"/>
    <x v="0"/>
    <x v="1"/>
    <n v="1"/>
    <n v="600000"/>
    <n v="0"/>
    <n v="0"/>
    <n v="200000"/>
    <n v="100000"/>
    <n v="100000"/>
    <n v="100000"/>
    <n v="100000"/>
    <n v="0"/>
    <n v="0"/>
    <n v="0"/>
    <n v="0"/>
    <s v="-"/>
    <n v="0"/>
    <n v="0"/>
    <n v="0"/>
    <n v="0"/>
    <n v="0"/>
    <n v="0"/>
    <n v="0"/>
    <n v="0"/>
    <n v="0"/>
    <n v="0"/>
    <n v="0"/>
    <m/>
    <n v="0"/>
    <x v="0"/>
    <s v="B1"/>
    <n v="9"/>
    <n v="1"/>
    <n v="1"/>
    <n v="1"/>
    <n v="1"/>
    <n v="1"/>
    <n v="1"/>
    <n v="1"/>
    <n v="0"/>
    <n v="1"/>
    <n v="0"/>
    <n v="0"/>
    <n v="1"/>
    <n v="1"/>
    <n v="1"/>
    <n v="0"/>
    <n v="1"/>
  </r>
  <r>
    <s v="SNM"/>
    <s v="SNM - SK"/>
    <s v="SNMSK202103"/>
    <n v="1"/>
    <s v="Akvizície zbierkových predmetov"/>
    <s v="Akvizičná činnosť je systematický proces získavania predmetov kultúrnej hodnoty na účel ich trvalého uchovávania, následného odborného spravovania a vedeckého skúmania."/>
    <s v="Cieľom nadobúdania zbierkových predmetov je využiť ich informačnú a výpovednú vedeckú, historickú, kultúrnu a umeleckú hodnotu v prezentačných a výchovno-vzdelávacích aktivitách múzea."/>
    <m/>
    <s v="Zriaďovacia listina SNM, Čl.1 bod 3 pís.a)"/>
    <s v="Merateľný ukazovateľ nie je relevantný, jedná sa o akvizičnú činnosť všetkých organizačných zložiek SNM"/>
    <x v="2"/>
    <x v="2"/>
    <x v="13"/>
    <s v="01 Investičný zámer"/>
    <x v="0"/>
    <x v="1"/>
    <n v="1"/>
    <n v="1010000"/>
    <n v="0"/>
    <n v="10000"/>
    <n v="350000"/>
    <n v="200000"/>
    <n v="200000"/>
    <n v="200000"/>
    <n v="200000"/>
    <n v="0"/>
    <n v="0"/>
    <n v="0"/>
    <n v="0"/>
    <s v="-"/>
    <n v="0"/>
    <n v="0"/>
    <n v="0"/>
    <n v="0"/>
    <n v="0"/>
    <n v="0"/>
    <n v="0"/>
    <n v="0"/>
    <n v="0"/>
    <n v="0"/>
    <n v="0"/>
    <m/>
    <n v="0"/>
    <x v="1"/>
    <s v="B3"/>
    <n v="7"/>
    <n v="0"/>
    <n v="1"/>
    <n v="1"/>
    <n v="1"/>
    <n v="1"/>
    <n v="0"/>
    <n v="0"/>
    <n v="0"/>
    <n v="1"/>
    <n v="0"/>
    <n v="1"/>
    <n v="0"/>
    <n v="1"/>
    <n v="1"/>
    <n v="0"/>
    <n v="1"/>
  </r>
  <r>
    <s v="SNM"/>
    <s v="SNM - SK"/>
    <s v="SNMSK202104"/>
    <n v="2"/>
    <s v="Nákup výpočtovej techniky"/>
    <s v="Efektívny výkon správy majetku štátu zvereného do správy SNM"/>
    <s v="Cielom je vedenie centrálnej evidencie zbierkových predmetov múzeí zapísaných v Registri múzeí a galérií Slovenskej republiky, vypracovanie projektových dokumentácií všetkých stupňov, zefektívnenie admistratívnej činnosti pri správe_x000a_"/>
    <s v="N/A"/>
    <s v="Zriaďovacia listina SNM, Čl.1 bod 3 pís.d) až t) "/>
    <s v="Merateľný ukazovateľ nie je relevantný, jedná sa o nákup výpočtovej techniky pre všetky organizačné zložky SNM"/>
    <x v="2"/>
    <x v="5"/>
    <x v="12"/>
    <s v="01 Investičný zámer"/>
    <x v="0"/>
    <x v="1"/>
    <n v="1"/>
    <n v="500000"/>
    <n v="0"/>
    <n v="0"/>
    <n v="100000"/>
    <n v="100000"/>
    <n v="100000"/>
    <n v="100000"/>
    <n v="100000"/>
    <n v="0"/>
    <n v="0"/>
    <n v="0"/>
    <n v="0"/>
    <s v="-"/>
    <n v="0"/>
    <n v="0"/>
    <n v="0"/>
    <n v="0"/>
    <n v="0"/>
    <n v="0"/>
    <n v="0"/>
    <n v="0"/>
    <n v="0"/>
    <n v="0"/>
    <n v="0"/>
    <m/>
    <n v="0"/>
    <x v="0"/>
    <s v="B1"/>
    <n v="9"/>
    <n v="1"/>
    <n v="1"/>
    <n v="1"/>
    <n v="1"/>
    <n v="1"/>
    <n v="1"/>
    <n v="1"/>
    <n v="0"/>
    <n v="1"/>
    <n v="0"/>
    <n v="1"/>
    <n v="0"/>
    <n v="1"/>
    <n v="1"/>
    <n v="0"/>
    <n v="1"/>
  </r>
  <r>
    <s v="SNM"/>
    <s v="SNM - SK"/>
    <s v="SNMSK202201"/>
    <n v="3"/>
    <s v="Vytvorenie nového webového sídla a intranetu SNM"/>
    <s v="Vytvorenie nového webového sídla a intranetu Slovenského národné múzea s cieľom vytvorenia užívateľsky prehľadného prostredia. Aktuálny web je z roku 2009."/>
    <s v="Cieľom projektu je vytvorenie užívateľsky prehľadného prostredia s intuitívnym ovládaním (redakčný systém, grafický dizajn, šablóny), korešpondujúceho s aktuálnymi trendami v oblasti IT, ako aj novej verzie intranetu SNM tak, aby reflektovali potreby SNM ako jednej z najväčších kultúrnych inštitúcií na Slovensku. _x000a_Slovenské národné múzeum, ktorého spravuje 18 špecializovaných múzeí, tak bude môcť optimalizovať prístup k poskytovaným informáciám pre širokú i odbornú verejnosť._x000a_"/>
    <s v="N/A"/>
    <s v="Zriaďovacia listina SNM a zákon č. 95/2019 Z.z. o informačných technológiách vo verejnej správe a o zmene a doplnení niektorých zákonov v znení neskorších predpisov (ďalej len „zákon o ITVS“)"/>
    <s v="Návštevnosť webovej stránky - zvýšenie počtu užívateľov,  Priemerná doba návštevníka strávaneána stránke"/>
    <x v="1"/>
    <x v="5"/>
    <x v="11"/>
    <s v="01 Investičný zámer"/>
    <x v="0"/>
    <x v="1"/>
    <n v="1"/>
    <n v="80000"/>
    <n v="0"/>
    <n v="0"/>
    <n v="80000"/>
    <n v="0"/>
    <n v="0"/>
    <n v="0"/>
    <n v="0"/>
    <n v="0"/>
    <n v="0"/>
    <n v="0"/>
    <n v="0"/>
    <s v="-"/>
    <n v="0"/>
    <n v="0"/>
    <n v="0"/>
    <n v="0"/>
    <n v="0"/>
    <n v="0"/>
    <n v="0"/>
    <n v="0"/>
    <n v="0"/>
    <n v="0"/>
    <n v="0"/>
    <m/>
    <n v="1"/>
    <x v="0"/>
    <s v="B1"/>
    <n v="8"/>
    <n v="1"/>
    <n v="1"/>
    <n v="1"/>
    <n v="1"/>
    <n v="1"/>
    <n v="1"/>
    <n v="1"/>
    <n v="0"/>
    <n v="1"/>
    <n v="0"/>
    <n v="0"/>
    <n v="1"/>
    <n v="0"/>
    <n v="1"/>
    <n v="0"/>
    <n v="1"/>
  </r>
  <r>
    <s v="SNM"/>
    <s v="SNM - Generálne riaditeľstvo"/>
    <s v="SNMGR202202"/>
    <n v="8"/>
    <s v="Slovenské a české bábkarstvo ako fenomén kultúrneho dedičstva UNESCO"/>
    <s v="Výstavný projekt v sídelnej budove SNM v Bratislave a Kaviarni Múzeum, predstaví české a slovenské bábkarstvo v historických súvislostiach vývinu od bábkarstva kočovného, cez rodinné a spolkové bábkové divadlá začiatkom 20.stor. až po ukážky artefaktov z profesionálnych bábkových divadiel od 50. rokov minulého storočia po súčasnosť. Súčasťou projektu je aj tvorba významných výtvarníkov v oblasti bábkarstva v oboch krajinách."/>
    <s v="Predstavenie slovenského a českého bábkarstva ako fenoménu svetového kultúrneho dedičstva"/>
    <s v="N/A"/>
    <s v="Zákon č. 206/2009 Z.z. o múzeách a o galériách a o ochrane predmetov kultúrnej hodnoty, §13 ods. 2 a) a b) "/>
    <s v="Počet návštevníkov výstavy, sprievodných podujatí a zvýšenie návštevnosti sídelnej budovy SNM"/>
    <x v="1"/>
    <x v="6"/>
    <x v="16"/>
    <s v="02 Analýza / podkladová štúdia k investičnému zámeru"/>
    <x v="0"/>
    <x v="1"/>
    <n v="1"/>
    <n v="60000"/>
    <n v="0"/>
    <n v="0"/>
    <n v="60000"/>
    <n v="0"/>
    <n v="0"/>
    <n v="0"/>
    <n v="0"/>
    <n v="0"/>
    <n v="0"/>
    <n v="0"/>
    <n v="0"/>
    <s v="-"/>
    <n v="0"/>
    <n v="0"/>
    <n v="0"/>
    <n v="0"/>
    <n v="0"/>
    <n v="0"/>
    <n v="0"/>
    <n v="0"/>
    <n v="0"/>
    <n v="0"/>
    <n v="0"/>
    <m/>
    <n v="1"/>
    <x v="0"/>
    <s v="B1"/>
    <n v="9"/>
    <n v="1"/>
    <n v="1"/>
    <n v="1"/>
    <n v="1"/>
    <n v="1"/>
    <n v="1"/>
    <n v="1"/>
    <n v="0"/>
    <n v="1"/>
    <n v="0"/>
    <n v="0"/>
    <n v="1"/>
    <n v="1"/>
    <n v="1"/>
    <n v="0"/>
    <n v="1"/>
  </r>
  <r>
    <s v="SNM"/>
    <s v="SNM - Historické múzeum"/>
    <s v="SNMHIM202101"/>
    <n v="1"/>
    <s v="Oprava a obnova skladového objektu pre depozitár SNM v Seredi - sťahovanie"/>
    <s v="SNM – Historické múzeum vzhľadom na rozsah zbierok, ktoré spravuje spustilo projekt výstavby nového depozitára. Depozitár využije existujúci skladový objekt o rozlohe cca 1500m² nachádzajúci sa v areáli SNM – Múzea židovskej kultúry (Múzeum holocaustu). SNM – Historické múzeum zadalo vyhotovenie projektu na prestavbu skladového objektu, který bol predložený novembri 2018 vrátane stavebných povolení. Projekt predpokládá investíciu na stavebné práce (vrátane zabudodovanej techniky) 2,9 milióna Euro s DPH. Ďalšia plánovaná etapa je sťahovanie zbierkových predmetov uložených v dočasnom depozitári v Pezinku a dovybavenie depozitára fundusom pre uloženie zbierkových predmetov a kancelárskym mobiliárom pre administrativu. Prínosom realizácie depozitára SNM je uloženie zbierkových predmetov podľa moderných európskych štandartov. "/>
    <s v="Moderná depozitárna budova vysokého štandardu s dobrými klimatickými pomerami zabezpečí dlhodobú ochranu ZP, s bádateľňou a miestom na odborné ošetrenie zbierkových predmetov. Sťahovanie zbierkových predmetov z Pezinka do Serede a ukončenie nájmu budovy dočasného depozotára v Pezinku v okt. 2022."/>
    <s v="N/A"/>
    <s v="Zákon č. 206/2009 Z.z. o múzeách a o galériách a o ochrane predmetov kultúrnej hodnoty, §12 a §13 a  §14 a §17"/>
    <s v="Uloženie 150 000 zbierkových predmetov, 50 bádatelov/ročne, odborne ošetrených predmetov 1000/ročne, zrušenie nájmu 60000 eur/ročne"/>
    <x v="1"/>
    <x v="4"/>
    <x v="10"/>
    <s v="01 Investičný zámer"/>
    <x v="0"/>
    <x v="1"/>
    <n v="1"/>
    <n v="120000"/>
    <n v="0"/>
    <n v="0"/>
    <n v="70000"/>
    <n v="50000"/>
    <n v="0"/>
    <n v="0"/>
    <n v="0"/>
    <n v="0"/>
    <n v="0"/>
    <n v="0"/>
    <n v="0"/>
    <s v="-"/>
    <n v="150000"/>
    <n v="0"/>
    <n v="150000"/>
    <n v="0"/>
    <n v="0"/>
    <n v="0"/>
    <n v="0"/>
    <n v="0"/>
    <n v="0"/>
    <n v="0"/>
    <n v="0"/>
    <s v="objekt je v užívaní SNM, po kolaudácii; začalo sa s postupným sťahovaním zbierkových predmetov"/>
    <n v="0"/>
    <x v="0"/>
    <s v="B1"/>
    <n v="9"/>
    <n v="1"/>
    <n v="1"/>
    <n v="1"/>
    <n v="1"/>
    <n v="1"/>
    <n v="1"/>
    <n v="1"/>
    <n v="0"/>
    <n v="1"/>
    <n v="0"/>
    <n v="0"/>
    <n v="1"/>
    <n v="1"/>
    <n v="1"/>
    <n v="0"/>
    <n v="1"/>
  </r>
  <r>
    <s v="SNM"/>
    <s v="SNM - Historické múzeum"/>
    <s v="SNMHIM202102"/>
    <n v="3"/>
    <s v="Realizácia expozícií a prevádzkových priestorov SNM na Bratislavskom hrade "/>
    <s v="Realizícia expozície Dejiny Slovenska na II. poschodí Bratislavského hradu a depozitárov na IV. poschodí Bratislavského hradu. Dejíny Slovenska – prvá etapa Najstaršie dejiny Slovenska bola otvorená vo februári 2016, druhá časť Stredovek – bola otvorená  v roku 2019; v roku  2018 múzeum otvorilo expozíciu v Klenotnici zo  zbierky drahých kovov SNM – HM; v roku 2015 boli zrealizované dva depozitáre: depozitár militárií a depozitár skla, keramiky a porcelánu a v októbri 2016 boli dané do užívania tri nové depozitáre – papier, obrazy a kombinovaný materiál. "/>
    <s v="Poskytnúť verejnosti prehľad slovenských dejín (už zrealizované do roku 1526), realizácia obrazárne, klenotnice cirkveného umenia, realizácia Keltskej cesty, expozície Dejín Bratislavského hradu, expozície Korunnej veže  , dobudovanie zázemia pre návštevníkov a edukačných  priestorov.  Realizácia 3 depozitárov  (6 už zrealizovaných) "/>
    <s v="namiesto realizácie obrazárne vytvorenie výstavného priestoru pre krátkodobé výstavy medzinárodného charakteru"/>
    <s v="Zákon č. 206/2009 Z.z. o múzeách a o galériách a o ochrane predmetov kultúrnej hodnoty, §12 a §13 a  §14 a §16 "/>
    <s v="Počet návštevníkov 200 000/ročne,  6 expozícií, 9 depozitárov, uloženie 170 000 ks zbierkových predmetov, 150 bádateľov ročne"/>
    <x v="1"/>
    <x v="6"/>
    <x v="16"/>
    <s v="01 Investičný zámer"/>
    <x v="0"/>
    <x v="1"/>
    <n v="1"/>
    <n v="1220000"/>
    <n v="0"/>
    <n v="0"/>
    <n v="20000"/>
    <n v="800000"/>
    <n v="400000"/>
    <n v="0"/>
    <n v="0"/>
    <n v="0"/>
    <n v="0"/>
    <n v="0"/>
    <n v="0"/>
    <s v="-"/>
    <n v="600000"/>
    <n v="0"/>
    <n v="400000"/>
    <n v="200000"/>
    <n v="0"/>
    <n v="0"/>
    <n v="0"/>
    <n v="0"/>
    <n v="0"/>
    <n v="0"/>
    <n v="0"/>
    <m/>
    <n v="0"/>
    <x v="1"/>
    <s v="B3"/>
    <n v="9"/>
    <n v="1"/>
    <n v="1"/>
    <n v="1"/>
    <n v="1"/>
    <n v="1"/>
    <n v="1"/>
    <n v="0"/>
    <n v="1"/>
    <n v="1"/>
    <n v="0"/>
    <n v="0"/>
    <n v="1"/>
    <n v="1"/>
    <n v="1"/>
    <n v="0"/>
    <n v="1"/>
  </r>
  <r>
    <s v="SNM"/>
    <s v="SNM - Historické múzeum"/>
    <s v="SNMHIM202103"/>
    <n v="4"/>
    <s v="Realizácia depozitárov pre SNM-HM na Bratislavskom hrade v rámci projektu Iterreg SK-AT"/>
    <s v="Projekt predpokladá vybudovanie dvoch depozitárov na Bratislavskom hrade. Depozitár Drevo I. a Depozitár Drevo II. Vybudovanie depozitárov naplánované v rámci porjektu Interreg SK-AT"/>
    <s v="Dobudovať dva otvrorené depozitáre SNM - HM a zlepšiť takto uloženie zbierkových predmetov v počte cca 10 000 zbierkových predmetov  "/>
    <s v="N/A"/>
    <s v="Zákon č. 206/2009 Z.z. o múzeách a o galériách a o ochrane predmetov kultúrnej hodnoty, §12 a §13 a  §14 a §20"/>
    <s v="2 depozitáre, uloženie cca 10 000 zbierkových predmetov, 50 bádateľov/ročne"/>
    <x v="1"/>
    <x v="1"/>
    <x v="1"/>
    <s v="07 V realizácii"/>
    <x v="0"/>
    <x v="0"/>
    <n v="1"/>
    <n v="200000"/>
    <n v="0"/>
    <n v="100000"/>
    <n v="100000"/>
    <n v="0"/>
    <n v="0"/>
    <n v="0"/>
    <n v="0"/>
    <n v="0"/>
    <n v="0"/>
    <n v="0"/>
    <n v="0"/>
    <s v="-"/>
    <n v="0"/>
    <n v="0"/>
    <n v="0"/>
    <n v="0"/>
    <n v="0"/>
    <n v="0"/>
    <n v="0"/>
    <n v="0"/>
    <n v="0"/>
    <n v="0"/>
    <n v="0"/>
    <m/>
    <n v="0"/>
    <x v="0"/>
    <s v="B1"/>
    <n v="9"/>
    <n v="1"/>
    <n v="1"/>
    <n v="1"/>
    <n v="1"/>
    <n v="1"/>
    <n v="1"/>
    <n v="1"/>
    <n v="0"/>
    <n v="1"/>
    <n v="0"/>
    <n v="0"/>
    <n v="1"/>
    <n v="1"/>
    <n v="1"/>
    <n v="1"/>
    <n v="0"/>
  </r>
  <r>
    <s v="SNM"/>
    <s v="SNM - Historické múzeum"/>
    <s v="SNMHIM202104"/>
    <n v="5"/>
    <s v="Výstava Slovensko a Rímska ríša."/>
    <s v="V roku 2021 si pripomíname 2000 rokov od založenia prvého štátneho útvaru doloženého písemným prameňom na Slovensku – Vanniovho královstva. Archeologicko-historická výstava o dejinách územia Slovenska v 1. až 4. storočí, kedy sa nachádzalo v susedstve Rímskej ríše. Výstava poukáže na problematiku archeologických (vystavené exponáty, vybrané metódy archeologického výskumu) a historických prameňov (vystavené exponáty, sprievodné texty a interaktívne stanovištia), archeologický výskum a jeho historiografiu, dejiny výskumu doby rímskej na našom území. Výstava tak symbolicky prepojí bádanie predovšetkým dvoch historických vedných disciplín – archeológiu a históriu, ako aj ostatné pomocné vedné odbory. Súčasťou výstavy bude interaktívna edukačná línia. Plocha výstavy cca 450 m2_x000a_"/>
    <s v="Hlavným cieľom projektu je spolupráca pripomenutie prvého štátneho útvaru známeho z písomných prameňov na území Slovenska – Vanniovho kráľovstva. Počet odhadovaných návštevníkov 20 000, počet prednášok a podujatí 10. Vydane katalógu v počte 1000 ks a edukačenej knihy v počte 1000 ks"/>
    <s v="N/A"/>
    <s v="Zákon č. 206/2009 Z.z. o múzeách a o galériách a o ochrane predmetov kultúrnej hodnoty, §12 a §13 a  §14 a §19"/>
    <s v="Realizácia 1 výstavy_x000a_Počet návštevníkov: min. 20 000_x000a_Publikácie: 2, počet 2000/ks"/>
    <x v="1"/>
    <x v="6"/>
    <x v="16"/>
    <s v="01 Investičný zámer"/>
    <x v="0"/>
    <x v="1"/>
    <n v="1"/>
    <n v="0"/>
    <n v="0"/>
    <n v="0"/>
    <n v="0"/>
    <n v="0"/>
    <n v="0"/>
    <n v="0"/>
    <n v="0"/>
    <n v="0"/>
    <n v="0"/>
    <n v="0"/>
    <n v="0"/>
    <s v="-"/>
    <n v="20000"/>
    <n v="0"/>
    <n v="20000"/>
    <n v="0"/>
    <n v="0"/>
    <n v="0"/>
    <n v="0"/>
    <n v="0"/>
    <n v="0"/>
    <n v="0"/>
    <n v="0"/>
    <m/>
    <n v="1"/>
    <x v="0"/>
    <s v="B1"/>
    <n v="8"/>
    <n v="1"/>
    <n v="1"/>
    <n v="0"/>
    <n v="1"/>
    <n v="1"/>
    <n v="1"/>
    <n v="1"/>
    <n v="0"/>
    <n v="1"/>
    <n v="0"/>
    <n v="0"/>
    <n v="1"/>
    <n v="1"/>
    <n v="1"/>
    <n v="0"/>
    <n v="1"/>
  </r>
  <r>
    <s v="SNM"/>
    <s v="SNM - Historické múzeum"/>
    <s v="SNMHIM202105"/>
    <n v="6"/>
    <s v="Výstava Symboly štátu"/>
    <s v="Témou výstavy sú dejiny slovenskej štátnej symboliky od predheraldického obdobia až do súčasnosti. Je plánovaná v rámci osláv 30. výročia vzniku Slovenskej republiky, otvorenie na jeseň (september/október) 2022, s dobou trvania minimálne 6 mesiacov. _x000a_Základom výstavy rozdelenej podľa chronologických kritérií by mala byť kombinácia zbierkových predmetov z rôznych pamäťových fondových inštitúcií, domácich aj zahraničných, numizmatických, knižničných a archívnych prameňov. Počíta sa niekoľkými zbierkovými predmetmi zo zahraničia, tzn. výpožičky zo Česka, Srbska, Chorvátska a Maďarska.  Plocha výstavy cca 700 m2_x000a__x000a_ _x000a_"/>
    <s v="Projekt výstavy má byť príspevkom k dôstojným oslavám 30. výročia vzniku Slovenskej republiky. Zámerom však je najmä oboznámiť širokú slovenskú, ale aj zahraničnú verejnosť s dávnou históriu našej štátnej symboliky - počet odhadovaných návštevníkov 30 000. Vydanie katalógu v počte 1000 ks a edukačnej knih v počte 1000  ks"/>
    <s v="N/A"/>
    <s v="Zákon č. 206/2009 Z.z. o múzeách a o galériách a o ochrane predmetov kultúrnej hodnoty, §12 a §13 a  §14 a §18"/>
    <s v="Realizácia 1 výstavy_x000a_Počet návštevníkov: min. 30 000_x000a_Publikácie: 2, počet 2000/ks"/>
    <x v="1"/>
    <x v="6"/>
    <x v="16"/>
    <s v="01 Investičný zámer"/>
    <x v="0"/>
    <x v="1"/>
    <n v="1"/>
    <n v="50000"/>
    <n v="0"/>
    <n v="0"/>
    <n v="50000"/>
    <n v="0"/>
    <n v="0"/>
    <n v="0"/>
    <n v="0"/>
    <n v="0"/>
    <n v="0"/>
    <n v="0"/>
    <n v="0"/>
    <s v="-"/>
    <n v="250000"/>
    <n v="0"/>
    <n v="220000"/>
    <n v="30000"/>
    <n v="0"/>
    <n v="0"/>
    <n v="0"/>
    <n v="0"/>
    <n v="0"/>
    <n v="0"/>
    <n v="0"/>
    <m/>
    <n v="1"/>
    <x v="0"/>
    <s v="B1"/>
    <n v="9"/>
    <n v="1"/>
    <n v="1"/>
    <n v="1"/>
    <n v="1"/>
    <n v="1"/>
    <n v="1"/>
    <n v="1"/>
    <n v="0"/>
    <n v="1"/>
    <n v="0"/>
    <n v="0"/>
    <n v="1"/>
    <n v="1"/>
    <n v="1"/>
    <n v="0"/>
    <n v="1"/>
  </r>
  <r>
    <s v="SNM"/>
    <s v="SNM - Historické múzeum"/>
    <s v="SNMHIM202201"/>
    <n v="2"/>
    <s v="Odstránenie havarijného stavu v NKP Rodný dom Dr. Vladimíra Clementisa v Tisovci"/>
    <s v="Odstránenie havarijného stavu v NKP Rodný dom Dr. Vladimíra Clementisa v Tisovci. Oprava strechy, výmena strešnej krytiny Obnova/realizácia nového odkvapového systému a dažďovej kanalizácie vrámci celého pôdorysu budovy; úprava spádovania terénu a spevnených plôch a odvedenie zrážkovej vody od objektu a murív."/>
    <s v="Záchrana NKP Rodný dom Dr. Vladimíra Clementisa v Tisovci, odstránenie havarijného stavu."/>
    <s v="N/A"/>
    <s v="Obnova objektu - vyplýva zo zákonnej povinnosti o správe majetku štátu, zák.č. 278/1993 Z.z. a o ochrane pamiatkového fondu, zák.č. 49/2002 Z.z.  v znení neskorších predpisov"/>
    <s v="zhodnotenie technického stavu objektu "/>
    <x v="1"/>
    <x v="1"/>
    <x v="21"/>
    <s v="02 Analýza / podkladová štúdia k investičnému zámeru"/>
    <x v="0"/>
    <x v="1"/>
    <n v="1"/>
    <n v="0"/>
    <n v="0"/>
    <n v="0"/>
    <n v="0"/>
    <n v="0"/>
    <n v="0"/>
    <n v="0"/>
    <n v="0"/>
    <n v="0"/>
    <n v="0"/>
    <n v="0"/>
    <n v="0"/>
    <s v="-"/>
    <n v="160000"/>
    <n v="0"/>
    <n v="70000"/>
    <n v="90000"/>
    <n v="0"/>
    <n v="0"/>
    <n v="0"/>
    <n v="0"/>
    <n v="0"/>
    <n v="0"/>
    <n v="0"/>
    <s v="bez PD, investícia na základe analýzy NKP Pamiatkovým úradom v projekte Pro Monumenta kód S0207; budova stanovená ako narušená; NKP má zlý technický stav"/>
    <n v="1"/>
    <x v="0"/>
    <s v="B1"/>
    <n v="8"/>
    <n v="1"/>
    <n v="1"/>
    <n v="0"/>
    <n v="1"/>
    <n v="1"/>
    <n v="1"/>
    <n v="1"/>
    <n v="0"/>
    <n v="1"/>
    <n v="0"/>
    <n v="0"/>
    <n v="1"/>
    <n v="1"/>
    <n v="1"/>
    <n v="0"/>
    <n v="1"/>
  </r>
  <r>
    <s v="SNM"/>
    <s v="SNM - Hudobné múzeum"/>
    <s v="SNMHUM202101"/>
    <n v="4"/>
    <s v="Depozitár-novostavba"/>
    <s v="Z hľadiska ochrany kultúrneho dedičstva je depozitár najdôležitejším objektom pre ochranu zbierkového fondu Hudobného múzea. Súčasný objekt, kde je siuovaný depozitár vykazuje známky havariného stavu, najmä jeho starša časť - pôvodná oranžéria, ale aj dostavba z 80. rokov 20. storočia, ktorej technický stav je už nevyhovujúci. Depozitár je už na 95% využitý na uloženie zbierkového fondu múzea, jeho kapacita je už v tomto čase nedostačujúca. Objemnejšie hudobné nástroje v ponuke (klavíre, organy) musíme odmietať bez ohľadu na ich historickú hodnotu a záchranu (uloženie v časti Oranžéria NKP). Dôvodom zámeru je zabezpečenie klimaticky optimalizovaných priestorov (klimatizácia, ochrana, veľkoplošné výťahy s vonkajšou nákladnou rampou, zatemňovacie lamely, fumigačná komora) s úžitkovou plochou 3000 m2 pre zbierkové predmety s nevyčísliteľnou hodnotou a zároveň možnosť získavania nových akvizícií, najmä historické hudobné nástrioje. Dôvodom je tiež naplnenie rozhodnutia KPÚ o vyčlenení danej historickej budovy (oranžéria) na iný účel a stavebne ju odčleniť od novodobej prístavby, ktorá by do budúcna mala slúžiť ako budova na administratívne a kultúrno-výchovné účely.Stavba je v rámci areálu Kaštieľa na vlastnom pozemku odsúhlasená KPÚ."/>
    <s v="Cieľom je rozšírenie kapacity úložných priestorov_x000a_pre zbierkový fond a zabezpečenie jeho ochrany."/>
    <s v="účelová novostavba na vlastnom pozemku v areáli Kaštieľa DK sťahovanie zbierok v rámci areálu_x000a_alebo_x000a_prenájom priestorov s požiadavkou na účelové vybavenie (klimatizácia, ochrana, veľkoplošné výťahy s vonkajšou nákladnou rampou, zatemňovacie lamely, fumigačná komora, úžitková plocha 3000 m2 ai.) v Bratislave (v DK?)_x000a__x000a__x000a__x000a_"/>
    <s v="Zákon č. 206/2009 Z.z. o múzeách a o galériách a o ochrane predmetov kultúrnej hodnoty, §13 ods. 2 a) a b) "/>
    <s v="Uloženie zbierkových predmetov  250 000 - vrátane veľkorozmerných "/>
    <x v="1"/>
    <x v="4"/>
    <x v="10"/>
    <s v="03 Projektová dokumentácia k dispozícii - pre územné rozhodnutie"/>
    <x v="0"/>
    <x v="1"/>
    <m/>
    <n v="6780000"/>
    <n v="160000"/>
    <n v="0"/>
    <n v="160000"/>
    <n v="1620000"/>
    <n v="3000000"/>
    <n v="2000000"/>
    <n v="0"/>
    <n v="0"/>
    <n v="0"/>
    <n v="0"/>
    <n v="0"/>
    <s v="sťahovanie zbierok,_x000a_ochranný materál"/>
    <n v="80000"/>
    <n v="0"/>
    <n v="0"/>
    <n v="0"/>
    <n v="0"/>
    <n v="0"/>
    <n v="80000"/>
    <n v="0"/>
    <n v="0"/>
    <n v="0"/>
    <n v="0"/>
    <s v="projektová dokumentácia k dispozícii - pre územné rozhodnutie(platné do 14.10.2021)_x000a__x000a_pozn.: v roku 2026 finančné prostriedky na vybavenie depozitára vrátane fumigačnej komory _x000a_+ náklady na sťahovanie zbierkového fondu (BV)_x000a__x000a_pozri riadok 19!_x000a_V prípade, že sa nezrealizuje novostavba depozitára, resp. nevyrieši adekvátne uloženie zbierkového fondu HuM, nebude možné riešiť investičný projekt týkajúci sa súčasného depozitára, t.j. odčlenenie oranžérie (NKP) a vyčlenenie prístavby na administratívne a kultúrno-výchovné účely."/>
    <n v="0"/>
    <x v="1"/>
    <s v="B3"/>
    <n v="8"/>
    <n v="1"/>
    <n v="1"/>
    <n v="1"/>
    <n v="1"/>
    <n v="0"/>
    <n v="1"/>
    <n v="0"/>
    <n v="1"/>
    <n v="1"/>
    <n v="0"/>
    <n v="0"/>
    <n v="1"/>
    <n v="1"/>
    <n v="1"/>
    <n v="0"/>
    <n v="1"/>
  </r>
  <r>
    <s v="SNM"/>
    <s v="SNM - Hudobné múzeum"/>
    <s v="SNMHUM202102"/>
    <n v="6"/>
    <s v="Park (dosadba, jazerá-vodný systém, _x000a_osvetlenie, oplotenie, rozárium)_x000a_"/>
    <s v="Zámerom je vrátiť historickému anglickému parku (autor  belgický záhradný architekt Henrich Nebbien 1813-1822; súčasná rozloha 17 ha) v čo najväčšej miere  jeho pôvodnú podobu (stav z r. 1822 - zachovaný plán parku), novou dosadbou v súlade s pôvodným výberom drevín zabrániť neustálemu ohrozovaniu potencionálnych návštevníkov (padanie stromov, konárov, prehnité kmene stromov) - v súčasnosti máme povolenie na výrub 46 stromov, ktoré sú ohrozujúce. Zámerom je tiež vytvorenie náučného chodníka, obnova vodného systému, eliminácia naplavenín z Krupského potoka. Súčasne dobudovať rozárium, ako pokračovanie odkazu M.H.Chotekovej, t.č. so súhlasom KPÚ máme iba zásobník ruží. Osvetlenie z 80. rokov 20. storočia je nefunkčné, potrebuje obnovu. Oplotenie parku bolo na viacerých miestach narušené, čím nastala situácia, že vlastník nemohol a doteraz nemôže zabezpečiť funkčnú ochranu majetku. Park - NKP 803/2; jazero - NKP 803/13."/>
    <s v="Cieľom je revitalizácia historického parku vrátane vodného systému s poskytnutím náučno-relaxačnej aktivity pre návštevníkov. "/>
    <m/>
    <s v="Zákon č. 543/2002 Z.z. o ochrane prírody a krajiny; Zákon č. 49/2002 Z.z. o ochrane pamiatkového fondu"/>
    <s v="Zvýšený počet návštevníkov o 2000/rok"/>
    <x v="1"/>
    <x v="1"/>
    <x v="22"/>
    <s v="04 Projektová dokumentácia k dispozícii - pre stavebné povolenie"/>
    <x v="0"/>
    <x v="1"/>
    <m/>
    <n v="6400000"/>
    <n v="100000"/>
    <n v="0"/>
    <n v="100000"/>
    <n v="1300000"/>
    <n v="1000000"/>
    <n v="2000000"/>
    <n v="2000000"/>
    <n v="0"/>
    <n v="0"/>
    <n v="0"/>
    <n v="0"/>
    <s v="-"/>
    <n v="0"/>
    <n v="0"/>
    <n v="0"/>
    <n v="0"/>
    <n v="0"/>
    <n v="0"/>
    <n v="0"/>
    <n v="0"/>
    <n v="0"/>
    <n v="0"/>
    <n v="0"/>
    <m/>
    <n v="0"/>
    <x v="1"/>
    <s v="B3"/>
    <n v="6"/>
    <n v="1"/>
    <n v="1"/>
    <n v="1"/>
    <n v="1"/>
    <n v="0"/>
    <n v="0"/>
    <n v="0"/>
    <n v="0"/>
    <n v="1"/>
    <n v="0"/>
    <n v="0"/>
    <n v="1"/>
    <n v="0"/>
    <n v="1"/>
    <n v="0"/>
    <n v="1"/>
  </r>
  <r>
    <s v="SNM"/>
    <s v="SNM - Hudobné múzeum"/>
    <s v="SNMHUM202103"/>
    <n v="3"/>
    <s v="Komplexná obnova Kaštieľa Dolná Krupá"/>
    <s v="Budova kaštieľa v Dolnej Krupej (NKP 803/1) je významný reprezentant klasicistickej architektúty na Slovensku - na základe jej tretej prestavby ukončenej v r. 1822. Kaštieľ s barokovým jadrom (z polovice 18.l storočia)  patril rodu Brunsvik (neskôr Chotek) a v medzinárodnom kontexte sa spája s beethovenovskou tradíciou na Slovensku. Na čiastkovú obnovu (začiatok: máj 2021) sme získali prostriedky z fondov EÚ (Interreg), je potrebné obnovu objektu ukončiť - predpokladaná investícia na ukončenie 2,46 mil. €"/>
    <s v="Cieľom je rekonštrukcia kaštieľa, ktorý je využívaný na prezentačnú a kultúrno-výchovnú činnosť."/>
    <m/>
    <s v="Zákon č. 49/2002 Z.z. o ochrane pamiatkového fondu, §8 ods. 1 b)"/>
    <s v="Zvýšená návštevnosť o 2000/rok_x000a_zníženie nákladov na opravy o 3000/rok;_x000a_zvýšenie tržieb z krátkodobých prenájmov o 10 000/rok."/>
    <x v="1"/>
    <x v="1"/>
    <x v="21"/>
    <s v="02 Analýza / podkladová štúdia k investičnému zámeru"/>
    <x v="0"/>
    <x v="1"/>
    <n v="1"/>
    <n v="2310000"/>
    <n v="0"/>
    <n v="0"/>
    <n v="0"/>
    <n v="1000000"/>
    <n v="1310000"/>
    <n v="0"/>
    <n v="0"/>
    <n v="0"/>
    <n v="0"/>
    <n v="0"/>
    <n v="0"/>
    <s v="-"/>
    <n v="450000"/>
    <n v="0"/>
    <n v="50000"/>
    <n v="100000"/>
    <n v="100000"/>
    <n v="100000"/>
    <n v="100000"/>
    <n v="0"/>
    <n v="0"/>
    <n v="0"/>
    <n v="0"/>
    <s v="v realizácii čiastková obnova (1,871 tis. €)_x000a_pozn. 1:  požiadavka 2,31 mil. na dokončenie obnovy zo štátneho rozpočtu (KV); _x000a_pozn.2:_x000a_450 tis. interiérové vybavenie, údržba, výstavný projekt - udržateľnosť (BV)_x000a_"/>
    <n v="0"/>
    <x v="1"/>
    <s v="B3"/>
    <n v="8"/>
    <n v="1"/>
    <n v="1"/>
    <n v="1"/>
    <n v="1"/>
    <n v="1"/>
    <n v="0"/>
    <n v="0"/>
    <n v="0"/>
    <n v="1"/>
    <n v="0"/>
    <n v="0"/>
    <n v="1"/>
    <n v="1"/>
    <n v="1"/>
    <n v="0"/>
    <n v="1"/>
  </r>
  <r>
    <s v="SNM"/>
    <s v="SNM - Hudobné múzeum"/>
    <s v="SNMHUM202104"/>
    <n v="7"/>
    <s v="Oranžéria s prístavbou"/>
    <s v="Dva vzájomne prepojené (prízemnou spojnicou) objekty. Starší (pôvodná oranžéria, dnes NKP č. 803/5) je barokový jednopodlažný objekt, novšia časť je dvojpodlažná novostavba (prístavba z 80. rokov 20. storočia) s podkrovím. Celý objekt je v  súčasnosti využívaný ako depozitár Hudobného múzea. Rozhodnutím KPÚ budeme musieť realizovať odčlenenie prístavby od objektu NKP - oranžérie. Zbúrať spojnicu, budovu barokovej oranžérie využívať na prezentačné účely s náplňou informujúcou o jej historckom určení. Objekt prístavby využívať na administratívne účely a kultúrno-výchovné aktivity. Všetko nadväzuje na skutočnosti, že po obnove kaštieľa sa administratívne činnosti z kaštieľa vyčlenia a stavebné riešenie  oranžérie s prístavbou sa môže realizovať až po ukončení výstavby nového depozitára._x000a_Cieľom je rozšírenie ponuky služieb návštevníkom: _x000a_- priestory na prezentačné účely v objekte oranžérie_x000a_- vyčlenenie kancelárskych priestorov z kaštieľa a umiestnenie do prístavby (súčasný depozitár)_x000a_- vyčlenenie priestorov na kultúrno-výchovné aktivity (múzejná pedagogika) v prístavbe_x000a_"/>
    <s v="Cieľom je rozšírenie ponuky služieb návštevníkom. _x000a_"/>
    <m/>
    <s v="Zákon č. 49/2002 Z.z. o ochrane pamiatkového fondu; Zákon č. 206/2009 Z.z. o múzeách a o galériách a o ochrane predmetov kultúrnej hodnoty"/>
    <s v="Zvýšený počet návštevníkov o 2000/rok_x000a_Zvýšený počet podujatí o 80/rok"/>
    <x v="1"/>
    <x v="1"/>
    <x v="1"/>
    <s v="01 Investičný zámer"/>
    <x v="0"/>
    <x v="1"/>
    <m/>
    <n v="2100000"/>
    <n v="100000"/>
    <n v="0"/>
    <n v="0"/>
    <n v="0"/>
    <n v="0"/>
    <n v="100000"/>
    <n v="2000000"/>
    <n v="0"/>
    <n v="0"/>
    <n v="0"/>
    <n v="0"/>
    <s v="Do obnovených priestorov _x000a_zabezpečiť interiérové_x000a_vybavenie"/>
    <n v="500000"/>
    <n v="0"/>
    <n v="0"/>
    <n v="0"/>
    <n v="0"/>
    <n v="0"/>
    <n v="500000"/>
    <n v="0"/>
    <n v="0"/>
    <n v="0"/>
    <n v="0"/>
    <s v="pozri riadok 14!_x000a__x000a_Riešenie uvedeného investičného zámeru nadväzuje na realizáciu novostavby depozitára. Ak nebude vyriešené uloženie zbierkového fondu Hudobného múzea - zbierka predmetov archívnej povahy a zbierka hudobných nástrojov (vrátane veľkorozmerných - klavíry, harmóniá, organy) a zabezpečenie jeho ochrany, nebude možné tento investičný zámer realizovať."/>
    <n v="0"/>
    <x v="1"/>
    <s v="B3"/>
    <n v="6"/>
    <n v="1"/>
    <n v="1"/>
    <n v="1"/>
    <n v="1"/>
    <n v="0"/>
    <n v="0"/>
    <n v="0"/>
    <n v="0"/>
    <n v="1"/>
    <n v="0"/>
    <n v="0"/>
    <n v="1"/>
    <n v="0"/>
    <n v="1"/>
    <n v="0"/>
    <n v="1"/>
  </r>
  <r>
    <s v="SNM"/>
    <s v="SNM - Hudobné múzeum"/>
    <s v="SNMHUM202105"/>
    <n v="1"/>
    <s v="Komplexná obnova Kaštieľa Dolná Krupá"/>
    <s v="Budova kaštieľa v Dolnej Krupej (NKP 803/1) je významný reprezentant klasicistickej architektúty na Slovensku - na základe jej tretej prestavby ukončenej v r. 1822. Kaštieľ s barokovým jadrom (z polovice 18.l storočia)  patril rodu Brunsvik (neskôr Chotek) a v medzinárodnom kontexte sa spája s beethovenovskou tradíciou na Slovensku. Na čiastkovú obnovu (začiatok: máj 2021) sme získali prostriedky z fondov EÚ (Interreg), je potrebné obnovu objektu ukončiť - predpokladaná investícia na ukončenie 2,31 mil. €"/>
    <s v="Cieľom je rekonštrukcia kaštieľa, ktorý je využívaný na prezentačnú a kultúrno-výchovnú činnosť."/>
    <m/>
    <s v="Zákon č. 49/2002 Z.z. o ochrane pamiatkového fondu, §28 ods. 1 b)"/>
    <s v="Zvýšená návštevnosť o 2000/rok_x000a_zníženie nákladov na opravy o 3000/rok;_x000a_zvýšenie tržieb z krátkodobých prenájmov o 10 000/rok."/>
    <x v="1"/>
    <x v="1"/>
    <x v="21"/>
    <s v="07 V realizácii"/>
    <x v="1"/>
    <x v="0"/>
    <m/>
    <n v="1871000"/>
    <n v="0"/>
    <n v="570308.4"/>
    <n v="1300691.6000000001"/>
    <n v="0"/>
    <n v="0"/>
    <n v="0"/>
    <n v="0"/>
    <n v="0"/>
    <n v="0"/>
    <n v="0"/>
    <n v="0"/>
    <s v="-"/>
    <n v="0"/>
    <n v="0"/>
    <n v="0"/>
    <n v="0"/>
    <n v="0"/>
    <n v="0"/>
    <n v="0"/>
    <n v="0"/>
    <n v="0"/>
    <n v="0"/>
    <n v="0"/>
    <s v="v realizácii čiastková obnova (1,871 tis. €)_x000a_pozn. 1:  požiadavka 2,31 mil. na dokončenie obnovy zo štátneho rozpočtu (KV); _x000a_pozn.2:_x000a_300 tis. interiérové vybavenie, údržba, výstavný projekt - udržateľnosť (BV)_x000a_"/>
    <n v="0"/>
    <x v="1"/>
    <s v="B3"/>
    <n v="7"/>
    <n v="1"/>
    <n v="1"/>
    <n v="1"/>
    <n v="1"/>
    <n v="0"/>
    <n v="0"/>
    <n v="0"/>
    <n v="0"/>
    <n v="1"/>
    <n v="0"/>
    <n v="0"/>
    <n v="1"/>
    <n v="1"/>
    <n v="1"/>
    <n v="1"/>
    <n v="0"/>
  </r>
  <r>
    <s v="SNM"/>
    <s v="SNM - Hudobné múzeum"/>
    <s v="SNMHUM202106"/>
    <n v="8"/>
    <s v="Historická parková architektúra-objekty"/>
    <s v="Zámerom je záchrana umeleckých historických _x000a_objektov, ktoré dotvárajú jedinečnú atmosféru _x000a_historického parku. Všetky sú v registri NKP (č. 803/6-12, č. 803/14): grotta - umelá jaskyňa (z r. 1814), obelisk (po 1827), socha-žena s dieťaťom (Š.Ferenczy, cca 1835), socha-Šípková Ruženka (R. Cauer, 1872), vstupná baroková brána. Ich obnova je nevyhnutná, lebo všetky postupne degradujú. "/>
    <s v="Reštaurovanie a obnova umeleckých historických objektov parkovej architektúry."/>
    <s v="N/A"/>
    <s v="Zákon č. 49/2002 Z.z. o ochrane pamiatkového fondu; Zákon č. 206/2009 Z.z. o múzeách a o galériách a o ochrane predmetov kultúrnej hodnoty"/>
    <s v="Zvýšená návštevnosť o 2000/rok"/>
    <x v="1"/>
    <x v="1"/>
    <x v="22"/>
    <s v="01 Investičný zámer"/>
    <x v="0"/>
    <x v="1"/>
    <m/>
    <n v="450000"/>
    <n v="0"/>
    <n v="0"/>
    <n v="0"/>
    <n v="150000"/>
    <n v="150000"/>
    <n v="150000"/>
    <n v="0"/>
    <n v="0"/>
    <n v="0"/>
    <n v="0"/>
    <n v="0"/>
    <s v="-"/>
    <n v="0"/>
    <n v="0"/>
    <n v="0"/>
    <n v="0"/>
    <n v="0"/>
    <n v="0"/>
    <n v="0"/>
    <n v="0"/>
    <n v="0"/>
    <n v="0"/>
    <n v="0"/>
    <s v="pozn: _x000a_je vyhotovený návrh na reštaurovanie s umelecko-historickým výskumom (Peter Koreň, 2017)"/>
    <n v="0"/>
    <x v="0"/>
    <s v="B1"/>
    <n v="7"/>
    <n v="1"/>
    <n v="1"/>
    <n v="1"/>
    <n v="1"/>
    <n v="0"/>
    <n v="1"/>
    <n v="1"/>
    <n v="0"/>
    <n v="1"/>
    <n v="0"/>
    <n v="0"/>
    <n v="1"/>
    <n v="0"/>
    <n v="1"/>
    <n v="0"/>
    <n v="1"/>
  </r>
  <r>
    <s v="SNM"/>
    <s v="SNM - Hudobné múzeum"/>
    <s v="SNMHUM202107"/>
    <n v="5"/>
    <s v="Pamätník L.v.Beethovena"/>
    <s v="Rokokový pavilón - pôvodný domček záhradníka, _x000a_slúži ako Pamätník L.van Beethovena (NKP č. 803/3). Na budove pamätníka sú poškodené strešné žľaby a _x000a_zvody dažďovej vody. Poškodené kamenné prvky _x000a_fasády je potrebné obnoviť – reštaurovať. Potrebná _x000a_tiež obnnova okien. V interiéri objektu je potrebná _x000a_oprava elektroinštalácie.Zároveň je nevyhnutné prikročiť k modernizácii expozície (je fyzicky a morálne zastaraná; 2004, resp. 2010)"/>
    <s v="Oprava Pamätníka L. van Beethovena a modernizácia expozície."/>
    <s v="N/A"/>
    <s v="Zákon č. 278/1993 Z.z. o správe majetku štátu; Zákon č. 206/2009 Z.z. o múzeách a o galériách a o ochrane predmetov kultúrnej hodnoty"/>
    <s v="Zvýšený počet návštevníkov o 2000/rok"/>
    <x v="1"/>
    <x v="6"/>
    <x v="19"/>
    <s v="01 Investičný zámer"/>
    <x v="0"/>
    <x v="1"/>
    <m/>
    <n v="210000"/>
    <n v="0"/>
    <n v="0"/>
    <n v="210000"/>
    <n v="0"/>
    <n v="0"/>
    <n v="0"/>
    <n v="0"/>
    <n v="0"/>
    <n v="0"/>
    <n v="0"/>
    <n v="0"/>
    <s v="-"/>
    <n v="0"/>
    <n v="0"/>
    <n v="0"/>
    <n v="0"/>
    <n v="0"/>
    <n v="0"/>
    <n v="0"/>
    <n v="0"/>
    <n v="0"/>
    <n v="0"/>
    <n v="0"/>
    <s v="pozn. _x000a_oprava a údržba Pamätníka L.V.Beethovena _x000a_v r. 2022    110 000 €_x000a__x000a_expozícia  100 000 € "/>
    <n v="0"/>
    <x v="0"/>
    <s v="B1"/>
    <n v="7"/>
    <n v="1"/>
    <n v="1"/>
    <n v="1"/>
    <n v="1"/>
    <n v="0"/>
    <n v="1"/>
    <n v="1"/>
    <n v="0"/>
    <n v="1"/>
    <n v="0"/>
    <n v="0"/>
    <n v="1"/>
    <n v="0"/>
    <n v="1"/>
    <n v="0"/>
    <n v="1"/>
  </r>
  <r>
    <s v="SNM"/>
    <s v="SNM - Hudobné múzeum"/>
    <s v="SNMHUM202108"/>
    <n v="9"/>
    <s v="Budova vrátnice"/>
    <s v="Jediný zachovaný relikt z pôvodnej symetrickej zástavby _x000a_lemujúcej čestné nádvorie, jednoduchá jedno-podlažná _x000a_stavba pri vchode do areálu (NKP č. 803/4) plánujeme využívať ako vstupný objekt, predajné miesto, poskytnutie prvých informácii návštevníkom."/>
    <s v="Cieľom je obnova budovy vrátnice a vytvorenie vstupného objektu."/>
    <s v="N/A"/>
    <s v="Zákon č. 278/1993 Z.z. o správe majetku štátu; Zákon č. 49/2002 Z.z. o ochrane pamiatkového fondu"/>
    <s v="Zvýšený počet návštevníkov o 2000/rok"/>
    <x v="1"/>
    <x v="4"/>
    <x v="28"/>
    <s v="01 Investičný zámer"/>
    <x v="1"/>
    <x v="1"/>
    <m/>
    <n v="72000"/>
    <n v="7000"/>
    <n v="0"/>
    <n v="7000"/>
    <n v="65000"/>
    <n v="0"/>
    <n v="0"/>
    <n v="0"/>
    <n v="0"/>
    <n v="0"/>
    <n v="0"/>
    <n v="0"/>
    <s v="-"/>
    <n v="0"/>
    <n v="0"/>
    <n v="0"/>
    <n v="0"/>
    <n v="0"/>
    <n v="0"/>
    <n v="0"/>
    <n v="0"/>
    <n v="0"/>
    <n v="0"/>
    <n v="0"/>
    <s v="pozn.:_x000a_na čiastkové opravy pod dohľadom KPÚ získané mimorozpočtové zdroje v spolupráci s OZ Korompa pre rok 2021 v hodnote prác 18 000 € (celkový rozpočet 90 000 €)"/>
    <n v="1"/>
    <x v="0"/>
    <s v="B1"/>
    <n v="6"/>
    <n v="1"/>
    <n v="1"/>
    <n v="0"/>
    <n v="1"/>
    <n v="0"/>
    <n v="1"/>
    <n v="1"/>
    <n v="0"/>
    <n v="1"/>
    <n v="0"/>
    <n v="0"/>
    <n v="1"/>
    <n v="0"/>
    <n v="1"/>
    <n v="0"/>
    <n v="1"/>
  </r>
  <r>
    <s v="SNM"/>
    <s v="SNM - Hudobné múzeum"/>
    <s v="SNMHUM202109"/>
    <n v="10"/>
    <s v="Pôvodná hospodáska budova patriaca k pôvodnému areálu"/>
    <s v="Budova je v susedstve  vrátnice a bola súčasťou hospodárskych objektov panstva. Dlhodobo bola obývaná občanmi z nižšej sociálnej skupiny, zostala v pôvodnom stave bez akýchkoľvek stavebných zásahov. Patrí k nej aj časť pozemku bezprostredne susediacich s pozemkom areálu. V súčasnosti je uvoľnená, podklady pre prípadné majetkovoprávne riešenie sa zisťujú. Zakúpením nehnuteľnosti, ktorá je jediná zachovaná v pôvodnom stavebnom štýle, pre potreby múzea môžeme optimálne vyriešiť a rozšíriť možnosti vstupného objektu a poskytnúť adekvátne  služby pre návštevníkov vrátane zriadenia museumshopu. "/>
    <s v="Cieľom je nákup nehnuteľnosti, ktorá bola pôvodne súčasťou hospodárskych objektov panstva Brunsvik-Chotek "/>
    <s v="N/A"/>
    <s v="Zákon č. 49/2002 Z.z. o ochrane pamiatkového fondu; Zákon č. 206/2009 Z.z. o múzeách a o galériách a o ochrane predmetov kultúrnej hodnoty"/>
    <s v="Zabezpečenie kvalitných služieb v rámci vstupných objektov - napr. zriadenie museumshopu"/>
    <x v="1"/>
    <x v="4"/>
    <x v="9"/>
    <s v="01 Investičný zámer"/>
    <x v="0"/>
    <x v="1"/>
    <m/>
    <n v="60000"/>
    <n v="0"/>
    <n v="0"/>
    <n v="0"/>
    <n v="60000"/>
    <n v="0"/>
    <n v="0"/>
    <n v="0"/>
    <n v="0"/>
    <n v="0"/>
    <n v="0"/>
    <n v="0"/>
    <s v="-"/>
    <n v="0"/>
    <n v="0"/>
    <n v="0"/>
    <n v="0"/>
    <n v="0"/>
    <n v="0"/>
    <n v="0"/>
    <n v="0"/>
    <n v="0"/>
    <n v="0"/>
    <n v="0"/>
    <m/>
    <n v="1"/>
    <x v="0"/>
    <s v="B1"/>
    <n v="7"/>
    <n v="1"/>
    <n v="1"/>
    <n v="1"/>
    <n v="1"/>
    <n v="0"/>
    <n v="1"/>
    <n v="1"/>
    <n v="0"/>
    <n v="1"/>
    <n v="0"/>
    <n v="0"/>
    <n v="1"/>
    <n v="0"/>
    <n v="1"/>
    <n v="0"/>
    <n v="1"/>
  </r>
  <r>
    <s v="SNM"/>
    <s v="SNM - Hudobné múzeum"/>
    <s v="SNMHUM202201"/>
    <n v="2"/>
    <s v="Dopojenie odpadovej kanalizácie objektu depozitára a vrátnice do novovybudovanej prečerpávacej stanice odpadových vôd "/>
    <s v="V súčasnej dobe sa nachádza v areáli kaštieľa splašková kanalizácia, ktorá odvádza prostredníctvom čerpacej stanice a výtlačného potrubia splaškové odpadové vody zo samotného objektu do verejnej splaškovej kanalizácie, ktorá je umiestnená pozdĺž št. cesty Horná Krupá – Trnava. Taktiež sa v areáli nachádza splašková kanalizácia, ktorá odvádza splaškové vody z časti objektov kaštieľa do jestvujúcej žumpy. Táto kanalizácia je v časti už nefunkčná a je potrebné preriešiť odvádzanie splaškových OV do verejnej kanalizácie."/>
    <s v="V budove depozitára a zároveň v celom areáli je jedna toaleta, ktorú sa nám nedarí sfunkčniť – splachovanie neodteká, potrubie je zastarané (70-te roky 20. storočia). Aktuálny počet zamestnancov v budove je 7 a je veľmi nedôstojné a v súčasnosti neakceptovateľné, aby zamestnanci nemali k dispozícii funkčnú toaletu počas pracovnej doby. Daný problém je spôsobený nefunkčným odkanalizovaním objektu, ako sa uvádza aj v sprievodnej správe. Dopojením kanalizácie bude zabezepčené zfunkčnenie odpadovej kanalizácie z budovy depozitára."/>
    <s v="N/A"/>
    <m/>
    <s v="Zabezpečenie základných služieb pre zamestnancov SNM-HuM pracujúcich v budove depozitára. "/>
    <x v="1"/>
    <x v="0"/>
    <x v="0"/>
    <s v="05 Projektová dokumentácia k dispozícii - pre realizáciu stavby"/>
    <x v="0"/>
    <x v="1"/>
    <m/>
    <n v="63220"/>
    <n v="0"/>
    <n v="0"/>
    <n v="63220"/>
    <n v="0"/>
    <n v="0"/>
    <n v="0"/>
    <n v="0"/>
    <n v="0"/>
    <n v="0"/>
    <n v="0"/>
    <n v="0"/>
    <s v="-"/>
    <n v="0"/>
    <n v="0"/>
    <n v="0"/>
    <n v="0"/>
    <n v="0"/>
    <n v="0"/>
    <n v="0"/>
    <n v="0"/>
    <n v="0"/>
    <n v="0"/>
    <n v="0"/>
    <s v="pozn.:_x000a_V súčasnej situácii, kedy prebieha stavebná obnova objektu kaštieľa, sú pracovníci prevádzky Dolná Krupá umiestnení vo vyčlenených pracovných priestoroch v objekte depozitára, kde je k dispozícii iba jedno sociálne zariadenie a vzhľadom na napojenie na nevyhovujúcu žumpu je tiež nefunkčné. Zamestnanci musia využívať mobilné toalety, ktoré má múzeum v prenájme počas rekonštrukcie kaštieľa. Je to núdzové riešenie."/>
    <n v="1"/>
    <x v="0"/>
    <s v="B1"/>
    <n v="6"/>
    <n v="1"/>
    <n v="1"/>
    <n v="1"/>
    <n v="1"/>
    <n v="0"/>
    <n v="1"/>
    <n v="1"/>
    <n v="0"/>
    <n v="0"/>
    <n v="0"/>
    <n v="0"/>
    <n v="0"/>
    <n v="0"/>
    <n v="1"/>
    <n v="0"/>
    <n v="1"/>
  </r>
  <r>
    <s v="SNM"/>
    <s v="SNM - Múzeum Bojnice"/>
    <s v="SNMMB202101"/>
    <n v="1"/>
    <s v="Komplexná stavebná obnova NKP Zámok Bojnice"/>
    <s v="Zámerom komplexnej stavebnej obnovy NKP Zámok Bojnice je prinavrátenie vyhovujúcich parametrov existujúcim stavebným konštrukciám, zamedzenie ďalšej deštrukcii stavebných konštrukcií, výmena inžinierskych sietí, odvlhčenie a stabilizácia objektu, zabezpečenie vyhovujúcich klimatických podmienok pre uloženie zbierok, reštaurovanie kamenných prvkov architektúry, reštaurovanie výmalieb a štukových výzdob, obnova zámockého parku a priekopy, vytvorenie nových expozícií v obnovených priestoroch, vytvorenie nevyhnutného zázemia pre návštevníkov ako aj zamestnancov múzea."/>
    <s v="Rekonštrukcia NKP Zámok Bojnice, ktorý je využívaný na prezentačnú a kultúrno-výchovnú činnosť a uloženie zbierok."/>
    <s v="Alternatíva 0: _x000a_Alternatíva 1: Konzervácia Mestského opevnenia bez jeho revitalizácie."/>
    <s v="Zákon č. 49/2002 Z.z. o ochrane pamiatkového fondu, §27; Zákon č. 206/2009 Z.z. o múzeách a o galériách a o ochrane predmetov kultúrnej hodnoty, §12 až §13 "/>
    <s v="Zvýšenie počtu návštevníkov o 20 000 /rok; _x000a_Uloženie zbierkových predmetov v počte 3500 kusov;_x000a_Vybudovanie nových expozícií na ploche 320m2;_x000a_"/>
    <x v="1"/>
    <x v="1"/>
    <x v="21"/>
    <s v="01 Investičný zámer"/>
    <x v="0"/>
    <x v="1"/>
    <n v="1"/>
    <n v="55000000"/>
    <n v="2500000"/>
    <n v="0"/>
    <n v="1500000"/>
    <n v="11000000"/>
    <n v="17000000"/>
    <n v="17000000"/>
    <n v="8500000"/>
    <n v="0"/>
    <n v="0"/>
    <n v="0"/>
    <n v="0"/>
    <s v="-"/>
    <n v="0"/>
    <n v="0"/>
    <n v="0"/>
    <n v="0"/>
    <n v="0"/>
    <n v="0"/>
    <n v="0"/>
    <n v="0"/>
    <n v="0"/>
    <n v="0"/>
    <n v="0"/>
    <s v="K dispozícii je čiastková projektová dokumentácia na úrovni realizačného projektu."/>
    <n v="0"/>
    <x v="1"/>
    <s v="B3"/>
    <n v="9"/>
    <n v="1"/>
    <n v="1"/>
    <n v="1"/>
    <n v="1"/>
    <n v="1"/>
    <n v="1"/>
    <n v="0"/>
    <n v="1"/>
    <n v="1"/>
    <n v="0"/>
    <n v="0"/>
    <n v="1"/>
    <n v="1"/>
    <n v="1"/>
    <n v="0"/>
    <n v="1"/>
  </r>
  <r>
    <s v="SNM"/>
    <s v="SNM - Múzeum Bojnice"/>
    <s v="SNMMB202201"/>
    <n v="2"/>
    <s v="Komplexná stavebná obnova Meastského opevnenia Bojnice"/>
    <s v="Obnova mestského opevnenia Bojnice, ako druhého najzachovalejšieho mestského opevnenia na Slovensku, odstránenie lokálnych havarijných stavov, prinavrátenie pôvodných pamiatkových hodnôt, čiastočná obnova pôvodnej ochodze, sprístupnenie ochodze pre návštevníkov mesta Bojnice"/>
    <s v="Cieľom je revitalizácia mestského opevnenia, sprístupnenie ochodze pre návštevníkov, zvýšenie atraktivity historického centra mesta"/>
    <m/>
    <s v="Zákon č. 49/2002 Z.z. o ochrane pamiatkového fondu; Zákon č. 206/2009 Z.z. o múzeách a o galériách a o ochrane predmetov kultúrnej hodnoty"/>
    <s v="Zvýšenie počtu návštevníkov v historickom jadre mesta o 10 000/rok, ochrana nehnuteľnej kultúrnej pamiatky"/>
    <x v="1"/>
    <x v="1"/>
    <x v="21"/>
    <s v="01 Investičný zámer"/>
    <x v="0"/>
    <x v="1"/>
    <n v="1"/>
    <n v="1820000"/>
    <n v="20000"/>
    <n v="0"/>
    <n v="20000"/>
    <n v="200000"/>
    <n v="500000"/>
    <n v="500000"/>
    <n v="600000"/>
    <n v="0"/>
    <n v="0"/>
    <n v="0"/>
    <n v="0"/>
    <s v="-"/>
    <n v="0"/>
    <n v="0"/>
    <n v="0"/>
    <n v="0"/>
    <n v="0"/>
    <n v="0"/>
    <n v="0"/>
    <n v="0"/>
    <n v="0"/>
    <n v="0"/>
    <n v="0"/>
    <s v="Projekt pre stavebné povolenie, realizačný projekt čiastočne"/>
    <n v="0"/>
    <x v="1"/>
    <s v="B3"/>
    <n v="7"/>
    <n v="1"/>
    <n v="1"/>
    <n v="1"/>
    <n v="1"/>
    <n v="1"/>
    <n v="0"/>
    <n v="0"/>
    <n v="0"/>
    <n v="1"/>
    <n v="0"/>
    <n v="0"/>
    <n v="1"/>
    <n v="0"/>
    <n v="1"/>
    <n v="0"/>
    <n v="1"/>
  </r>
  <r>
    <s v="SNM"/>
    <s v="SNM - Múzeum Betliar"/>
    <s v="SNMMBE202101"/>
    <n v="1"/>
    <s v="Obnova hradu Krásna Hôrka a revitalizácia bezprostredného okolia hradu"/>
    <s v="Obnova hradného komplexu v rozsahu stavebných úprav, technického vybavenia stavby, reštaurátorských prác, umelecko-remeselnej obnovy prvkov. Súčasťou stavby je aj realizácia stavieb v podhradí v rozsahu technickej infraštruktúry, sietí technického vybavenia, komunikácií, parkovísk, budovy infocentra a stánkov s občerstvením.  "/>
    <s v="Cieľom obnovy je vrátiť hradu podobu a atmosféru spred veľkej obnovy v 20. storočí. Priznať jeho charakter vidieckeho šľachtického sídla a jedného z prvých múzeí na území Slovenska. Súčasne vybudovať dôstojný nástupný areál k hradu kompletnou infraštruktúrou a technickým vybavením na úrovni 21. storočia"/>
    <m/>
    <s v="Zákon č. 49/2002 Z.z. o ochrane pamiatkového fondu; Zákon č. 206/2009 Z.z. o múzeách a o galériách a o ochrane predmetov kultúrnej hodnoty; Zákon č. 543/2002 Z. z. o ochrane prírody a krajiny"/>
    <s v="Zvýšenie počtu návštevníkov na 200 tisíc/ročne."/>
    <x v="1"/>
    <x v="1"/>
    <x v="21"/>
    <s v="04 Projektová dokumentácia k dispozícii - pre stavebné povolenie"/>
    <x v="0"/>
    <x v="0"/>
    <n v="1"/>
    <n v="33442260"/>
    <n v="650000"/>
    <n v="650000"/>
    <n v="8300000"/>
    <n v="16250000"/>
    <n v="6000000"/>
    <n v="2242260"/>
    <n v="0"/>
    <n v="0"/>
    <n v="0"/>
    <n v="0"/>
    <n v="0"/>
    <s v="Výskumy, odborné ošetrenie zbierkových predmetov, reštaurovanie, expozícia"/>
    <n v="1500000"/>
    <n v="0"/>
    <n v="300000"/>
    <n v="1200000"/>
    <n v="0"/>
    <n v="0"/>
    <n v="0"/>
    <n v="0"/>
    <n v="0"/>
    <n v="0"/>
    <n v="0"/>
    <m/>
    <n v="0"/>
    <x v="1"/>
    <s v="A2"/>
    <n v="6"/>
    <n v="1"/>
    <n v="1"/>
    <n v="1"/>
    <n v="1"/>
    <n v="1"/>
    <n v="0"/>
    <n v="0"/>
    <n v="0"/>
    <n v="1"/>
    <n v="0"/>
    <n v="0"/>
    <n v="1"/>
    <n v="0"/>
    <n v="0"/>
    <n v="0"/>
    <n v="0"/>
  </r>
  <r>
    <s v="SNM"/>
    <s v="SNM - Múzeum Betliar"/>
    <s v="SNMMBE202102"/>
    <n v="2"/>
    <s v="Obnova parku a kaštieľa Betliar "/>
    <s v="Obnova parku riešením vodozádržných opatrení, prieskumy (IGP, hydrologický, pamiatkový, dendrolologický), Projektová dokumnetácia, oprava a obnova vodného systému, nadzemných vodných stavieb a podzemnej odtokovej sústavy, úprava prameniska, pôvodného &quot;grófskeho&quot; vodovodu a vodojemu, úprava vodného toku. Úprava vegetácie parku. Oprava a obnova parkových stavieb a objektov.                                                             Obnova kaštieľa - stavebné úpravy a opravy strechy kaštieľa, komínov, úprava SZ prístavby kaštieľa, nastavenie systému vetrania, odvlhčenia. Revízia a oprava systému dažďovej kanalizácie okolo kaštieľa. Statické posúdenie a stabilizácia (stavebné úpravy) zvislých nosných konštrukcií narušených vplyvom podzemnej vody. Technika prostredia - úpravy na 3. NP (vetranie, chladenie, úprava svetlíkov). Oprava terasy na poschodí na JZ strane kaštieľa, oprava balustrády. Oprava všetkých povrchových úprav fasády kaštieľa. Obnova interiérových historických podláh. Kamerový systém, úprava EPS, EZS, elektroinštalácia. Budova depozitáru.  "/>
    <s v="Cieľom zámeru je najmä riešenie vodozádržných opatrení na území parku kaštieľa Betliar a obnova kaštieľa čiastkovými sanačnými zásahmi. "/>
    <m/>
    <s v="Zákon č. 49/2002 Z.z. o ochrane pamiatkového fondu; Zákon č. 206/2009 Z.z. o múzeách a o galériách a o ochrane predmetov kultúrnej hodnoty; Zákon č. 543/2002 Z. z. o ochrane prírody a krajiny"/>
    <s v="Zníženie nákladov na prevádzku a údržbu, cca. 15 tisíc €/ ročne"/>
    <x v="1"/>
    <x v="1"/>
    <x v="22"/>
    <s v="01 Investičný zámer"/>
    <x v="1"/>
    <x v="1"/>
    <n v="0.3"/>
    <n v="6915000"/>
    <n v="200000"/>
    <n v="0"/>
    <n v="15000"/>
    <n v="200000"/>
    <n v="2000000"/>
    <n v="2500000"/>
    <n v="2200000"/>
    <n v="0"/>
    <n v="0"/>
    <n v="0"/>
    <n v="0"/>
    <s v="Výskumy, posudky "/>
    <n v="200000"/>
    <n v="0"/>
    <n v="200000"/>
    <n v="0"/>
    <n v="0"/>
    <n v="0"/>
    <n v="0"/>
    <n v="0"/>
    <n v="0"/>
    <n v="0"/>
    <n v="0"/>
    <s v="Štátny rozpočet + EÚ fondy"/>
    <n v="0"/>
    <x v="1"/>
    <s v="B3"/>
    <n v="7"/>
    <n v="1"/>
    <n v="1"/>
    <n v="1"/>
    <n v="1"/>
    <n v="1"/>
    <n v="0"/>
    <n v="0"/>
    <n v="0"/>
    <n v="1"/>
    <n v="0"/>
    <n v="0"/>
    <n v="1"/>
    <n v="0"/>
    <n v="1"/>
    <n v="0"/>
    <n v="1"/>
  </r>
  <r>
    <s v="SNM"/>
    <s v="SNM - Múzeum Betliar"/>
    <s v="SNMMBE202103"/>
    <n v="3"/>
    <s v="Depozitár na papier a textil a dokumentačné centrum SNM-Múzea Betliar"/>
    <s v="Stavebnými úpravami v jestvujúcej budove vytvoriť priestory depozitára na papier a textil a dokumentačného centra. Depozitár by sa vytvoril v doteraz nevyužívanom podkrovnom priestore budovy a dokumentačné centrum by vzniklo úpravou dispozície prízemia administratívnej budovy. "/>
    <s v="Cieľom projektu je stavebnými úpravami v jestvujúcej administratívnej budove vytvoriť vhodné priestory pre odborné zázemie múzea, cielenú ochrana zbierok (modernizácia uloženia, prevencie a ochrany zbierkového fondu)"/>
    <s v="N/A"/>
    <s v="Zákon č. 49/2002 Z.z. o ochrane pamiatkového fondu; Zákon č. 206/2009 Z.z. o múzeách a o galériách a o ochrane predmetov kultúrnej hodnoty; Zákon č. 543/2002 Z. z. o ochrane prírody a krajiny"/>
    <s v="Vytvorenie nového priestoru pre odborné zázemie múzea  - Depozitár s plochou 70 m2, Dokumentačné centrum 25 m2."/>
    <x v="1"/>
    <x v="1"/>
    <x v="3"/>
    <s v="01 Investičný zámer"/>
    <x v="0"/>
    <x v="1"/>
    <n v="1"/>
    <n v="90000"/>
    <n v="3000"/>
    <n v="0"/>
    <n v="40000"/>
    <n v="50000"/>
    <n v="0"/>
    <n v="0"/>
    <n v="0"/>
    <n v="0"/>
    <n v="0"/>
    <n v="0"/>
    <n v="0"/>
    <s v="-"/>
    <n v="0"/>
    <n v="0"/>
    <n v="0"/>
    <n v="0"/>
    <n v="0"/>
    <n v="0"/>
    <n v="0"/>
    <n v="0"/>
    <n v="0"/>
    <n v="0"/>
    <n v="0"/>
    <m/>
    <n v="1"/>
    <x v="0"/>
    <s v="B1"/>
    <n v="8"/>
    <n v="1"/>
    <n v="1"/>
    <n v="1"/>
    <n v="1"/>
    <n v="1"/>
    <n v="1"/>
    <n v="1"/>
    <n v="0"/>
    <n v="1"/>
    <n v="0"/>
    <n v="0"/>
    <n v="1"/>
    <n v="0"/>
    <n v="1"/>
    <n v="0"/>
    <n v="1"/>
  </r>
  <r>
    <s v="SNM"/>
    <s v="SNM - Múzeum Betliar"/>
    <s v="SNMMBE202104"/>
    <n v="4"/>
    <s v="Obnova Mauzólea v Krásnohorskom Podhradí"/>
    <s v="strešnej kupoly budovy Mauzólea, ktorá vykazuje známky poškodenia, pričom sa strešná konštrukcia doteraz opravovala len lokálne, vždy podľa aktuálneho stavu zatečenia. Vplyvom zatekania sa poškodila aj mozaiková výzdoba, mramorová podlaha a schody. Potrebné sú aj výskumy, návrhy na obnovu a na reštaurovanie ako aj samotné reštaurovanie interiérových povrchových úprav a výzdoby.  "/>
    <s v="Cieľom obnovy je komplexnejšia oprava strechy mauzólea, vrátane  obnovy poškodenej interiérovej výzdoby a podlahy."/>
    <s v="N/A"/>
    <s v="Zákon č. 49/2002 Z.z. o ochrane pamiatkového fondu; Zákon č. 206/2009 Z.z. o múzeách a o galériách a o ochrane predmetov kultúrnej hodnoty; Zákon č. 543/2002 Z. z. o ochrane prírody a krajiny"/>
    <s v="Zníženie nákladov na prevádzku a údržbu, cca. 3000 €/ ročne"/>
    <x v="1"/>
    <x v="1"/>
    <x v="1"/>
    <s v="01 Investičný zámer"/>
    <x v="0"/>
    <x v="1"/>
    <n v="1"/>
    <n v="200000"/>
    <n v="10000"/>
    <n v="0"/>
    <n v="10000"/>
    <n v="190000"/>
    <n v="0"/>
    <n v="0"/>
    <n v="0"/>
    <n v="0"/>
    <n v="0"/>
    <n v="0"/>
    <n v="0"/>
    <s v="Reštaurátorský výskum, AH výskum"/>
    <n v="30000"/>
    <n v="0"/>
    <n v="30000"/>
    <n v="0"/>
    <n v="0"/>
    <n v="0"/>
    <n v="0"/>
    <n v="0"/>
    <n v="0"/>
    <n v="0"/>
    <n v="0"/>
    <m/>
    <n v="0"/>
    <x v="0"/>
    <s v="B1"/>
    <n v="7"/>
    <n v="1"/>
    <n v="1"/>
    <n v="0"/>
    <n v="1"/>
    <n v="1"/>
    <n v="1"/>
    <n v="1"/>
    <n v="0"/>
    <n v="1"/>
    <n v="0"/>
    <n v="0"/>
    <n v="1"/>
    <n v="0"/>
    <n v="1"/>
    <n v="0"/>
    <n v="1"/>
  </r>
  <r>
    <s v="SNM"/>
    <s v="SNM - Múzeum Červený Kameň"/>
    <s v="SNMMČK202101"/>
    <n v="1"/>
    <s v="Oprava Strechy hradu Červený Kameň"/>
    <s v="Zámerom je oprava stechy - počas kritických poveternostných podmienok hrozí zrolovanie celej plochy medeného plechu, ktorým je strecha hradného paláca pokrytá. "/>
    <s v="Cieľom je minimalizácia budúcich nákladov a škôd, zároveň ochrana zdravia  a ľudských životov."/>
    <s v="N/A"/>
    <s v="Zákon č. 49/2002 Z.z. o ochrane pamiatkového fondu; Zákon č. 206/2009 Z.z. o múzeách a o galériách a o ochrane predmetov kultúrnej hodnoty"/>
    <s v="Ochrana NKP"/>
    <x v="1"/>
    <x v="1"/>
    <x v="21"/>
    <s v="01 Investičný zámer"/>
    <x v="0"/>
    <x v="1"/>
    <n v="1"/>
    <n v="750000"/>
    <n v="2000"/>
    <n v="0"/>
    <n v="0"/>
    <n v="450000"/>
    <n v="300000"/>
    <n v="0"/>
    <n v="0"/>
    <n v="0"/>
    <n v="0"/>
    <n v="0"/>
    <n v="0"/>
    <s v="-"/>
    <n v="0"/>
    <n v="0"/>
    <n v="0"/>
    <n v="0"/>
    <n v="0"/>
    <n v="0"/>
    <n v="0"/>
    <n v="0"/>
    <n v="0"/>
    <n v="0"/>
    <n v="0"/>
    <s v="bez PD, investičný zámer"/>
    <n v="0"/>
    <x v="0"/>
    <s v="B1"/>
    <n v="8"/>
    <n v="1"/>
    <n v="1"/>
    <n v="1"/>
    <n v="1"/>
    <n v="1"/>
    <n v="1"/>
    <n v="1"/>
    <n v="0"/>
    <n v="1"/>
    <n v="0"/>
    <n v="0"/>
    <n v="1"/>
    <n v="0"/>
    <n v="1"/>
    <n v="0"/>
    <n v="1"/>
  </r>
  <r>
    <s v="SNM"/>
    <s v="SNM - Múzeum Červený Kameň"/>
    <s v="SNMMČK202102"/>
    <n v="2"/>
    <s v="Oprava Pohrebnej kaplnky Palfiovcov na hrade Červený Kameň"/>
    <s v="Zámerom je  oprava celkového habitu budovy Pohrebnej kaplnky Pálfiovcov a zároveň zakonzervovanie objektu NKP, ktorej havarijný stav trvá trinásť rokov."/>
    <s v="Cieľom je zachovanie tohto miesta posledného odpočinku Palfiovcov pre budúce generácie."/>
    <s v="N/A"/>
    <s v="Zákon č. 49/2002 Z.z. o ochrane pamiatkového fondu; Zákon č. 206/2009 Z.z. o múzeách a o galériách a o ochrane predmetov kultúrnej hodnoty"/>
    <s v="Vrátenie historickej hodnoty, poskytnutie náučno-relaxačnej aktivity pre návštevníkov a zabránenie ďalšej devastácii s elminiáciou ohrozenia."/>
    <x v="1"/>
    <x v="1"/>
    <x v="1"/>
    <s v="05 Projektová dokumentácia k dispozícii - pre realizáciu stavby"/>
    <x v="0"/>
    <x v="1"/>
    <n v="1"/>
    <n v="180000"/>
    <n v="0"/>
    <n v="0"/>
    <n v="0"/>
    <n v="180000"/>
    <n v="0"/>
    <n v="0"/>
    <n v="0"/>
    <n v="0"/>
    <n v="0"/>
    <n v="0"/>
    <n v="0"/>
    <s v="-"/>
    <n v="0"/>
    <n v="0"/>
    <n v="0"/>
    <n v="0"/>
    <n v="0"/>
    <n v="0"/>
    <n v="0"/>
    <n v="0"/>
    <n v="0"/>
    <n v="0"/>
    <n v="0"/>
    <s v="PD k dispozícii - pre realizáciu stavby"/>
    <n v="0"/>
    <x v="0"/>
    <s v="B1"/>
    <n v="8"/>
    <n v="1"/>
    <n v="1"/>
    <n v="1"/>
    <n v="1"/>
    <n v="1"/>
    <n v="1"/>
    <n v="1"/>
    <n v="0"/>
    <n v="1"/>
    <n v="0"/>
    <n v="0"/>
    <n v="1"/>
    <n v="0"/>
    <n v="1"/>
    <n v="0"/>
    <n v="1"/>
  </r>
  <r>
    <s v="SNM"/>
    <s v="SNM - Múzeum Červený Kameň"/>
    <s v="SNMMČK202201"/>
    <n v="3"/>
    <s v="Reštaurovanie štukovej a freskovej výzdoby klenby a stien hradnej kaplnky (miestnosť č. 423)"/>
    <s v="Štuková a fresková výzdoba kupoly v hradnej kaplnke  pochádza z roku 1655; je prácou dielne Filiberta Lucheseho, jedného z najvýznamnejších viedenských dvorných architektov. Autorom výmaľby, ktorá celej klenbe dominuje, je Carpoforo Tencala, taliansko-švajčiarsky maliar, ktorý priniesol barokovú taliansku fresku do Strednej Európy. Maľby v kaplnke na hrade Červený Kameň sú jeho prvou zaalpskou realizáciou vôbec. "/>
    <s v="Cieľom je reštaurovanie výzdoby stien a klenby hradnej kaplnky, ktoré má sanovať havarijný stav viacerých freskových obrazov na klenbe, zastaviť ďalšiu degradáciu malieb a štúk a prinavrátiť pôvodné hodnoty tomuto priestoru, ktorý je jedinečnou a mimoriadne hodnotnou ukážkou symbiózy ranobarokovej architektúry a výtvarného umenia polovice 17. storočia v našom prostredí."/>
    <s v="N/A"/>
    <s v="Zákon č. 49/2002 Z.z. o ochrane pamiatkového fondu; Zákon č. 206/2009 Z.z. o múzeách a o galériách a o ochrane predmetov kultúrnej hodnoty"/>
    <s v="Zvýšenie podielu reštaurovaných priestorov v interiéri pamiatkového objektu. "/>
    <x v="1"/>
    <x v="6"/>
    <x v="19"/>
    <s v="01 Investičný zámer"/>
    <x v="0"/>
    <x v="1"/>
    <n v="1"/>
    <n v="111600"/>
    <n v="10000"/>
    <n v="0"/>
    <n v="0"/>
    <n v="50000"/>
    <n v="31600"/>
    <n v="30000"/>
    <n v="0"/>
    <n v="0"/>
    <n v="0"/>
    <n v="0"/>
    <n v="0"/>
    <s v="-"/>
    <n v="0"/>
    <n v="0"/>
    <n v="0"/>
    <n v="0"/>
    <n v="0"/>
    <n v="0"/>
    <n v="0"/>
    <n v="0"/>
    <n v="0"/>
    <n v="0"/>
    <n v="0"/>
    <s v="bez PD, investičný zámer"/>
    <n v="0"/>
    <x v="0"/>
    <s v="B1"/>
    <n v="7"/>
    <n v="1"/>
    <n v="1"/>
    <n v="0"/>
    <n v="1"/>
    <n v="1"/>
    <n v="1"/>
    <n v="1"/>
    <n v="0"/>
    <n v="1"/>
    <n v="0"/>
    <n v="0"/>
    <n v="1"/>
    <n v="0"/>
    <n v="1"/>
    <n v="0"/>
    <n v="1"/>
  </r>
  <r>
    <s v="SNM"/>
    <s v="SNM - Múzeum kultúry karpatských Nemcov"/>
    <s v="SNMMKKN202201"/>
    <n v="1"/>
    <s v="Periodická tlač karpatských Nemcov v dejinách a kultúre Slovenska"/>
    <m/>
    <m/>
    <s v="N/A"/>
    <m/>
    <m/>
    <x v="1"/>
    <x v="6"/>
    <x v="30"/>
    <m/>
    <x v="4"/>
    <x v="2"/>
    <m/>
    <n v="0"/>
    <n v="0"/>
    <n v="0"/>
    <n v="0"/>
    <n v="0"/>
    <n v="0"/>
    <n v="0"/>
    <n v="0"/>
    <n v="0"/>
    <n v="0"/>
    <n v="0"/>
    <n v="0"/>
    <s v="-"/>
    <n v="6000"/>
    <n v="0"/>
    <n v="6000"/>
    <n v="0"/>
    <n v="0"/>
    <n v="0"/>
    <n v="0"/>
    <n v="0"/>
    <n v="0"/>
    <n v="0"/>
    <n v="0"/>
    <m/>
    <n v="1"/>
    <x v="0"/>
    <s v="B1"/>
    <n v="5"/>
    <n v="1"/>
    <n v="1"/>
    <n v="0"/>
    <n v="1"/>
    <n v="0"/>
    <n v="1"/>
    <n v="1"/>
    <n v="0"/>
    <n v="1"/>
    <n v="0"/>
    <n v="0"/>
    <n v="1"/>
    <n v="0"/>
    <n v="0"/>
    <n v="0"/>
    <n v="0"/>
  </r>
  <r>
    <s v="SNM"/>
    <s v="SNM - Múzeum kultúry Maďarov na Slovensku"/>
    <s v="SNMMKM202101"/>
    <n v="2"/>
    <s v="Rekonštrukcia výstavných priestorov a obnova historickej časti expozície na Žižkovej 18 v Bratislave"/>
    <s v="Rekonštrukcia výstavných priestorov hist.expozície (maľovka, nové podlahy, oprava elektroinštalácie) a obnova expozície podľa novej koncepcie"/>
    <s v="Cieľom je rekonštrukcia výstavných priestorov a obnova expozície "/>
    <s v="N/A"/>
    <s v="Zákon č. 49/2002 Z.z. o ochrane pamiatkového fondu; Zákon č. 206/2009 Z.z. o múzeách a o galériách a o ochrane predmetov kultúrnej hodnoty"/>
    <s v="zvýšenie počtu návštevníkov 1900/rok"/>
    <x v="1"/>
    <x v="6"/>
    <x v="19"/>
    <s v="01 Investičný zámer"/>
    <x v="0"/>
    <x v="1"/>
    <n v="1"/>
    <n v="30000"/>
    <n v="0"/>
    <n v="0"/>
    <n v="0"/>
    <n v="0"/>
    <n v="30000"/>
    <n v="0"/>
    <n v="0"/>
    <n v="0"/>
    <n v="0"/>
    <n v="0"/>
    <n v="0"/>
    <s v="-"/>
    <n v="115000"/>
    <n v="0"/>
    <n v="45000"/>
    <n v="70000"/>
    <n v="0"/>
    <n v="0"/>
    <n v="0"/>
    <n v="0"/>
    <n v="0"/>
    <n v="0"/>
    <n v="0"/>
    <m/>
    <n v="1"/>
    <x v="0"/>
    <s v="B1"/>
    <n v="8"/>
    <n v="1"/>
    <n v="1"/>
    <n v="1"/>
    <n v="1"/>
    <n v="1"/>
    <n v="1"/>
    <n v="1"/>
    <n v="0"/>
    <n v="1"/>
    <n v="0"/>
    <n v="0"/>
    <n v="1"/>
    <n v="0"/>
    <n v="1"/>
    <n v="0"/>
    <n v="1"/>
  </r>
  <r>
    <s v="SNM"/>
    <s v="SNM - Múzeum kultúry Maďarov na Slovensku"/>
    <s v="SNMMKM202102"/>
    <n v="3"/>
    <s v="Rekonštrukcia  kancelárskych priestorov a depozitára MKMS na Žižkovej 18 v Bratislave"/>
    <s v="Oprava kancelárskych priestorov a depozitára múzea"/>
    <s v="Cieľom je bežný chod inštitúcie, zlepšenie pracovného prostredia zamestnancov a ochrana zbierkových predmetov"/>
    <s v="N/A"/>
    <s v="Zákon č. 206/2009 Z.z. o múzeách a o galériách a o ochrane predmetov kultúrnej hodnoty"/>
    <s v="ochrana zbierkového fondu a NKP, zníženie nákladov na reštaurovanie 1000€/rok, zníženie nákladov na opravy a údržbu 500€/rok"/>
    <x v="1"/>
    <x v="1"/>
    <x v="1"/>
    <s v="01 Investičný zámer"/>
    <x v="0"/>
    <x v="1"/>
    <n v="1"/>
    <n v="0"/>
    <n v="0"/>
    <n v="0"/>
    <n v="0"/>
    <n v="0"/>
    <n v="0"/>
    <n v="0"/>
    <n v="0"/>
    <n v="0"/>
    <n v="0"/>
    <n v="0"/>
    <n v="0"/>
    <s v="-"/>
    <n v="20000"/>
    <n v="0"/>
    <n v="0"/>
    <n v="20000"/>
    <n v="0"/>
    <n v="0"/>
    <n v="0"/>
    <n v="0"/>
    <n v="0"/>
    <n v="0"/>
    <n v="0"/>
    <m/>
    <n v="1"/>
    <x v="0"/>
    <s v="B1"/>
    <n v="7"/>
    <n v="1"/>
    <n v="1"/>
    <n v="0"/>
    <n v="1"/>
    <n v="1"/>
    <n v="1"/>
    <n v="1"/>
    <n v="0"/>
    <n v="1"/>
    <n v="0"/>
    <n v="0"/>
    <n v="1"/>
    <n v="0"/>
    <n v="1"/>
    <n v="0"/>
    <n v="1"/>
  </r>
  <r>
    <s v="SNM"/>
    <s v="SNM - Múzeum kultúry Maďarov na Slovensku"/>
    <s v="SNMMKM202103"/>
    <n v="1"/>
    <s v="Rekonštrukcia výstavných priestorov v kaštieli I.Madácha v Dolnej Strehovej"/>
    <s v="Oprava výstavných priestorov kaštieľa"/>
    <s v="Cieľom je minimalizácia nákladov, ochrana NKP a  zbierkových predmetov"/>
    <s v="N/A"/>
    <s v="Zákon č. 49/2002 Z.z. o ochrane pamiatkového fondu; Zákon č. 206/2009 Z.z. o múzeách a o galériách a o ochrane predmetov kultúrnej hodnoty"/>
    <s v="zníženie nákladov na opravy a údržbu 500€/rok"/>
    <x v="1"/>
    <x v="1"/>
    <x v="1"/>
    <s v="01 Investičný zámer"/>
    <x v="0"/>
    <x v="1"/>
    <n v="1"/>
    <n v="0"/>
    <n v="0"/>
    <n v="0"/>
    <n v="0"/>
    <n v="0"/>
    <n v="0"/>
    <n v="0"/>
    <n v="0"/>
    <n v="0"/>
    <n v="0"/>
    <n v="0"/>
    <n v="0"/>
    <s v="-"/>
    <n v="30000"/>
    <n v="0"/>
    <n v="30000"/>
    <n v="0"/>
    <n v="0"/>
    <n v="0"/>
    <n v="0"/>
    <n v="0"/>
    <n v="0"/>
    <n v="0"/>
    <n v="0"/>
    <m/>
    <n v="1"/>
    <x v="0"/>
    <s v="B1"/>
    <n v="7"/>
    <n v="1"/>
    <n v="1"/>
    <n v="0"/>
    <n v="1"/>
    <n v="1"/>
    <n v="1"/>
    <n v="1"/>
    <n v="0"/>
    <n v="1"/>
    <n v="0"/>
    <n v="0"/>
    <n v="1"/>
    <n v="0"/>
    <n v="1"/>
    <n v="0"/>
    <n v="1"/>
  </r>
  <r>
    <s v="SNM"/>
    <s v="SNM - Múzeum Ľudovíta Štúra"/>
    <s v="SNMMĽŠ202101"/>
    <n v="1"/>
    <s v="Komplexná revitalizácia budovy SNM-Múzea Ľudovíta Štúra v Modre"/>
    <s v="Revitalizácia a rekonštrukcia dvorových častí budovy vrátane nadstavby, vznik nových priestorov pre administratívu, depozity a prevádzkovo - technické zázemie celého múzea, vytvorenie jasných funkčných komunikačné trás pre návštevníkov, zamestnancov a obslužný personál, ktoré by sa nemali navzájom krížiť. Múzeum by malo prestavbou získať nové expozície, knižničné a výstavné priestory, prednáškovú miestnosť, kancelárie a sociálne zariadenia vyhovujúce hygienickým požiadavkám, depozitáre spĺňajúce zákonné požiadavky, prístup pre imobilných návštevníkov, recepciu pre návštevníkov, užívateľné priestory v nádvorí."/>
    <s v="Cieľom komplexnej revitalizácie je záchrana havarijného stavu budovy, zásadné skvalitnenie a zlepšenie prevádzkových podmienok múzea, zabezpečenie atraktívneho výstavného a prezentačného priestoru."/>
    <m/>
    <s v="Štatút SNM "/>
    <s v="Rozšírenie úžitkovej plochy na 1350 m2 / budova, Rozšírenie plochy výstavných a multimediálnych priestorov na 400 m2 / budova, Nové študijné a bádateľské centrum 200 m2 / budova, Nová plocha zelene 200 m2 / pozemok"/>
    <x v="1"/>
    <x v="1"/>
    <x v="21"/>
    <s v="05 Projektová dokumentácia k dispozícii - pre realizáciu stavby"/>
    <x v="0"/>
    <x v="1"/>
    <n v="1"/>
    <n v="2020000"/>
    <n v="20000"/>
    <n v="0"/>
    <n v="20000"/>
    <n v="1000000"/>
    <n v="1000000"/>
    <n v="0"/>
    <n v="0"/>
    <n v="0"/>
    <n v="0"/>
    <n v="0"/>
    <n v="0"/>
    <s v="Čiastočné uzavretie múzea,_x000a_a prenájom priestorov z dôvodu vysťahovanie časti priestorov"/>
    <n v="36000"/>
    <n v="0"/>
    <n v="0"/>
    <n v="20000"/>
    <n v="16000"/>
    <n v="0"/>
    <n v="0"/>
    <n v="0"/>
    <n v="0"/>
    <n v="0"/>
    <n v="0"/>
    <m/>
    <n v="0"/>
    <x v="1"/>
    <s v="B3"/>
    <n v="7"/>
    <n v="1"/>
    <n v="1"/>
    <n v="1"/>
    <n v="1"/>
    <n v="1"/>
    <n v="0"/>
    <n v="0"/>
    <n v="0"/>
    <n v="1"/>
    <n v="0"/>
    <n v="0"/>
    <n v="1"/>
    <n v="0"/>
    <n v="1"/>
    <n v="0"/>
    <n v="1"/>
  </r>
  <r>
    <s v="SNM"/>
    <s v="SNM - Múzeá v Martine"/>
    <s v="SNMMM202101"/>
    <n v="3"/>
    <s v="Celková rekonštrukcia II. budovy Slovenského národného múzea v Martine"/>
    <s v="Odstránenie havarijného stavu a celková rekonštrukcia objektu  II. budovy Slovenského národného múzea vrátane priľahlej historickej záhrady a vybudovanie nových depozitárnych priestorov"/>
    <s v="záchrana národnej kultúrnej pamiatky, zlepšenie technického stavu pôvodného objektu s vybudovaním nových, moderných celonárodných expozícii, venovaných tradičnej ľudovej kultúre Slovenska; realizácia prístavby depozitára na uloženie cca 100.000 ks zbierkových predmetov v správe SNM – Múzeí v Martine;  realizácia nových celonárodných expozícii ľudovej kultúry a priestorov na poskytnovanie služieb návštevníkom (tvorivé dielne, prednášky, knižničné služby, archívne služby a pod.)"/>
    <m/>
    <s v="Zákon č. 206/2009 Z.z. o múzeách a o galériách a o ochrane predmetov kultúrnej hodnoty"/>
    <s v="záchrana a zhodnotenie technického stavu objektu národnej kultúrnej pamiatky; zvýšenie kapacity depozitárnych priestorov; zvýšenie a skvalitnenie ochany a bezpečnosti zbierkových predmetov; zvýšenie počtu nadobúdaných zbierkových predmetov, skvalitnenie a rozšírenie služieb pre návštevníkov a zázemia pre zamestnancov, zvýšenie aktrativity múzea pre širokú verejnosť, zvýšenie počtu návštevníkov a tržieb zo vstupného "/>
    <x v="1"/>
    <x v="1"/>
    <x v="21"/>
    <s v="01 Investičný zámer"/>
    <x v="0"/>
    <x v="1"/>
    <n v="1"/>
    <n v="44480000"/>
    <n v="480000"/>
    <n v="0"/>
    <n v="480000"/>
    <n v="12000000"/>
    <n v="15000000"/>
    <n v="15000000"/>
    <n v="2000000"/>
    <n v="0"/>
    <n v="0"/>
    <n v="0"/>
    <n v="0"/>
    <s v="výdavky na sťahovanie, interiérové vybavenie, konzervovanie a reštaurovanie zbierkových predmetov"/>
    <n v="6720000"/>
    <n v="0"/>
    <n v="500000"/>
    <n v="1000000"/>
    <n v="1000000"/>
    <n v="1600000"/>
    <n v="2620000"/>
    <n v="0"/>
    <n v="0"/>
    <n v="0"/>
    <n v="0"/>
    <s v="investičný zámer - potrebné aktualizovať "/>
    <n v="0"/>
    <x v="1"/>
    <s v="B3"/>
    <n v="7"/>
    <n v="1"/>
    <n v="1"/>
    <n v="1"/>
    <n v="1"/>
    <n v="1"/>
    <n v="0"/>
    <n v="0"/>
    <n v="0"/>
    <n v="1"/>
    <n v="0"/>
    <n v="0"/>
    <n v="1"/>
    <n v="0"/>
    <n v="1"/>
    <n v="0"/>
    <n v="1"/>
  </r>
  <r>
    <s v="SNM"/>
    <s v="SNM - Múzeá v Martine"/>
    <s v="SNMMM202102"/>
    <n v="6"/>
    <s v="Rekonštrukcia budovy múzea vo Vrútkach"/>
    <s v="Odstránenie havarijného stavu objektu "/>
    <s v="zlepšenie technického stavu pôvodného objektu, adaptácia objektu na depozitár"/>
    <m/>
    <s v="Zákon č. 206/2009 Z.z. o múzeách a o galériách a o ochrane predmetov kultúrnej hodnoty"/>
    <s v="zhodnotenie technického stavu objektu, zvýšenie kapacity depozitárnych priestorov, zvýšenie a skvalitnenie ochrany a bezpečnosti zbierkových predmetov, zvýšenie počtu nadobúdaných zbierkových predmetov"/>
    <x v="1"/>
    <x v="1"/>
    <x v="21"/>
    <s v="01 Investičný zámer"/>
    <x v="0"/>
    <x v="1"/>
    <n v="1"/>
    <n v="2500000"/>
    <n v="50000"/>
    <n v="0"/>
    <n v="0"/>
    <n v="50000"/>
    <n v="1500000"/>
    <n v="950000"/>
    <n v="0"/>
    <n v="0"/>
    <n v="0"/>
    <n v="0"/>
    <n v="0"/>
    <s v="výdavky na sťahovanie a interiérové vybavenie"/>
    <n v="500000"/>
    <n v="0"/>
    <n v="0"/>
    <n v="100000"/>
    <n v="0"/>
    <n v="0"/>
    <n v="400000"/>
    <n v="0"/>
    <n v="0"/>
    <n v="0"/>
    <n v="0"/>
    <m/>
    <n v="0"/>
    <x v="1"/>
    <s v="B3"/>
    <n v="7"/>
    <n v="1"/>
    <n v="1"/>
    <n v="1"/>
    <n v="1"/>
    <n v="1"/>
    <n v="0"/>
    <n v="0"/>
    <n v="0"/>
    <n v="1"/>
    <n v="0"/>
    <n v="0"/>
    <n v="1"/>
    <n v="0"/>
    <n v="1"/>
    <n v="0"/>
    <n v="1"/>
  </r>
  <r>
    <s v="SNM"/>
    <s v="SNM - Múzeá v Martine"/>
    <s v="SNMMM202103"/>
    <n v="2"/>
    <s v="Záchrana objektov ľudovej architektúry v Múzeu slovenskej dediny  v Martine"/>
    <s v="Výstavba expozičných objektov  v zmysle schválených koncepčných materiálov Múzea slovenskej dediny, vybudovanie vstupného objektu (zázemia pre návštevníkov), vybudovanie viacúčelového objektu (depozitárne priestory, konzervačné pracovisko, dielenské priestory), vybudovanie nových skládok konštrukčných prvkov vrátane likvidácie pôvodných v havarijnom stave"/>
    <s v="stavebné dokončenie expozičného regiónu Turiec (vodný tok, želiarske obydlia, usadlosť z Blatnice, hospodárske zázemie fary z Vrícka - PD), zabezpečenie ochrany zbierkových predmetov, skvalitnenie služieb pre návštevníkov a zázemia pre zamestnancov (vstupný a viacúčelový objekt)"/>
    <m/>
    <s v="Zákon č. 206/2009 Z.z. o múzeách a o galériách a o ochrane predmetov kultúrnej hodnoty"/>
    <s v="zvýšenie počtu expozičných objektov a interiérových expozicií v expozičných objektoch; záchrana transferovaných objektov ľudového staviteľstva, zvýšenie kapacity depozitárnych priestorov, zvýšenie a skvalitnenie ochrany a bezpečnosti zbierkových predmetov, zvýšenie počtu nadobúdaných zbierkových predmetov, skvalitnenie a rozšírenie služieb pre návštevníkov a zázemia pre zamestnancov, zvýšenie aktrativity múzea pre širokú verejnosť, zvýšenie počtu návštevníkov a tržieb zo vstupného"/>
    <x v="1"/>
    <x v="4"/>
    <x v="10"/>
    <s v="01 Investičný zámer"/>
    <x v="0"/>
    <x v="1"/>
    <n v="1"/>
    <n v="5405000"/>
    <n v="280000"/>
    <n v="0"/>
    <n v="136000"/>
    <n v="464000"/>
    <n v="60000"/>
    <n v="905000"/>
    <n v="720000"/>
    <n v="1100000"/>
    <n v="615000"/>
    <n v="645000"/>
    <n v="760000"/>
    <s v="výdavky na likvidáciu skládok, výdavky na priebežnú opravu expozičných objektov "/>
    <n v="2067000"/>
    <n v="0"/>
    <n v="350000"/>
    <n v="493000"/>
    <n v="177000"/>
    <n v="176000"/>
    <n v="189000"/>
    <n v="178000"/>
    <n v="147000"/>
    <n v="179000"/>
    <n v="178000"/>
    <s v="investičný zámer - pôvodný"/>
    <n v="0"/>
    <x v="1"/>
    <s v="B3"/>
    <n v="6"/>
    <n v="1"/>
    <n v="1"/>
    <n v="0"/>
    <n v="1"/>
    <n v="1"/>
    <n v="0"/>
    <n v="0"/>
    <n v="0"/>
    <n v="1"/>
    <n v="0"/>
    <n v="0"/>
    <n v="1"/>
    <n v="0"/>
    <n v="1"/>
    <n v="0"/>
    <n v="1"/>
  </r>
  <r>
    <s v="SNM"/>
    <s v="SNM - Múzeá v Martine"/>
    <s v="SNMMM202201"/>
    <n v="5"/>
    <s v="Oprava objektu Múzea kultúry Čechov na Slovensku"/>
    <s v="Oprava objektu - izolácia objektu proti vlhkosti, oprava strechy objektu a oplotenia "/>
    <s v="záchrana národnej kultúrnej pamiatky, zlepšenie technického stavu objektu"/>
    <s v="N/A"/>
    <s v="Zákon č. 206/2009 Z.z. o múzeách a o galériách a o ochrane predmetov kultúrnej hodnoty"/>
    <s v="záchrana a zhodnotenie technického stavu objektu národnej kultúrnej pamiatky; zvýšenie kapacity depozitárnych priestorov; zvýšenie a skvalitnenie ochany a bezpečnosti zbierkových predmetov; zvýšenie počtu nadobúdaných zbierkových predmetov "/>
    <x v="1"/>
    <x v="1"/>
    <x v="1"/>
    <s v="01 Investičný zámer"/>
    <x v="0"/>
    <x v="1"/>
    <n v="1"/>
    <n v="0"/>
    <n v="0"/>
    <n v="0"/>
    <n v="0"/>
    <n v="0"/>
    <n v="0"/>
    <n v="0"/>
    <n v="0"/>
    <n v="0"/>
    <n v="0"/>
    <n v="0"/>
    <n v="0"/>
    <s v="výdavky na opravu objektu"/>
    <n v="60000"/>
    <n v="0"/>
    <n v="60000"/>
    <n v="0"/>
    <n v="0"/>
    <n v="0"/>
    <n v="0"/>
    <n v="0"/>
    <n v="0"/>
    <n v="0"/>
    <n v="0"/>
    <m/>
    <n v="1"/>
    <x v="0"/>
    <s v="B1"/>
    <n v="7"/>
    <n v="1"/>
    <n v="1"/>
    <n v="0"/>
    <n v="1"/>
    <n v="1"/>
    <n v="1"/>
    <n v="1"/>
    <n v="0"/>
    <n v="1"/>
    <n v="0"/>
    <n v="0"/>
    <n v="1"/>
    <n v="0"/>
    <n v="1"/>
    <n v="0"/>
    <n v="1"/>
  </r>
  <r>
    <s v="SNM"/>
    <s v="SNM - Múzeá v Martine"/>
    <s v="SNMMM202202"/>
    <n v="1"/>
    <s v="Múzeum Martina Benku - rekonštrukcia objektu, sťahovanie a vnútorné vybavenie"/>
    <s v="stavebné ukončenie rekonštrukcie objektu Múzea Martina Benku, presťahovanie expozície do novozrekonštruovaných priestorov a dovybavenie objektu po rekonštrukcii"/>
    <s v="záchrana národnej kultúrnej pamiatky a prezentácia zbierok z fondu Martina Benku v zrekonštruovaných priestoroch"/>
    <s v="N/A"/>
    <s v="Zákon č. 206/2009 Z.z. o múzeách a o galériách a o ochrane predmetov kultúrnej hodnoty"/>
    <s v="záchrana a zhodnotenie technického stavu objektu národnej kultúrnej pamiatky, skvalitnenie ochrany, uloženia a prezentácie zbierkových predmetov"/>
    <x v="1"/>
    <x v="6"/>
    <x v="19"/>
    <s v="01 Investičný zámer"/>
    <x v="0"/>
    <x v="1"/>
    <n v="1"/>
    <n v="997000"/>
    <n v="6880"/>
    <n v="910000"/>
    <n v="87000"/>
    <n v="0"/>
    <n v="0"/>
    <n v="0"/>
    <n v="0"/>
    <n v="0"/>
    <n v="0"/>
    <n v="0"/>
    <n v="0"/>
    <s v="výdavky na konzerovanie a reštaurovanie zbierkových predmetov, výdavky na sťahovanie a interiérové vybavenie"/>
    <n v="40000"/>
    <n v="0"/>
    <n v="40000"/>
    <n v="0"/>
    <n v="0"/>
    <n v="0"/>
    <n v="0"/>
    <n v="0"/>
    <n v="0"/>
    <n v="0"/>
    <n v="0"/>
    <m/>
    <n v="0"/>
    <x v="0"/>
    <s v="B1"/>
    <n v="8"/>
    <n v="1"/>
    <n v="1"/>
    <n v="1"/>
    <n v="1"/>
    <n v="1"/>
    <n v="1"/>
    <n v="1"/>
    <n v="0"/>
    <n v="1"/>
    <n v="0"/>
    <n v="0"/>
    <n v="1"/>
    <n v="0"/>
    <n v="1"/>
    <n v="0"/>
    <n v="1"/>
  </r>
  <r>
    <s v="SNM"/>
    <s v="SNM - Múzeá v Martine"/>
    <s v="SNMMM202203"/>
    <n v="4"/>
    <s v="Konzervovanie a reštaurovanie zbierkových predmetov"/>
    <s v="základné ošetrenie zbierkových predmetov v správe SNM - Múzeá v Martine (fond s rozsahom 817.727 kusov)"/>
    <s v="ochrana najohrozenejších zbierkových predmetov zo zbierok SNM - Múzeí v Martine"/>
    <s v="N/A"/>
    <s v="Zákon č. 206/2009 Z.z. o múzeách a o galériách a o ochrane predmetov kultúrnej hodnoty"/>
    <s v="záchrana zbierkových predmetov "/>
    <x v="1"/>
    <x v="3"/>
    <x v="29"/>
    <s v="01 Investičný zámer"/>
    <x v="0"/>
    <x v="1"/>
    <n v="1"/>
    <n v="0"/>
    <n v="0"/>
    <n v="0"/>
    <n v="0"/>
    <n v="0"/>
    <n v="0"/>
    <n v="0"/>
    <n v="0"/>
    <n v="0"/>
    <n v="0"/>
    <n v="0"/>
    <n v="0"/>
    <s v="výdavky na konzerovanie a reštaurovanie zbierkových predmetov"/>
    <n v="120000"/>
    <n v="0"/>
    <n v="40000"/>
    <n v="40000"/>
    <n v="40000"/>
    <n v="0"/>
    <n v="0"/>
    <n v="0"/>
    <n v="0"/>
    <n v="0"/>
    <n v="0"/>
    <m/>
    <n v="1"/>
    <x v="0"/>
    <s v="B1"/>
    <n v="7"/>
    <n v="1"/>
    <n v="1"/>
    <n v="0"/>
    <n v="1"/>
    <n v="1"/>
    <n v="1"/>
    <n v="1"/>
    <n v="0"/>
    <n v="1"/>
    <n v="0"/>
    <n v="0"/>
    <n v="1"/>
    <n v="0"/>
    <n v="1"/>
    <n v="0"/>
    <n v="1"/>
  </r>
  <r>
    <s v="SNM"/>
    <s v="SNM - Múzeá v Martine"/>
    <s v="SNMMM202204"/>
    <n v="7"/>
    <s v="Záchrana archeologických pamiatok doby kamennej v Turci"/>
    <s v="archeologický výskum v piatich náleziskách v regióne Turiec"/>
    <s v="zabezpečenie archeologického výskumu za účelom záchrany a preskúmania ohrozených archeologických pamiatok v regióne Turiec"/>
    <s v="N/A"/>
    <s v="Zákon č. 206/2009 Z.z. o múzeách a o galériách a o ochrane predmetov kultúrnej hodnoty"/>
    <s v="záchrana zbierkových predmetov "/>
    <x v="1"/>
    <x v="3"/>
    <x v="29"/>
    <s v="01 Investičný zámer"/>
    <x v="0"/>
    <x v="1"/>
    <n v="1"/>
    <n v="0"/>
    <n v="0"/>
    <n v="0"/>
    <n v="0"/>
    <n v="0"/>
    <n v="0"/>
    <n v="0"/>
    <n v="0"/>
    <n v="0"/>
    <n v="0"/>
    <n v="0"/>
    <n v="0"/>
    <s v="výdavky na výskum - nákup vybavenia, cestovné výdavky"/>
    <n v="5500"/>
    <n v="0"/>
    <n v="5500"/>
    <n v="0"/>
    <n v="0"/>
    <n v="0"/>
    <n v="0"/>
    <n v="0"/>
    <n v="0"/>
    <n v="0"/>
    <n v="0"/>
    <m/>
    <n v="1"/>
    <x v="0"/>
    <s v="B1"/>
    <n v="7"/>
    <n v="1"/>
    <n v="1"/>
    <n v="0"/>
    <n v="1"/>
    <n v="1"/>
    <n v="1"/>
    <n v="1"/>
    <n v="0"/>
    <n v="1"/>
    <n v="0"/>
    <n v="0"/>
    <n v="1"/>
    <n v="0"/>
    <n v="1"/>
    <n v="0"/>
    <n v="1"/>
  </r>
  <r>
    <s v="SNM"/>
    <s v="SNM - Múzeá v Martine"/>
    <s v="SNMMM202205"/>
    <n v="8"/>
    <s v="Výstava &quot;Modrotlač&quot;"/>
    <s v="prezentácia modrotlačových foriem, textílií a odevu zo zbierok SNM - Múzeí v Martine"/>
    <s v="prezentácia modrotlače ako nehmotného kultúrneho dedičstva UNESCO - dokumentácia vývoja a rozvoja modrotlačiarenského remesla na území Slovenska"/>
    <s v="N/A"/>
    <s v="Zákon č. 206/2009 Z.z. o múzeách a o galériách a o ochrane predmetov kultúrnej hodnoty"/>
    <s v="prezentácia kultúrneho dedičstva v zahraničí"/>
    <x v="1"/>
    <x v="6"/>
    <x v="16"/>
    <s v="01 Investičný zámer"/>
    <x v="0"/>
    <x v="1"/>
    <n v="1"/>
    <n v="0"/>
    <n v="0"/>
    <n v="0"/>
    <n v="0"/>
    <n v="0"/>
    <n v="0"/>
    <n v="0"/>
    <n v="0"/>
    <n v="0"/>
    <n v="0"/>
    <n v="0"/>
    <n v="0"/>
    <s v="výdavky na realizáciu výstavy, prevoz do zahraničia, cestovné výdavky "/>
    <n v="35000"/>
    <n v="0"/>
    <n v="35000"/>
    <n v="0"/>
    <n v="0"/>
    <n v="0"/>
    <n v="0"/>
    <n v="0"/>
    <n v="0"/>
    <n v="0"/>
    <n v="0"/>
    <m/>
    <n v="1"/>
    <x v="0"/>
    <s v="B1"/>
    <n v="7"/>
    <n v="1"/>
    <n v="1"/>
    <n v="0"/>
    <n v="1"/>
    <n v="1"/>
    <n v="1"/>
    <n v="1"/>
    <n v="0"/>
    <n v="1"/>
    <n v="0"/>
    <n v="0"/>
    <n v="1"/>
    <n v="0"/>
    <n v="1"/>
    <n v="0"/>
    <n v="1"/>
  </r>
  <r>
    <s v="SNM"/>
    <s v="SNM - Múzeá v Martine"/>
    <s v="SNMMM202206"/>
    <n v="9"/>
    <s v="Výstava &quot;Krása pre ženu stvorená&quot;"/>
    <s v="prezencáia najpočetnejšej skupiny zo zbierky ľudového odevu na Slovensku - ženských čepcov ako súčasť ženského odevu  a ich používania v rámci rôznych odbobí života ženy"/>
    <s v="prezentácia ženských čepcov zo zbierok SNM - Múzeí v Martine v Múzeu vojvodinských Slovákov v Báčskom Petrovci"/>
    <s v="N/A"/>
    <s v="Zákon č. 206/2009 Z.z. o múzeách a o galériách a o ochrane predmetov kultúrnej hodnoty"/>
    <s v="prezentácia kultúrneho dedičstva v zahraničí"/>
    <x v="1"/>
    <x v="6"/>
    <x v="16"/>
    <s v="01 Investičný zámer"/>
    <x v="0"/>
    <x v="1"/>
    <n v="1"/>
    <n v="0"/>
    <n v="0"/>
    <n v="0"/>
    <n v="0"/>
    <n v="0"/>
    <n v="0"/>
    <n v="0"/>
    <n v="0"/>
    <n v="0"/>
    <n v="0"/>
    <n v="0"/>
    <n v="0"/>
    <s v="výdavky na realizáciu výstavy, prevoz do zahraničia, cestovné výdavky "/>
    <n v="27000"/>
    <n v="0"/>
    <n v="27000"/>
    <n v="0"/>
    <n v="0"/>
    <n v="0"/>
    <n v="0"/>
    <n v="0"/>
    <n v="0"/>
    <n v="0"/>
    <n v="0"/>
    <m/>
    <n v="1"/>
    <x v="0"/>
    <s v="B1"/>
    <n v="7"/>
    <n v="1"/>
    <n v="1"/>
    <n v="0"/>
    <n v="1"/>
    <n v="1"/>
    <n v="1"/>
    <n v="1"/>
    <n v="0"/>
    <n v="1"/>
    <n v="0"/>
    <n v="0"/>
    <n v="1"/>
    <n v="0"/>
    <n v="1"/>
    <n v="0"/>
    <n v="1"/>
  </r>
  <r>
    <s v="SNM"/>
    <s v="SNM - Múzeum rusínskej kultúry v Prešove"/>
    <s v="SNMMRKPO202101"/>
    <n v="1"/>
    <s v="Rekonštrukcia budovy bývalých kasární na moderné SNM – Múzeum rusínskej kultúry v Prešove na Masarykovej ulici 20."/>
    <s v="Zámerom projektu je rekonštrukcia všetkých troch traktov budovy bývalých kasární Antonína Zápotockého, na Masarykovej ulici, číslo 20, ktorú spravuje SNM – Múzeum rusínskej kultúry v Prešove. Je nevyhnutná nielen kvôli premene bývalých starých kasární na moderné priestory hodné múzea 21. storočia, ale aj kvôli zastaralosti všetkých budov, pretekajúcej streche, rozpadajúcim sa komínom, nevyhovujúcim a pretekajúcim kotlom, kvôli teplovodným potrubiam mimo budovy múzea, čo spôsobuje veľké úniky tepla a predražovanie vykurovania všetkých budov jedným starým kotlom, kvôli nevyhovujúcemu zastaralému a nebezpečnému elektrickému vedeniu vo všetkých budovách, čo spôsobilo vypnutie celej jednej budovy od starého hliníkového elektrického vedenia, kvôli prehnitým podlahám vo výstavných i nevýstavných priestoroch, alebo kvôli nedostupnosti výstavných priestorov pre vozíčkárov (na 2. NP možno vyjsť len po dvojitom schodisku),  jednoducho, kvôli nezrekonštruovaným priestorom múzea od samého začiatku jeho fungovania v súčasných priestoroch.Projekt plánujeme na najbližšie štyrii roky. "/>
    <s v="Cieľom projektu je zrekonštruovanie všetkých troch budov bývalých kasární Antonína Zápotockého v Prešove na moderné múzeum histórie a kultúry Rusínov na Slovensku. "/>
    <m/>
    <s v="Zákon č. 49/2002 Z.z. o ochrane pamiatkového fondu; Zákon č. 206/2009 Z.z. o múzeách a o galériách a o ochrane predmetov kultúrnej hodnoty"/>
    <s v="Zníženie nákladov na opravy a prevádzku, 1700 €/rok, ale  aj  zvýšenie počtu návštevníkov podujatí, 3000/rok; _x000a__x000a_"/>
    <x v="1"/>
    <x v="1"/>
    <x v="21"/>
    <s v="01 Investičný zámer"/>
    <x v="0"/>
    <x v="1"/>
    <n v="1"/>
    <n v="7000000"/>
    <n v="500000"/>
    <n v="0"/>
    <n v="500000"/>
    <n v="4000000"/>
    <n v="2000000"/>
    <n v="500000"/>
    <n v="0"/>
    <n v="0"/>
    <n v="0"/>
    <n v="0"/>
    <n v="0"/>
    <s v="-"/>
    <n v="0"/>
    <n v="0"/>
    <n v="0"/>
    <n v="0"/>
    <n v="0"/>
    <n v="0"/>
    <n v="0"/>
    <n v="0"/>
    <n v="0"/>
    <n v="0"/>
    <n v="0"/>
    <m/>
    <n v="0"/>
    <x v="1"/>
    <s v="B3"/>
    <n v="6"/>
    <n v="1"/>
    <n v="1"/>
    <n v="0"/>
    <n v="1"/>
    <n v="1"/>
    <n v="0"/>
    <n v="0"/>
    <n v="0"/>
    <n v="1"/>
    <n v="0"/>
    <n v="0"/>
    <n v="1"/>
    <n v="0"/>
    <n v="1"/>
    <n v="0"/>
    <n v="1"/>
  </r>
  <r>
    <s v="SNM"/>
    <s v="SNM - Múzeum rusínskej kultúry v Prešove"/>
    <s v="SNMMRKPO202102"/>
    <n v="2"/>
    <s v="Modernizácia hygienických zariaden, to znamená WC, sprchy, umývadlá pri výstavných, ale aj kancelárskych priestoroch SNM-MRK v Prešove"/>
    <s v="Zámerom projektu je prebudovanie nevyhovujúcich hygienických a sanitačných miestností v celom SNM-MRK v Prešove, hlavne chýbajúci prístup k WC a umývadlám pre zdravotne znevýhodnených návštevníkov múzea, ako aj vytvorenie ženských a mužských WC pri kanceláriách zamestnancov múzea, vytvorenie spŕch pri WC, výmena sifónov a vodovodných batérií alebo celých umývadiel v kanceláriách zamestnancov múzea."/>
    <s v="Cieľom projektu je sprístupniť aj sanitačné miestnosti zdravotne znevýhodneným návštevníkom múzea, ako aj modernizácia hygienických zariadení pre zamestnancov múzea. "/>
    <s v="N/A"/>
    <s v="Zákon č. 49/2002 Z.z. o ochrane pamiatkového fondu; Zákon č. 49/2002 Z.z. o ochrane pamiatkového fondu"/>
    <s v="Úspora vody, ohrevu vody, zníženie nákladov na prevádziu sanitačných zariadení v múzeu. "/>
    <x v="1"/>
    <x v="1"/>
    <x v="3"/>
    <s v="01 Investičný zámer"/>
    <x v="0"/>
    <x v="1"/>
    <n v="1"/>
    <n v="80000"/>
    <n v="0"/>
    <n v="0"/>
    <n v="80000"/>
    <n v="0"/>
    <n v="0"/>
    <n v="0"/>
    <n v="0"/>
    <n v="0"/>
    <n v="0"/>
    <n v="0"/>
    <n v="0"/>
    <s v="-"/>
    <n v="0"/>
    <n v="0"/>
    <n v="0"/>
    <n v="0"/>
    <n v="0"/>
    <n v="0"/>
    <n v="0"/>
    <n v="0"/>
    <n v="0"/>
    <n v="0"/>
    <n v="0"/>
    <m/>
    <n v="1"/>
    <x v="0"/>
    <s v="B1"/>
    <n v="8"/>
    <n v="1"/>
    <n v="1"/>
    <n v="1"/>
    <n v="1"/>
    <n v="1"/>
    <n v="1"/>
    <n v="1"/>
    <n v="0"/>
    <n v="1"/>
    <n v="0"/>
    <n v="0"/>
    <n v="1"/>
    <n v="0"/>
    <n v="1"/>
    <n v="0"/>
    <n v="1"/>
  </r>
  <r>
    <s v="SNM"/>
    <s v="SNM - Múzeum rusínskej kultúry v Prešove"/>
    <s v="SNMMRKPO202103"/>
    <n v="3"/>
    <s v="Nová stála historická expozícia v SNM – Múzeu rusínskej kultúry v Prešove ako prezentácie kultúrneho dedičstva Rusínov v strednej Európe"/>
    <s v="Zámerom projektu je vytvoriť novú reprezentatívnu historickú expozíciu o dejinách a kultúre Rusínov na Slovensku a v strednej Európe kvôli priblíženiu verejnosti na Slovensku hlavne tragickej histórie Rusínov v 20. storočí a najväčších osobností rusínskej histórie a kultúry. Projektový zámer je rozdelený na dve komplementárne časti._x000a_Prvá časť bude zameraná na stavebné úpravy celého prvého poschodia výtavných priestorov SNM-MRK (strhnutie drevotrieskových obkladov stien a stropov, odstránenie zhnitých parkiet na podlahách, vyspravenie stien a výmena podláh...) a druhá časť bude zameraná na vytvorenie novej historickej expozície v SNM – Múzeu rusínskej kultúry v Prešove na základe najnovších muzeologických vizuálno-zvukových technológií, napríklad aj holografickej výstavy a podobne. V tejto časti projektu pôjde aj o popularizáciu vedeckej, zberateľskej, metodickej a výstavnej činnosti SNM – MRK v Prešove na Slovensku."/>
    <s v="Cieľom projektu je priblíženie kultúrneho dedičstva Rusínov v strednej Európe a ich tragickej histórie v 20. storočí prostredníctvom  vytvorenia novej stálej historickej expozície v SNM – Múzeu rusínskej kultúry v Prešove zvýšením  kultúrnej atraktivity pre návštevníkov."/>
    <s v="N/A"/>
    <s v="Zákon č. 206/2009 Z.z. o múzeách a o galériách a o ochrane predmetov kultúrnej hodnoty, §15 a)"/>
    <s v="Zvýšenie počtu návštevníkov výstav a podujatí, 3000/rok"/>
    <x v="1"/>
    <x v="6"/>
    <x v="16"/>
    <s v="01 Investičný zámer"/>
    <x v="0"/>
    <x v="1"/>
    <n v="1"/>
    <n v="550000"/>
    <n v="50000"/>
    <n v="0"/>
    <n v="0"/>
    <n v="350000"/>
    <n v="200000"/>
    <n v="0"/>
    <n v="0"/>
    <n v="0"/>
    <n v="0"/>
    <n v="0"/>
    <n v="0"/>
    <s v="-"/>
    <n v="0"/>
    <n v="0"/>
    <n v="0"/>
    <n v="0"/>
    <n v="0"/>
    <n v="0"/>
    <n v="0"/>
    <n v="0"/>
    <n v="0"/>
    <n v="0"/>
    <n v="0"/>
    <m/>
    <n v="0"/>
    <x v="0"/>
    <s v="B1"/>
    <n v="8"/>
    <n v="1"/>
    <n v="1"/>
    <n v="0"/>
    <n v="1"/>
    <n v="1"/>
    <n v="1"/>
    <n v="1"/>
    <n v="0"/>
    <n v="1"/>
    <n v="0"/>
    <n v="0"/>
    <n v="1"/>
    <n v="1"/>
    <n v="1"/>
    <n v="0"/>
    <n v="1"/>
  </r>
  <r>
    <s v="SNM"/>
    <s v="SNM - Múzeum rusínskej kultúry v Prešove"/>
    <s v="SNMMRKPO202104"/>
    <n v="4"/>
    <s v="Terénny výskum v rusínskych obciach na Slovensku skúmajúci  stupeň asimilácie rusínskeho obyvateľstva s majoritnou populáciou"/>
    <s v="Zámerom projektu je uskutočniť terénny výskum pracovníkov SNM – Múzea rusínskej kultúry v rusínskych obciach na SV Slovenska, ale aj v okolí Prešova, Levoče, Sabinova, Popradu,  Vranova nad Topľou v PSK, či v okolí Košíc, Rožňavy, Spišskej Novej Vsi, Gelnice v KSK, kde sú rusínske obce izolované od tých na SV Slovenska. Výskumy procesu asimilácie Rusínov s majoritným obyvateľstvom v izolovaných rusínskych obciach sú doteraz veľmi zriedkavé, a preto potrebné. V niektorých asimilovaných obciach je možno na výskum rusínskej kultúry v nich aj neskoro, pretože ani najstarší obyvatelia obce si nebudú pamätať rusínsky jazyk ako bežný dorozumievací prostriedok v ich rodinách, v ich obci. Potreba urobiť sondu do hĺbky asimilácie vo vybraných obciach v uvedených lokalitách. Zároveň je potrebné taktiež skúmať autochtónne rusínske obce na severovýchode Slovenska, t.j. na území s kompaktným osídlením Rusínov – pri poľsko-slovenských a ukrajinsko-slovenských hraniciach – v okresoch Snina, Sobrance, Humenné, Medzilaborce, Svidník, Stropkov, Bardejov, Stará Ľubovňa a porovnať výsledky v týchto obciach a mestách so zisteniami hĺbky asimilácie pôvodnej rusínskej kultúry s majoritnou kultúrou v izolovaných rusínskych obciach vyššie vymenovaných. Pre potreby výskumu v teréne zakúpiť dva kvalitné diktafóny, mikrofón a digitálnu kameru, ako aj notebook na cesty. Výstupom projektu by malo byť vydanie vedeckej monografie z výsledkov terénneho výskumu s fotografickou prílohou a priloženým CD z videonahrávok z výskumu. "/>
    <s v="Cieľom projektu je uskutočniť terénny výskum na zistenie stupňa asimilácie a jej príčin pôvodne rusínskeho obyvateľstva s majoritným obyvateľstvom vo vybraných lokalitách na Slovensku a porovnať hĺbku asimilácie a stratu autochtónnej kultúry a jazyka v izolovaných rusínskych obciach s regiónmi severovýchodného Slovenska s kompaktným rusínskym osídlením. Zároveň vydať vedeckú monografiu z výsledkov terénneho výskumu s fotografickou prílohou a priloženým CD z videonahrávok z výskumu. Výsledky výskumu prezentovať na dočasnej výstave v múzeu. "/>
    <s v="N/A"/>
    <s v="Zákon č. 206/2009 Z.z. o múzeách a o galériách a o ochrane predmetov kultúrnej hodnoty, §14. Prgramové vyhlásenie vlády SR 2020 - 2024; Uznesenie vlády SR č. 649 zo 14. októbra 2020"/>
    <s v="Zvýšenie počtu návštevníkov výstav a podujatí, 2000/rok"/>
    <x v="1"/>
    <x v="6"/>
    <x v="30"/>
    <s v="01 Investičný zámer"/>
    <x v="0"/>
    <x v="1"/>
    <n v="1"/>
    <n v="0"/>
    <n v="0"/>
    <n v="0"/>
    <n v="0"/>
    <n v="0"/>
    <n v="0"/>
    <n v="0"/>
    <n v="0"/>
    <n v="0"/>
    <n v="0"/>
    <n v="0"/>
    <n v="0"/>
    <s v="-"/>
    <n v="10000"/>
    <n v="0"/>
    <n v="3000"/>
    <n v="3000"/>
    <n v="3000"/>
    <n v="1000"/>
    <n v="0"/>
    <n v="0"/>
    <n v="0"/>
    <n v="0"/>
    <n v="0"/>
    <m/>
    <n v="1"/>
    <x v="0"/>
    <s v="B1"/>
    <n v="8"/>
    <n v="1"/>
    <n v="1"/>
    <n v="0"/>
    <n v="1"/>
    <n v="1"/>
    <n v="1"/>
    <n v="1"/>
    <n v="0"/>
    <n v="1"/>
    <n v="0"/>
    <n v="0"/>
    <n v="1"/>
    <n v="1"/>
    <n v="1"/>
    <n v="0"/>
    <n v="1"/>
  </r>
  <r>
    <s v="SNM"/>
    <s v="SNM - Múzeum rusínskej kultúry v Prešove"/>
    <s v="SNMMRKPO202106"/>
    <n v="5"/>
    <s v="Vytvorenie digitálneho zvukového archívu v SNM-MRK v Prešove na základe výskumu zvukového archívu RTVS "/>
    <s v="Zámerom projektu je zrealizovať výskum v rozhlasovom archíve RTVS, v ktorom sa nachádza množstvo magnetofónových a audionahrávok redaktorov rusínskeho vysielania, ktorí za 95 rokov rozhlasového vysielania na Slovensku prešli veľkú časť severovýchodného Slovenska a nahrali neuveriteľné množstvo zápisov zo života Rusínov na Slovensku. Na základe tohto výskumu - vyselektovať existujúci zvukový materiál a vytvoriť z neho v digitálnej podobe zvukový archáv SNM - MRK v Prešove a v spolupráci s RTVS pripraviť výstavy v SNM-MRK v Prešove. "/>
    <s v="Cieľom projektu je zachovať zvukovú pamäť života Rusínov na Slovensku od začiatkov existencie rozhlasového vysielania na Slovensku po súčasnosť vytvorením unikátneho digitálneho zvukového archívu histórie a kultúry Rusínov na Slovnesku v priebehu 20. storočia. "/>
    <s v="N/A"/>
    <s v="Prgramové vyhlásenie vlády SR 2020 - 2024; Uznesenie vlády SR č. 649 zo 14. októbra 2020"/>
    <s v="Zvýšenie počtu návštevníkov výstav a podujatí, 2000/rok"/>
    <x v="1"/>
    <x v="6"/>
    <x v="30"/>
    <s v="01 Investičný zámer"/>
    <x v="0"/>
    <x v="1"/>
    <n v="1"/>
    <n v="0"/>
    <n v="0"/>
    <n v="0"/>
    <n v="0"/>
    <n v="0"/>
    <n v="0"/>
    <n v="0"/>
    <n v="0"/>
    <n v="0"/>
    <n v="0"/>
    <n v="0"/>
    <n v="0"/>
    <s v="-"/>
    <n v="10000"/>
    <n v="0"/>
    <n v="2000"/>
    <n v="3000"/>
    <n v="5000"/>
    <n v="0"/>
    <n v="0"/>
    <n v="0"/>
    <n v="0"/>
    <n v="0"/>
    <n v="0"/>
    <m/>
    <n v="1"/>
    <x v="0"/>
    <s v="B1"/>
    <n v="8"/>
    <n v="1"/>
    <n v="1"/>
    <n v="0"/>
    <n v="1"/>
    <n v="1"/>
    <n v="1"/>
    <n v="1"/>
    <n v="0"/>
    <n v="1"/>
    <n v="0"/>
    <n v="0"/>
    <n v="1"/>
    <n v="1"/>
    <n v="1"/>
    <n v="0"/>
    <n v="1"/>
  </r>
  <r>
    <s v="SNM"/>
    <s v="SNM - Múzeum rusínskej kultúry v Prešove"/>
    <s v="SNMMRKPO202107"/>
    <n v="6"/>
    <s v="Výstava Ivan Nestor Šafranko "/>
    <s v="Zámerom projektu je predstaviť verejnosti na Slovensku diela významného rusínskeho umelca  Ivana Nestora Šafranka (*1931 v Turej Paseke, + 2020 v Prahe), ktoré patria k skvostom vizuálneho umenia SR v kontexte slovenskej maľby na prelome 20. a 21. storočia. V jeho tvorbe sa spájajú domáce tradície s novými avantgardnými prúdmi svetového umenia. Autor sa nebál kráčať proti prúdu a raziť si svoj vlastný radikálny, umelecký smer.  Patril medzi prvých výtvarníkov, ktorí sa venovali abstraktnej tvorbe, technike ready-made a drippingu. Zámerom výstavy je oboznámiť verejnosť s tvorbou umelca, ktorý zriedka vystavoval, a preto jeho tvorba  predstavuje len minimálne preskúmanú odnož dejín stredoeurópskeho umenia. Poukázať na jeho život a dielo. Autor  desaťročia učil na Katedre výtvarnej výchovy Pedagogickej fakulty UPJŠ, kde bol vymenovaný za profesora. Celý život zasvätil vizuálnemu umeniu, ktoré novátorsky prezentovalo duchovné hodnoty rusínského etnika."/>
    <s v="Cieľom projektu je uskutočniť dočasnú výstavu v SNM-MRK v Prešove Ivan Nestor Šafranko."/>
    <s v="N/A"/>
    <s v="Prgramové vyhlásenie vlády SR 2020 - 2024; Uznesenie vlády SR č. 649 zo 14. októbra 2020"/>
    <s v="Zvýšenie počtu návštevníkov výstav a podujatí, 3000/rok"/>
    <x v="1"/>
    <x v="6"/>
    <x v="16"/>
    <s v="01 Investičný zámer"/>
    <x v="0"/>
    <x v="1"/>
    <n v="1"/>
    <n v="0"/>
    <n v="0"/>
    <n v="0"/>
    <n v="0"/>
    <n v="0"/>
    <n v="0"/>
    <n v="0"/>
    <n v="0"/>
    <n v="0"/>
    <n v="0"/>
    <n v="0"/>
    <n v="0"/>
    <s v="-"/>
    <n v="5000"/>
    <n v="0"/>
    <n v="0"/>
    <n v="5000"/>
    <n v="0"/>
    <n v="0"/>
    <n v="0"/>
    <n v="0"/>
    <n v="0"/>
    <n v="0"/>
    <n v="0"/>
    <m/>
    <n v="1"/>
    <x v="0"/>
    <s v="B1"/>
    <n v="8"/>
    <n v="1"/>
    <n v="1"/>
    <n v="0"/>
    <n v="1"/>
    <n v="1"/>
    <n v="1"/>
    <n v="1"/>
    <n v="0"/>
    <n v="1"/>
    <n v="0"/>
    <n v="0"/>
    <n v="1"/>
    <n v="1"/>
    <n v="1"/>
    <n v="0"/>
    <n v="1"/>
  </r>
  <r>
    <s v="SNM"/>
    <s v="SNM - Múzeum rusínskej kultúry v Prešove"/>
    <s v="SNMMRKPO202108"/>
    <n v="7"/>
    <s v="Miško Čabala  - výstava z diela rusínskeho maliara"/>
    <s v="Zámerom projektu je predstaviť verejnosti na Slovensku tvorbu rusínskeho maliara Michala Čabalu (*1941 Nižné Čabiny, + 2002 Prešov ), ojedinelého zjavu východoslovenského maliarstva, psychológa rusínskej krajiny, portrétu a divadelných výjavov, ktoré spracováva podvedome na základe svojej senzitívnosti vnimania reality. Počas štúdií si vytvoril rukopis, ktorý bol pre jeho maliarsky kumšt najdôležitejší a teda nemenný a nezameniteľný. Ide o umelca, bohéma ktorého dielo nikdy nepodliehalo  oficiálnym normám či výtvarným trendom. Jeho diela divák preciťuje viac srdcom ako zrakom. Tento solitér  v maliarstve, ktorého tvorba nie je docenená je ojedinelý zjav krajinára, ktorý rusínskou krajinou dýchal a najviac jej rozumel. "/>
    <s v="Cieľom projektu je zmapovať život a tvorbu Michala Čabalu, zozbierať  rozsiahle dielo autora, ktoré je v súkromných a galerijných zbierkach, vydať monografiu a zrealizovať výstavu diel tohto umelca. "/>
    <s v="N/A"/>
    <s v="Prgramové vyhlásenie vlády SR 2020 - 2024; Uznesenie vlády SR č. 649 zo 14. októbra 2020"/>
    <s v="Zvýšenie počtu návštevníkov výstav a podujatí, 2000/rok"/>
    <x v="1"/>
    <x v="6"/>
    <x v="16"/>
    <s v="01 Investičný zámer"/>
    <x v="0"/>
    <x v="1"/>
    <n v="1"/>
    <n v="0"/>
    <n v="0"/>
    <n v="0"/>
    <n v="0"/>
    <n v="0"/>
    <n v="0"/>
    <n v="0"/>
    <n v="0"/>
    <n v="0"/>
    <n v="0"/>
    <n v="0"/>
    <n v="0"/>
    <s v="-"/>
    <n v="10000"/>
    <n v="0"/>
    <n v="0"/>
    <n v="10000"/>
    <n v="0"/>
    <n v="0"/>
    <n v="0"/>
    <n v="0"/>
    <n v="0"/>
    <n v="0"/>
    <n v="0"/>
    <m/>
    <n v="1"/>
    <x v="0"/>
    <s v="B1"/>
    <n v="8"/>
    <n v="1"/>
    <n v="1"/>
    <n v="0"/>
    <n v="1"/>
    <n v="1"/>
    <n v="1"/>
    <n v="1"/>
    <n v="0"/>
    <n v="1"/>
    <n v="0"/>
    <n v="0"/>
    <n v="1"/>
    <n v="1"/>
    <n v="1"/>
    <n v="0"/>
    <n v="1"/>
  </r>
  <r>
    <s v="SNM"/>
    <s v="SNM - Múzeum rusínskej kultúry v Prešove"/>
    <s v="SNMMRKPO202109"/>
    <n v="8"/>
    <s v="Rusínsky svet (duša, jazyk, príroda) - cyklus výstav, besied, koncertov"/>
    <s v="Zámerom projektu je pozývať  domácich i zahraničných umelcov, literátov, hudobníkov s rusínskymi koreňmi na rezidenčné pobyty do Polonín, kde by hľadali a spoznávali genius locci rusínskeho sveta a vydali obrazovú, či zvukovú správu o identite Rusínov a prostredia, kde žijú, cez prizmu svojho poznania a vnímania prostredia. "/>
    <s v="Cieľom projektu je uskutočnenie výstav, besied, premietania či koncertov na základe pozvania domácich aj zahraničných umelcov, literátov, hudobníkov s rusínskymi koreňmi na rezidenčné pobyty do Polonín, kde by hľadali a spoznávali genius locci rusínskeho sveta a vydali obrazovú, či zvukovú správu o identite Rusínov a prostredia, kde žijú."/>
    <s v="N/A"/>
    <s v="Prgramové vyhlásenie vlády SR 2020 - 2024; Uznesenie vlády SR č. 649 zo 14. októbra 2020"/>
    <s v="Zvýšenie počtu návštevníkov výstav a podujatí, 2000/rok"/>
    <x v="1"/>
    <x v="6"/>
    <x v="16"/>
    <s v="01 Investičný zámer"/>
    <x v="0"/>
    <x v="1"/>
    <n v="1"/>
    <n v="0"/>
    <n v="0"/>
    <n v="0"/>
    <n v="0"/>
    <n v="0"/>
    <n v="0"/>
    <n v="0"/>
    <n v="0"/>
    <n v="0"/>
    <n v="0"/>
    <n v="0"/>
    <n v="0"/>
    <s v="-"/>
    <n v="12000"/>
    <n v="0"/>
    <n v="4000"/>
    <n v="4000"/>
    <n v="4000"/>
    <n v="0"/>
    <n v="0"/>
    <n v="0"/>
    <n v="0"/>
    <n v="0"/>
    <n v="0"/>
    <m/>
    <n v="1"/>
    <x v="0"/>
    <s v="B1"/>
    <n v="8"/>
    <n v="1"/>
    <n v="1"/>
    <n v="0"/>
    <n v="1"/>
    <n v="1"/>
    <n v="1"/>
    <n v="1"/>
    <n v="0"/>
    <n v="1"/>
    <n v="0"/>
    <n v="0"/>
    <n v="1"/>
    <n v="1"/>
    <n v="1"/>
    <n v="0"/>
    <n v="1"/>
  </r>
  <r>
    <s v="SNM"/>
    <s v="SNM - Múzeum rusínskej kultúry v Prešove"/>
    <s v="SNMMRKPO202110"/>
    <n v="9"/>
    <s v="Konáre koreňov  (prezentácia mladých rusínskych umelcov - vizuálneho, aj hudobného umenia)"/>
    <s v="Zámerom  projektu je spolupracovať s mladými a začínajúcimi umelcami, ktorí majú rusínske korene a vytvoriť im možnosti vlastnej prezentácie v múzeu. Cieľom by mali byť výstavy, projekcie  a koncerty multižanrové podujatia. Plánovaní autori: L. Nimcová,  B. Sirka, J. Vasiľko, T. Picha, R. Čerevka, F. Bandurčin, V. Ganaj, M. Žolobanič, Zuzana Križalkovičová, Katarína Balúnová. Zdenka Kvasková a iní. "/>
    <s v="Cieľom projektu je predstavovať mladých a začínajúcich umelcov s rusínskymi koreňmi verejnosti na Slovensku a vytvoriť im možnosti vlastnej prezentácie v múzeu prostredníctvom výstav, projekcií, koncertov a multižánrových podujatí."/>
    <s v="N/A"/>
    <s v="Prgramové vyhlásenie vlády SR 2020 - 2024; Uznesenie vlády SR č. 649 zo 14. októbra 2020"/>
    <s v="Zvýšenie počtu návštevníkov výstav a podujatí, 2000/rok"/>
    <x v="1"/>
    <x v="6"/>
    <x v="16"/>
    <s v="01 Investičný zámer"/>
    <x v="0"/>
    <x v="1"/>
    <n v="1"/>
    <n v="0"/>
    <n v="0"/>
    <n v="0"/>
    <n v="0"/>
    <n v="0"/>
    <n v="0"/>
    <n v="0"/>
    <n v="0"/>
    <n v="0"/>
    <n v="0"/>
    <n v="0"/>
    <n v="0"/>
    <s v="-"/>
    <n v="15000"/>
    <n v="0"/>
    <n v="3000"/>
    <n v="3000"/>
    <n v="3000"/>
    <n v="3000"/>
    <n v="3000"/>
    <n v="0"/>
    <n v="0"/>
    <n v="0"/>
    <n v="0"/>
    <m/>
    <n v="1"/>
    <x v="0"/>
    <s v="B1"/>
    <n v="8"/>
    <n v="1"/>
    <n v="1"/>
    <n v="0"/>
    <n v="1"/>
    <n v="1"/>
    <n v="1"/>
    <n v="1"/>
    <n v="0"/>
    <n v="1"/>
    <n v="0"/>
    <n v="0"/>
    <n v="1"/>
    <n v="1"/>
    <n v="1"/>
    <n v="0"/>
    <n v="1"/>
  </r>
  <r>
    <s v="SNM"/>
    <s v="SNM - Múzeum rusínskej kultúry v Prešove"/>
    <s v="SNMMRKPO202112"/>
    <n v="10"/>
    <s v="Paraska Goricvit - vizuálna výstava"/>
    <s v="Zámerom projektu je predstaviť tvorbu Parasky Goricvit a výstaviť diela neobyčajne pravdivej ženy, ktorá bola karpatskou umelkyňou, poetkou, filozofkou  a fotografkou z obce Krivorivňa na Podkarpatí. Výstava bude realizovaná v spolupráci s Umeleckým Arzenálom v Kyjeve."/>
    <s v="Cieľom projektu je uskutočniť výstavu diel neobyčajne pravdivej ženy - Parasky Goricvit."/>
    <s v="N/A"/>
    <s v="Prgramové vyhlásenie vlády SR 2020 - 2024; Uznesenie vlády SR č. 649 zo 14. októbra 2020"/>
    <s v="Zvýšenie počtu návštevníkov výstav a podujatí, 2000/rok"/>
    <x v="1"/>
    <x v="6"/>
    <x v="16"/>
    <s v="01 Investičný zámer"/>
    <x v="0"/>
    <x v="1"/>
    <n v="1"/>
    <n v="0"/>
    <n v="0"/>
    <n v="0"/>
    <n v="0"/>
    <n v="0"/>
    <n v="0"/>
    <n v="0"/>
    <n v="0"/>
    <n v="0"/>
    <n v="0"/>
    <n v="0"/>
    <n v="0"/>
    <s v="-"/>
    <n v="6000"/>
    <n v="0"/>
    <n v="0"/>
    <n v="6000"/>
    <n v="0"/>
    <n v="0"/>
    <n v="0"/>
    <n v="0"/>
    <n v="0"/>
    <n v="0"/>
    <n v="0"/>
    <m/>
    <n v="1"/>
    <x v="0"/>
    <s v="B1"/>
    <n v="8"/>
    <n v="1"/>
    <n v="1"/>
    <n v="0"/>
    <n v="1"/>
    <n v="1"/>
    <n v="1"/>
    <n v="1"/>
    <n v="0"/>
    <n v="1"/>
    <n v="0"/>
    <n v="0"/>
    <n v="1"/>
    <n v="1"/>
    <n v="1"/>
    <n v="0"/>
    <n v="1"/>
  </r>
  <r>
    <s v="SNM"/>
    <s v="SNM - Múzeum rusínskej kultúry v Prešove"/>
    <s v="SNMMRKPO202113"/>
    <n v="11"/>
    <s v="Dodávka stacionárnych súprav zvukovej aparatúry pre ozvučenie jednotlivých výstavných priestoroví SNM-MRK v Prešove"/>
    <s v="Zámerom projektu je inštalovať vo výstavných priestoroch SNM-MRK samostatné zvukové aparatúry. Zvuková aparatúra v každej výstavnej miestnosti automaticky po vojdení návštevníkov zvukovo dotvorí atmosféru expozície. Zvukovú aparatúru však bude možné použiť aj pre klasické ozvučenie miestnosti, napr. pri veľkom počte návštevníkov pri podujatí, kedy sa bude môcť použiť zvuková aparatúra ako audio-sprievodca expozíciou. Aparatúra umožní prehrávať rôzne zvukové nahrávky či sprievodný zvuk k obrazu premietaný inými zariadeniami v priestore expozície. Súprava pre každú miestnosť bude pozostávať z nasledujúcich komponentov:dve aktívne reproduktorové sústavy, malý zvukový mixážny pult, senzor prítomnosti osôb v miestnosti, malý prehrávač zvukových nahrávok, malá centrálna jednotka, ktorá bude prepájať komponenty systému a aktivovať systém po zaregistrovaní prítomnosti osôb v expozícii."/>
    <s v="Cieľom projektu je zabezpečiť ozvučenie všetkých výstavných miestností v SNM-MRK na senzor, aby sa dotvorila zvuková atmosféra vystavovaných zbierkových predmetov. "/>
    <s v="N/A"/>
    <s v="Zákon č. 206/2009 Z.z. o múzeách a o galériách a o ochrane predmetov kultúrnej hodnoty"/>
    <s v="Zvýšenie počtu návštevníkov výstav a podujatí, 2000/rok"/>
    <x v="2"/>
    <x v="3"/>
    <x v="8"/>
    <s v="01 Investičný zámer"/>
    <x v="0"/>
    <x v="1"/>
    <n v="1"/>
    <n v="0"/>
    <n v="0"/>
    <n v="0"/>
    <n v="0"/>
    <n v="0"/>
    <n v="0"/>
    <n v="0"/>
    <n v="0"/>
    <n v="0"/>
    <n v="0"/>
    <n v="0"/>
    <n v="0"/>
    <s v="-"/>
    <n v="5000"/>
    <n v="0"/>
    <n v="2000"/>
    <n v="3000"/>
    <n v="0"/>
    <n v="0"/>
    <n v="0"/>
    <n v="0"/>
    <n v="0"/>
    <n v="0"/>
    <n v="0"/>
    <m/>
    <n v="1"/>
    <x v="0"/>
    <s v="B1"/>
    <n v="7"/>
    <n v="1"/>
    <n v="1"/>
    <n v="0"/>
    <n v="1"/>
    <n v="1"/>
    <n v="1"/>
    <n v="1"/>
    <n v="0"/>
    <n v="1"/>
    <n v="0"/>
    <n v="1"/>
    <n v="0"/>
    <n v="0"/>
    <n v="1"/>
    <n v="0"/>
    <n v="1"/>
  </r>
  <r>
    <s v="SNM"/>
    <s v="SNM - Múzeum rusínskej kultúry v Prešove"/>
    <s v="SNMMRKPO202114"/>
    <n v="12"/>
    <s v="Nákup mobilnej zvukovej techniky pre ozvučenie kultúrnych podujatí v interiéri aj exteriéri SNM-MRK a dodávka svetelnej techniky pre osvetlenie kultúrnych podujatí v interiéri aj exteriéri SNM - MRK."/>
    <s v="Zámerom projektu je zakúpiť mobilnú zvukovú aparatúru pozostávajpcu z dvoch výkonných aktívnych dvojpásmových reproduktorových sústav so špičkovým výkonom 1000W (reproduktory 15“ a 1“) a dvoch aktívnych menších sústav s reproduktormi 12“ a 1“, pre použitie vo funkcii pódiových odposluchov. Srdcom zvukového systému bude mixážny pult zvuku, ktorý upravuje zvukový signál zo svojich vstupov a ďalej ho distribuuje pre príslušné aktívne reproduktory. Mikrofóny AKG C7 so superkardioidnou snímacou charakteristikou a širokým frekvenčným rozsahom sú určené pre snímanie ľudského hlasu a hudobných nástrojov v akusticky komplikovanom prostredí „live“ prenosov. Mikrofón C3000 má širší záber (kardioida) a je určený na snímanie hlasu viacerých osôb súčasne (zborový spev) alebo záznam zvuku z hudobných nástrojov...Svetelný park pozostáva z dvoch druhov svetiel. Farebné slúžia predovšetkým na dotváranie farebnej atmosféry a rôzne scénické efekty. Umožňujú mixovať rôzne farebné odtiene z farieb modrá, červená, zelená, jantárová, biela a ultrafialová. Biele svetlá zas slúžia na klasické scénické osvetlenie. Okrem intenzity svetla je tu možné riadiť aj teplotu bieleho osvetlenia – od studenej bielej cez neutrálnu, teplú až po „superteplú“ jantárovú... Možno tu nastavovať aj vyžarovací uhol svetla a to v rozsahu 17, 20, 40 a 60 stupňov.Srdcom systému je riadiaci pult pre svetlá, ktorý umožňuje riadiť svetlá prostredníctvom DMX512 protokolu. Vlastnosti pripojených svetiel (intenzita svetla, farba, teplota, stroboskopické efekty,...) je možné ovládať z dotyčného pultu pokynmi vysielanými cez 24 kanálov."/>
    <s v="Cieľom projektu je zakúpenie mobilnej zvukovej techniky pre ozvučenie kultúrnych podujatí v interiéri aj exteriéri SNM-MRK a dodávka svetelnej techniky pre osvetlenie kultúrnych podujatí v interiéri aj exteriéri SNM - MRK"/>
    <s v="N/A"/>
    <s v="Zákon č. 49/2002 Z.z. o ochrane pamiatkového fondu"/>
    <s v="Zvýšenie počtu návštevníkov výstav a podujatí, 2000/rok"/>
    <x v="2"/>
    <x v="3"/>
    <x v="8"/>
    <s v="01 Investičný zámer"/>
    <x v="0"/>
    <x v="1"/>
    <n v="1"/>
    <n v="0"/>
    <n v="0"/>
    <n v="0"/>
    <n v="0"/>
    <n v="0"/>
    <n v="0"/>
    <n v="0"/>
    <n v="0"/>
    <n v="0"/>
    <n v="0"/>
    <n v="0"/>
    <n v="0"/>
    <s v="-"/>
    <n v="10000"/>
    <n v="0"/>
    <n v="3000"/>
    <n v="4000"/>
    <n v="3000"/>
    <n v="0"/>
    <n v="0"/>
    <n v="0"/>
    <n v="0"/>
    <n v="0"/>
    <n v="0"/>
    <m/>
    <n v="1"/>
    <x v="0"/>
    <s v="B1"/>
    <n v="7"/>
    <n v="1"/>
    <n v="1"/>
    <n v="0"/>
    <n v="1"/>
    <n v="1"/>
    <n v="1"/>
    <n v="1"/>
    <n v="0"/>
    <n v="1"/>
    <n v="0"/>
    <n v="1"/>
    <n v="0"/>
    <n v="0"/>
    <n v="1"/>
    <n v="0"/>
    <n v="1"/>
  </r>
  <r>
    <s v="SNM"/>
    <s v="SNM - Múzeum rusínskej kultúry v Prešove"/>
    <s v="SNMMRKPO202115"/>
    <n v="13"/>
    <s v="Takto sme začínali - výstava o začiatkoch  slovenského televízneho a rozhlasového vysielania a vysielania pre národností "/>
    <s v="Zámerom projektu je uskutočnenie výstavy o začiatkoch  slovenského televízneho a rozhlasového vysielania a vysielania pre národností spojenej  s  koncertom  - v spolupráci s RTVS."/>
    <s v="Cieľom projektu je uskutočnenie výstavy o začiatkoch  slovenského televízneho a rozhlasového vysielania a vysielania pre národností spojenej  s  koncertom  v spolupráci s RTVS."/>
    <s v="N/A"/>
    <s v="Prgramové vyhlásenie vlády SR 2020 - 2024; Uznesenie vlády SR č. 649 zo 14. októbra 2020"/>
    <s v="Zvýšenie počtu návštevníkov výstav a podujatí, 2000/rok"/>
    <x v="1"/>
    <x v="6"/>
    <x v="16"/>
    <s v="01 Investičný zámer"/>
    <x v="0"/>
    <x v="1"/>
    <n v="1"/>
    <n v="0"/>
    <n v="0"/>
    <n v="0"/>
    <n v="0"/>
    <n v="0"/>
    <n v="0"/>
    <n v="0"/>
    <n v="0"/>
    <n v="0"/>
    <n v="0"/>
    <n v="0"/>
    <n v="0"/>
    <s v="-"/>
    <n v="5000"/>
    <n v="0"/>
    <n v="0"/>
    <n v="5000"/>
    <n v="0"/>
    <n v="0"/>
    <n v="0"/>
    <n v="0"/>
    <n v="0"/>
    <n v="0"/>
    <n v="0"/>
    <m/>
    <n v="1"/>
    <x v="0"/>
    <s v="B1"/>
    <n v="8"/>
    <n v="1"/>
    <n v="1"/>
    <n v="0"/>
    <n v="1"/>
    <n v="1"/>
    <n v="1"/>
    <n v="1"/>
    <n v="0"/>
    <n v="1"/>
    <n v="0"/>
    <n v="0"/>
    <n v="1"/>
    <n v="1"/>
    <n v="1"/>
    <n v="0"/>
    <n v="1"/>
  </r>
  <r>
    <s v="SNM"/>
    <s v="SNM - Múzeum rusínskej kultúry v Prešove"/>
    <s v="SNMMRKPO202116"/>
    <n v="14"/>
    <s v="Slávni Rusíni - cyklus videodokumentov zo života a diela významných, často neznámych Rusínov zo Slovenska. "/>
    <s v="Zámerom projektu je vytvoriť cykus videodokumenotv zo života a diela významných, často neznámych, Rusínov zo Slovenska.- výroba videonahrávok na múzejný  Youtube kanál - 60 dielov."/>
    <s v="Cieľom projektu je vytvoriť cyklus 60 videí o slávnych Rusínoch zo Slovenska. "/>
    <s v="N/A"/>
    <s v="Prgramové vyhlásenie vlády SR 2020 - 2024; Uznesenie vlády SR č. 649 zo 14. októbra 2024"/>
    <s v="Zvýšenie počtu návštevníkov výstav a podujatí, 2000/rok"/>
    <x v="1"/>
    <x v="6"/>
    <x v="16"/>
    <s v="01 Investičný zámer"/>
    <x v="0"/>
    <x v="1"/>
    <n v="1"/>
    <n v="0"/>
    <n v="0"/>
    <n v="0"/>
    <n v="0"/>
    <n v="0"/>
    <n v="0"/>
    <n v="0"/>
    <n v="0"/>
    <n v="0"/>
    <n v="0"/>
    <n v="0"/>
    <n v="0"/>
    <s v="-"/>
    <n v="24000"/>
    <n v="0"/>
    <n v="8000"/>
    <n v="4000"/>
    <n v="4000"/>
    <n v="4000"/>
    <n v="4000"/>
    <n v="0"/>
    <n v="0"/>
    <n v="0"/>
    <n v="0"/>
    <m/>
    <n v="1"/>
    <x v="0"/>
    <s v="B1"/>
    <n v="8"/>
    <n v="1"/>
    <n v="1"/>
    <n v="0"/>
    <n v="1"/>
    <n v="1"/>
    <n v="1"/>
    <n v="1"/>
    <n v="0"/>
    <n v="1"/>
    <n v="0"/>
    <n v="0"/>
    <n v="1"/>
    <n v="1"/>
    <n v="1"/>
    <n v="0"/>
    <n v="1"/>
  </r>
  <r>
    <s v="SNM"/>
    <s v="SNM - Múzeum rusínskej kultúry v Prešove"/>
    <s v="SNMMRKPO202117"/>
    <n v="15"/>
    <s v="Literárne večery a  medailóny rusínskych osobností pri príležitosti ich významného životného jubilea. "/>
    <s v="Zámerom projektu je zrealizovať litterárne večery a  medailóny rusínskych osobností pri príležitosti ich významného životného jubilea - Jozef Kudzej - 70 rokov - bájkár, tvorca duchovnej poézie, prekladateľ bohoslužobných textov z cirkevnoslovančiny do   rusínčiny - literárny večer. Rodina Alexeja a Grigorija Gerovských , potomkov A. Dobrianskeho  - v rusínskych dejinách -  slávne rody. Biskup Vasiľ Hopko - blahoslovený mučeník viery a priateľ P. P.  Gojdiča (1904 - 1976) medaión osobnosti. Anton Beskyd (1855) - rusínsky politik - medailón rusínskej osobnosti.  Výročie kodifikácie rusínskeho jazyka na Slovensku (1995). Ivan Polivka - kultúrny dejateľ spolupracovník A. Pavloviča - literárny večer."/>
    <s v="Cieľom projektu je zrealizovať cyklus literárnych večerov a medailónov významných rusínskych osobností pri príležitosti ich významného životného jubilea. "/>
    <s v="N/A"/>
    <s v="Prgramové vyhlásenie vlády SR 2020 - 2024; Uznesenie vlády SR č. 649 zo 14. októbra 2020"/>
    <s v="Zvýšenie počtu návštevníkov výstav a podujatí, 2000/rok"/>
    <x v="1"/>
    <x v="6"/>
    <x v="16"/>
    <s v="01 Investičný zámer"/>
    <x v="0"/>
    <x v="1"/>
    <n v="1"/>
    <n v="0"/>
    <n v="0"/>
    <n v="0"/>
    <n v="0"/>
    <n v="0"/>
    <n v="0"/>
    <n v="0"/>
    <n v="0"/>
    <n v="0"/>
    <n v="0"/>
    <n v="0"/>
    <n v="0"/>
    <s v="-"/>
    <n v="18000"/>
    <n v="0"/>
    <n v="6000"/>
    <n v="3000"/>
    <n v="3000"/>
    <n v="3000"/>
    <n v="3000"/>
    <n v="0"/>
    <n v="0"/>
    <n v="0"/>
    <n v="0"/>
    <m/>
    <n v="1"/>
    <x v="0"/>
    <s v="B1"/>
    <n v="8"/>
    <n v="1"/>
    <n v="1"/>
    <n v="0"/>
    <n v="1"/>
    <n v="1"/>
    <n v="1"/>
    <n v="1"/>
    <n v="0"/>
    <n v="1"/>
    <n v="0"/>
    <n v="0"/>
    <n v="1"/>
    <n v="1"/>
    <n v="1"/>
    <n v="0"/>
    <n v="1"/>
  </r>
  <r>
    <s v="SNM"/>
    <s v="SNM - Múzeum rusínskej kultúry v Prešove"/>
    <s v="SNMMRKPO202201"/>
    <n v="16"/>
    <s v="Nákup výstavného mobiliáru, závesného systému, galerijného osvetlenia a magnetickej steny pre výstavy a ateliéry v SNM-MRK  Prešove  "/>
    <s v="Nákup výstavného mobiliáru do múzea po rozšírení výstavných priestorov, a to výstavných moderných vitrín ľahko manipulovateľných s osvetlením, vitrín na objednávku kombinovaných s drevom, tubusov, figurín, moderného galerijného závesného systému pre obrazy a vystavené predmety, elektronického zariadenia pre audio-vizuálne premietanie dokumentov, interaktívnu tabuľu a magnetickú stenu pre ateliéry v múzeu – pre deti a dospelých, audio-sprievodcovia, iné audio-vizuálne a dotykové vybavenie výstavných priestorov, prípadne aj texty v Braillovom písme, euroklipy na vystavované fotografie, grafiky, rámy na zakúpené obrazy ..."/>
    <s v="Po rozšírení výstavných priestorov pre stále, aj krátkodobé výstavy je nevyhnutné zmodernizovať spôsob prezentácie vystavených zbierkových predmetov. K tomu bude potrebné nakúpiť nový výstavný mobiliár, nový závesný galerijný systém, nové galerijné osvetlenie, audio-vizuálne dotykové vybavenie výstavných priestorov a audio-sprievodcov, do ktorých bude potrebné nahrať texty o vystavených predmetoch prípadne až v ôsmich jazykoch, zabezpečenie vybraných textov výstav v Braillovom písme pre nevidiacich návštevníkov. "/>
    <s v="N/A"/>
    <s v="Zákon č. 206/2009 Z.z. o múzeách a o galériách a o ochrane predmetov kultúrnej hodnoty, §12 a §13"/>
    <s v="Zakúpené a nainštalované  predmety nového výstavného mobiliáru, audio-vizuálneho vybavenia múzea, nového závesného systému a nového galerijného osvetlenia ktoré umožnia modernizáciu výstavných postupov v múzeu, audio-sprievodcovia výrazne zlepšia dostupnosť výstav pre nevidiacich návštevníkov a viacnásobne zvýšia návštevnosť múzea oproti súčasnosti."/>
    <x v="1"/>
    <x v="3"/>
    <x v="18"/>
    <s v="01 Investičný zámer"/>
    <x v="0"/>
    <x v="1"/>
    <n v="1"/>
    <n v="0"/>
    <n v="0"/>
    <n v="0"/>
    <n v="0"/>
    <n v="0"/>
    <n v="0"/>
    <n v="0"/>
    <n v="0"/>
    <n v="0"/>
    <n v="0"/>
    <n v="0"/>
    <n v="0"/>
    <s v="Nákup galerijného osvetlenia pre výstavné priestory v múzeu – bude najdrahšou položkou z navrhovaného projektu, z cenovej ponuky firmy zabezpečujúcej galerijné osvetlenie vzišla suma 50 000 eur. "/>
    <n v="70000"/>
    <n v="0"/>
    <n v="10000"/>
    <n v="60000"/>
    <n v="0"/>
    <n v="0"/>
    <n v="0"/>
    <n v="0"/>
    <n v="0"/>
    <n v="0"/>
    <n v="0"/>
    <m/>
    <n v="1"/>
    <x v="0"/>
    <s v="B1"/>
    <n v="8"/>
    <n v="1"/>
    <n v="1"/>
    <n v="0"/>
    <n v="1"/>
    <n v="1"/>
    <n v="1"/>
    <n v="1"/>
    <n v="0"/>
    <n v="1"/>
    <n v="0"/>
    <n v="0"/>
    <n v="1"/>
    <n v="1"/>
    <n v="1"/>
    <n v="0"/>
    <n v="1"/>
  </r>
  <r>
    <s v="SNM"/>
    <s v="SNM - Múzeum rusínskej kultúry v Prešove"/>
    <s v="SNMMRKPO202202"/>
    <n v="17"/>
    <s v="Výstava ikon v SNM-MRK v Prešove v roku 2023 - OBRAZ - ODRAZ – ODKAZ "/>
    <s v="Výstava sakrálnych ikon 14. až 19. storočia z Bulharska, Rumunska, Grécka, Slovenska, Ukrajiny a Ruska - diel mimoriadnej duchovnej, umeleckej i historickej hodnoty - v spojení s objektmi  Miroslava Žolobaniča,  mladého autora, ktorý sa zaoberá témami  východnej spirituality a dlhodobým výskumom  mesianizmu v súčasnom umení. _x000a_Nakoľko ikony sú pre kresťanov východného obradu a teda aj Rusínov liturgickým predmetom, vnímajú ich nie len ako obraz, ale hlavne ako okno do večnosti a živé stretnutie s tým, koho ikona predstavuje. Spojitosť tohto vesmíru ikon so svetom súčasného sakrálneho výtvarného umenia vytvorí prekvapivú tvarovú a vizuálnu rozdielnosť, ale na druhej strane duchovný súzvuk vychádzajúci z jednotného prameňa kresťanskej spirituality. Tento prameň môže obohatiť hranice vnímania a poslania umenia o ďalší rozmer smerujúci k čistej kontemplácii. Východná spiritualita je o sebavydaní a sebazapretí. A spojitosťou s altermoderným pútnictvom, médiom prenosu v diele  Miroslava Žolobaniča, môže  ponúknuť univerzálne myšlienky  sveta a života, uložiť ich v srdci a tak prospieť duši._x000a_Na autorskej výstave sa odprezentuje okolo päťdesiat ikon a šesť minimalistických objektov. Výstava bude realizovaná v spolupráci s O.Z. IKONY v Žiline a autorom Miroslavom Žolobaničom. _x000a_Výstavu OBRAZ – ODRAZ – ODKAZ plánujeme zrealizovať v mesiacoch september 2023 – december 2023. Súčasťou výstavy bude aj katalóg, prípadne vypracovanie grafických a pracovných listov na realizáciu tvorivých dielní k výstave pre veľkých i malých. _x000a_O.Z. IKONY v Žiline prezentuje expozíciu originálnych IKON z krajín kresťanov východného obradu. Múzeum vlastní niekoľko stovák týchto liturgických predmetov a sídli v budove spoločnosti HOUR. Expozícia Ikony v Žiline je jediná svojho druhu na Slovensku. V svojich priestoroch ukrýva výstavu krásnych historických ikon z dávnej minulosti písaných rukou majstrov - ikonopiscov._x000a_Miroslav ŽOLOBANIČ (*1991, Košice) má rusínske korene a je absolventom Vysokej školy výtvarných umení v Bratislave, katedra Grafiky a iných médií, ateliér Voľnej a farebnej grafiky, momentálne je interným doktorandom na danej katedre (školiteľ prof. Róbert Jančovič, akad. mal.) Žije a tvorí v Bratislave._x000a_"/>
    <s v="Výstava sakrálnych ikon 14. až 19. storočia z Bulharska, Rumunska, Grécka, Slovenska, Ukrajiny a Ruska - diel mimoriadnej duchovnej, umeleckej i historickej hodnoty - v spojení s objektmi  Miroslava Žolobaniča, mladého autora, ktorý sa zaoberá témami  východnej spirituality a dlhodobým výskumom mesianizmu v súčasnom umení. Spojitosť vesmíru ikon so svetom súčasného sakrálneho výtvarného umenia vytvorí prekvapivú tvarovú a vizuálnu rozdielnosť, ale na druhej strane duchovný súzvuk vychádzajúci z jednotného prameňa kresťanskej východnej spirituality. Tento prameň môže obohatiť hranice vnímania a poslania umenia o ďalší rozmer smerujúci k čistej kontemplácii."/>
    <s v="N/A"/>
    <s v="Zákon č. 206/2009 Z.z. o múzeách a o galériách a o ochrane predmetov kultúrnej hodnoty, §15 b)"/>
    <s v="Realizácia  1 výstavy; Vydanie katalógu k výstave v počte 500 kusov"/>
    <x v="1"/>
    <x v="6"/>
    <x v="16"/>
    <s v="01 Investičný zámer"/>
    <x v="0"/>
    <x v="1"/>
    <n v="1"/>
    <n v="0"/>
    <n v="0"/>
    <n v="0"/>
    <n v="0"/>
    <n v="0"/>
    <n v="0"/>
    <n v="0"/>
    <n v="0"/>
    <n v="0"/>
    <n v="0"/>
    <n v="0"/>
    <n v="0"/>
    <s v="Pri realizácii výstavy je poitrebné rátať s cestovnými nákladmi, poistením diel, prepravou, inštaláciou a propagáciou"/>
    <n v="10000"/>
    <n v="0"/>
    <n v="0"/>
    <n v="10000"/>
    <n v="0"/>
    <n v="0"/>
    <n v="0"/>
    <n v="0"/>
    <n v="0"/>
    <n v="0"/>
    <n v="0"/>
    <m/>
    <n v="1"/>
    <x v="0"/>
    <s v="B1"/>
    <n v="8"/>
    <n v="1"/>
    <n v="1"/>
    <n v="0"/>
    <n v="1"/>
    <n v="1"/>
    <n v="1"/>
    <n v="1"/>
    <n v="0"/>
    <n v="1"/>
    <n v="0"/>
    <n v="0"/>
    <n v="1"/>
    <n v="1"/>
    <n v="1"/>
    <n v="0"/>
    <n v="1"/>
  </r>
  <r>
    <s v="SNM"/>
    <s v="SNM - Múzeum rusínskej kultúry v Prešove"/>
    <s v="SNMMRKPO202203"/>
    <n v="18"/>
    <s v="Múzeum obci, obec múzeu  v SNM-MRK v Prešove "/>
    <s v="V zámere plánujeme v múzeu uskutočniť tri prezentácie histórie vybraných rusínskych obcí zo Slovenska a ich osobností zapísaných do análov  spoločenského života na Slovensku. _x000a_Po úspešnom projekte Múzeum obci a obec múzeu v roku 2019, v rámci ktorého sme v SNM-MRK v Prešove predstavili históriu štyroch obcí z okresu Medzilaborce, a to Radvane nad Laborcom, Volice, Zbudskej Belej a Valentoviec sme zamýšľali pokračovať v predstavovaní ďalších rusínskych obcí z celého severovýchodného Slovenska, ale aj iných oblastí Slovenska, no uzavretie múzea kvôli korona-karanténe nám v tom zabránilo na jar, aj na jeseň roku 2020, aj 2021. Preto veríme, že z prvej prezentácie v roku 2019 sa napriek všetkému po čase stane úspešná tradícia a že nám v rokoch 2023 - 2024  už nič nezabráni v nej pokračovať. Prezentáciou histórie a kultúry jednotlivých rusínskych obcí chceme predstaviť jednotlivé rusínske regióny širšej verejnosti na Slovensku a zároveň od obcí očakávame obohatenie depozitára múzea o etnografické predmety kultúrnej hodnoty z jednotlivých rusínskych regiónov, ale aj obohatenie múzejnej knižnice, fotodokumentácie či diskografie múzea. _x000a_"/>
    <s v="Predstaviť verejnosti na Slovensku, v Prešove i mimo neho často neznámu históriu rusínskych obcí a ich výrazné osobnosti, ktoré významným spôsobom ovplyvnili spoločenský život na Slovensku v  jeho rôznych oblastiach. "/>
    <s v="N/A"/>
    <s v="Zákon č. 206/2009 Z.z. o múzeách a o galériách a o ochrane predmetov kultúrnej hodnoty, §15 d)"/>
    <s v="Prezentácia obcí: 1. Ubľa, Klenová, Kalná Roztoka v okrese Snina_x000a_2. Tichý Potok v okrese Sabinov_x000a_3. Čirč a Orlov alebo Veľký a Malý Lipník v okrese Stará Ľubovňa_x000a_"/>
    <x v="1"/>
    <x v="6"/>
    <x v="30"/>
    <s v="01 Investičný zámer"/>
    <x v="0"/>
    <x v="1"/>
    <n v="1"/>
    <n v="0"/>
    <n v="0"/>
    <n v="0"/>
    <n v="0"/>
    <n v="0"/>
    <n v="0"/>
    <n v="0"/>
    <n v="0"/>
    <n v="0"/>
    <n v="0"/>
    <n v="0"/>
    <n v="0"/>
    <s v="-"/>
    <n v="14150"/>
    <n v="0"/>
    <n v="5000"/>
    <n v="5000"/>
    <n v="4150"/>
    <n v="0"/>
    <n v="0"/>
    <n v="0"/>
    <n v="0"/>
    <n v="0"/>
    <n v="0"/>
    <m/>
    <n v="1"/>
    <x v="0"/>
    <s v="B1"/>
    <n v="8"/>
    <n v="1"/>
    <n v="1"/>
    <n v="0"/>
    <n v="1"/>
    <n v="1"/>
    <n v="1"/>
    <n v="1"/>
    <n v="0"/>
    <n v="1"/>
    <n v="0"/>
    <n v="0"/>
    <n v="1"/>
    <n v="1"/>
    <n v="1"/>
    <n v="0"/>
    <n v="1"/>
  </r>
  <r>
    <s v="SNM"/>
    <s v="SNM - Múzeum rusínskej kultúry v Prešove"/>
    <s v="SNMMRKPO202204"/>
    <n v="19"/>
    <s v="Neznámi Rusíni (kolektívna monografia) "/>
    <s v="O histórii a kultúre Rusínov píšu naslovovzatí vedci (profesor Peter Švorc z FF PU v Prešove, profesor Robert Magocsi z Torontskej univerzity, doktor Stanislav Konečný, bývalý vedecký pracovník zo Spoločensko-vedného ústavu SAV v Košiciach, Ivan Pop – historik narodený v Užhorode, odkiaľ ho poslali na Ruskú akadémiu vied do Moskvy, odkiaľ emigroval do Československa, do Karlových Varov, kde napísal viacero historických prác z neznámej histórie Rusínov, 40 rokov zakázanej národnostnej menšiny v Československu. _x000a_Komplexný pohľad na históriu a kultúru Rusínov z pera samotných Rusínov na Slovensku však chýba, preto sme sa rozhodli v našom múzeu napísať a vydať kolektívnu monografiu s názvom Neznámi Rusíni_x000a_"/>
    <s v="Napísať objektívnu vedeckú monografiu o dejinách a súčasnosti Rusínov od najstarších dôb po súčasnosť z rôznych uhlov pohľadu a z rôznych oblastí spoločenského života Rusínov v strednej Európe a na Slovensku."/>
    <s v="N/A"/>
    <s v="Zákon č. 206/2009 Z.z. o múzeách a o galériách a o ochrane predmetov kultúrnej hodnoty, §15 c)"/>
    <s v="Vydanie kolektívnej monografie Neznámi Rusíni v plánovanom náklade 500 kusov. "/>
    <x v="1"/>
    <x v="6"/>
    <x v="30"/>
    <s v="01 Investičný zámer"/>
    <x v="0"/>
    <x v="1"/>
    <n v="1"/>
    <n v="0"/>
    <n v="0"/>
    <n v="0"/>
    <n v="0"/>
    <n v="0"/>
    <n v="0"/>
    <n v="0"/>
    <n v="0"/>
    <n v="0"/>
    <n v="0"/>
    <n v="0"/>
    <n v="0"/>
    <s v="Náklady na vydanie a tlač publikácie, predpokladaná cena cca 16,40 €/ kus"/>
    <n v="14150"/>
    <n v="0"/>
    <n v="0"/>
    <n v="5950"/>
    <n v="8200"/>
    <n v="0"/>
    <n v="0"/>
    <n v="0"/>
    <n v="0"/>
    <n v="0"/>
    <n v="0"/>
    <m/>
    <n v="1"/>
    <x v="0"/>
    <s v="B1"/>
    <n v="8"/>
    <n v="1"/>
    <n v="1"/>
    <n v="0"/>
    <n v="1"/>
    <n v="1"/>
    <n v="1"/>
    <n v="1"/>
    <n v="0"/>
    <n v="1"/>
    <n v="0"/>
    <n v="0"/>
    <n v="1"/>
    <n v="1"/>
    <n v="1"/>
    <n v="0"/>
    <n v="1"/>
  </r>
  <r>
    <s v="STM"/>
    <s v="Slovenské technické múzeum"/>
    <s v="STM202112"/>
    <n v="14"/>
    <s v="Výstavba prestrešenia veľkorozmerných exponátov v Múzeu letectva Košice, &quot;Galéria II&quot;"/>
    <s v="Zabezpečenie ochrany zbierkových predmetov – veľkorozmerných exponátov, minimalizovať riziká ich degradácie, poškodenia a zničenia (prašnosť, dážď, sneh) výstavbou prestrešenia t. č. exteriérovej expozičnej plochy.  "/>
    <s v="Cieľom je zabezpečiť ochranu veľkoplošných zbierkových predmetov a sprístupnenie objektu galérie verejnsoti_x000a_"/>
    <m/>
    <s v="Zákon č. 206/2009 Z.z. o múzeách a o galériách a o ochrane predmetov kultúrnej hodnoty, §13 ods. 1 a  §8 g)"/>
    <s v="Úspora nákladov na reštaurovanie veľkorozmených exponátov, 10 000 €/rok, zvýšenie tržieb 5 000 €/rok, náklady zvýšené tržby sú odborným odhadom"/>
    <x v="1"/>
    <x v="4"/>
    <x v="10"/>
    <s v="05 Projektová dokumentácia k dispozícii - pre realizáciu stavby"/>
    <x v="0"/>
    <x v="1"/>
    <n v="1"/>
    <n v="2670055"/>
    <n v="0"/>
    <n v="0"/>
    <n v="0"/>
    <n v="0"/>
    <n v="0"/>
    <n v="900000"/>
    <n v="1770055"/>
    <n v="0"/>
    <n v="0"/>
    <n v="0"/>
    <n v="0"/>
    <s v="-"/>
    <n v="0"/>
    <n v="0"/>
    <n v="0"/>
    <n v="0"/>
    <n v="0"/>
    <n v="0"/>
    <n v="0"/>
    <n v="0"/>
    <n v="0"/>
    <n v="0"/>
    <n v="0"/>
    <s v="Prestrešenie t. č. exteriérovej expozičnej plochy. Bezpečnosť a ochrana zbierkových predmetov – veľkorozmerných exponátov. Minimalizované riziká ich degradácie, poškodenia a zničenia (prašnosť, dážď, sneh).Vytvorenie expozičného a výstavného priestoru pre veľkorozmerné zbierkové predmety a predmety kultúrnej hodnoty v zmysle zásad pre ochranu kultúrneho dedičstva a pre odborné uloženie zbierkových predmetov."/>
    <n v="0"/>
    <x v="1"/>
    <s v="B3"/>
    <n v="8"/>
    <n v="1"/>
    <n v="1"/>
    <n v="1"/>
    <n v="1"/>
    <n v="1"/>
    <n v="0"/>
    <n v="0"/>
    <n v="0"/>
    <n v="1"/>
    <n v="0"/>
    <n v="0"/>
    <n v="1"/>
    <n v="1"/>
    <n v="1"/>
    <n v="0"/>
    <n v="1"/>
  </r>
  <r>
    <s v="STM"/>
    <s v="Slovenské technické múzeum"/>
    <s v="STM202109"/>
    <n v="9"/>
    <s v="Kúpa budovy Centrálneho depozitára "/>
    <s v="Zabezpečenie trvalého odborného uloženia zbierkových predmetov významného kultúrneho dedičstva v štátnej fondovej inštitúcii."/>
    <s v="Cieľom je zníženie nákladov na nájom skladovacích  depozitárnych priestorov."/>
    <s v="Alternatíva  1: kúpa CD,  Alternatíva  2: platenie ročného nájomného 105 650 €"/>
    <s v="Zákon č. 206/2009 Z.z. o múzeách a o galériách a o ochrane predmetov kultúrnej hodnoty, §13 ods. 1 "/>
    <s v="Uloženie zbierkových predmetov 10 000; úspora nákladov na nájom, 110 000 €/rok"/>
    <x v="1"/>
    <x v="4"/>
    <x v="9"/>
    <s v="01 Investičný zámer"/>
    <x v="0"/>
    <x v="1"/>
    <n v="1"/>
    <n v="1400000"/>
    <n v="0"/>
    <n v="0"/>
    <n v="0"/>
    <n v="0"/>
    <n v="0"/>
    <n v="1400000"/>
    <n v="0"/>
    <n v="0"/>
    <n v="0"/>
    <n v="0"/>
    <n v="0"/>
    <s v="-"/>
    <n v="0"/>
    <n v="0"/>
    <n v="0"/>
    <n v="0"/>
    <n v="0"/>
    <n v="0"/>
    <n v="0"/>
    <n v="0"/>
    <n v="0"/>
    <n v="0"/>
    <n v="0"/>
    <s v="Odkúpenie haly v prenájme STM od decembra 2019, adaptovanej na centrálny depozitár STM v roku 2020. Zabezpečenie trvalého odborného uloženia zbierkových predmetov na adekvátnej úrovni. Hospodárne nakladanie s verejnými financiami.Trvalé uchovanie kultúrneho dedičstva – bezpečnosť a ochrana zbierkových predmetov."/>
    <n v="0"/>
    <x v="1"/>
    <s v="B3"/>
    <n v="9"/>
    <n v="1"/>
    <n v="1"/>
    <n v="1"/>
    <n v="1"/>
    <n v="1"/>
    <n v="1"/>
    <n v="0"/>
    <n v="1"/>
    <n v="1"/>
    <n v="0"/>
    <n v="0"/>
    <n v="1"/>
    <n v="1"/>
    <n v="1"/>
    <n v="0"/>
    <n v="1"/>
  </r>
  <r>
    <s v="STM"/>
    <s v="Slovenské technické múzeum"/>
    <s v="STM202101"/>
    <n v="1"/>
    <s v="Modernizácia budovy a odstránenie havarijného stavu,  Hlavná 88, Košice"/>
    <s v="Rekonštrukcia strechy. Strecha je v havarijnom stave,  nie je vhodná na prevádzku.  Strecha ma narušenú statiku a to pôsobením poveternostných vplyvov (dážď, vietor, mráz, slnko), došlo k zhoršeniu technického stavu nosnej časti strechy. Zvetrávaním došlo ku korózii oplechovania, dochádza k pretekaniu dažďovej vody, drevená konštrukcia je oslabená napadnutou hnilobou. Pri väčších dažďových zrážkach dochádza k pretekaniu cez strešnú konštrukciu do najvyššieho podlažia, čo spôsobuje poškodenie expozícii. Rekonštrukciou strechy zabránime ďalšiemu poškodzovaniu majetku a ochránime expozície. Poškodením strechy došlo k narušeniu štítového múru z južnej strany budovy. "/>
    <s v="Rekonštrukciou havaríjneho stavu strechy zabránime možnému zrúteniu strechy, čo môže mať fatálne následky.       "/>
    <s v="N/A"/>
    <s v="Zákon č. 49/2002 Z.z. o ochrane pamiatkového fondu, §32 ods. 1 a  §27 ods. 1 a §28 ods. 2 a); Zákon č. 278/1993 Z.z. o správe majetku štátu, §3"/>
    <s v="Úspora nákladov na opravy a prevádzku, 2 000 €/rok. V prípade zrútenia strechy odhadovaná škoda 300 000 €. Suma pozostáva s novou strechou, likvidácia škôd, uzatvorená časť múzeuma - ušlý zisk z tržieb zo vstupného._x000a_"/>
    <x v="0"/>
    <x v="0"/>
    <x v="0"/>
    <s v="01 Investičný zámer"/>
    <x v="0"/>
    <x v="0"/>
    <n v="1"/>
    <n v="280000"/>
    <n v="10000"/>
    <n v="0"/>
    <n v="280000"/>
    <n v="0"/>
    <n v="0"/>
    <n v="0"/>
    <n v="0"/>
    <n v="0"/>
    <n v="0"/>
    <n v="0"/>
    <n v="0"/>
    <s v="-"/>
    <n v="0"/>
    <n v="0"/>
    <n v="0"/>
    <n v="0"/>
    <n v="0"/>
    <n v="0"/>
    <n v="0"/>
    <n v="0"/>
    <n v="0"/>
    <n v="0"/>
    <n v="0"/>
    <s v="Nevyhnutne odstrániť havarijný stav strechy na budove STM Hlavná 88, Košice, kde dochádza k pretekaniu dažďovej vody cez strop až do priestorov 3. poschodia, kde sú expozičné/výstavné priestory. Rozsah a nutnosť riešenia havarijného stavu strechy na budove je mimoriadne alarmujúca a potrebná, aby sa zabránilo rozsiahlym škodám a následným väčším investíciám do rekonštrukcie celej budovy.Zároveň je poškodená štítová južná stena budovy, kde sa zväčšuje trhlina.  Je spracovaný statický posudok, dendrogocký posudok. Projektová dokumetnácia pre stavebné konanie je v procese. "/>
    <n v="0"/>
    <x v="0"/>
    <s v="B1"/>
    <n v="8"/>
    <n v="1"/>
    <n v="1"/>
    <n v="1"/>
    <n v="1"/>
    <n v="1"/>
    <n v="1"/>
    <n v="1"/>
    <n v="0"/>
    <n v="1"/>
    <n v="1"/>
    <n v="0"/>
    <n v="0"/>
    <n v="1"/>
    <n v="0"/>
    <n v="0"/>
    <n v="0"/>
  </r>
  <r>
    <s v="STM"/>
    <s v="Slovenské technické múzeum"/>
    <s v="STM202114"/>
    <n v="8"/>
    <s v="Modernizácia budovy,  Hlavná 88, Košice"/>
    <s v="Sanácia fasadného opláštenia budovy. Úprava vstupného priestoru na európské štandardy moderného múzejníctva.Vybudovanie sociálnych zariadení pre zákazníkov."/>
    <s v="Cieľom je  zabránenie ďalšej degradácii budovy. Sanáciou fasády zabezpečíme ochranu NKP. Fasáda častým zatekaním degraduje. Postupne sa z fasady uvoľnujú kusky, ktoré môžu ohroziť pešich chodcov. Opravou zabránime zraneniu návštevníkov mesta  Zatraktívnením vstupného prostredia zvýšiť počet návštevníkov, ktorí sú zdrojom vlastných príjmov pre inštitúciu."/>
    <s v="N/A"/>
    <s v="Zákon č. 49/2002 Z.z. o ochrane pamiatkového fondu, §32 ods. 1 a  §27 ods. 1 a §28 ods. 2 a); Zákon č. 278/1993 Z.z. o správe majetku štátu, §3"/>
    <s v="Zvýšenie počtu programovaných podujatí,15/rok; úspora nákladov na opravy a prevádzku, 2 000 €/rok, zvýšenie tržieb 8 000 €/rok. Spolu 10 000€/rok. _x000a_"/>
    <x v="0"/>
    <x v="0"/>
    <x v="0"/>
    <s v="01 Investičný zámer"/>
    <x v="0"/>
    <x v="1"/>
    <n v="1"/>
    <n v="130000"/>
    <n v="40000"/>
    <n v="0"/>
    <n v="0"/>
    <n v="130000"/>
    <n v="0"/>
    <n v="0"/>
    <n v="0"/>
    <n v="0"/>
    <n v="0"/>
    <n v="0"/>
    <n v="0"/>
    <s v="-"/>
    <n v="0"/>
    <n v="0"/>
    <n v="0"/>
    <n v="0"/>
    <n v="0"/>
    <n v="0"/>
    <n v="0"/>
    <n v="0"/>
    <n v="0"/>
    <n v="0"/>
    <n v="0"/>
    <s v="Nevyhnutne odstrániť havarijný stav fasady na budove  STM Hlavná 88, Košice. Vstupný priestor sídelnej budovy STM na Hlavnej ul. 88 v Košiciach, s drobnými úpravami v roku 2012, slúži návštevníkom a zamestnancom STM prakticky v nezmenenej forme od polovice minulého storočia. Logicky už dávno nespĺňa súčasné európske trendy moderného múzejníctva, ale najmä  očakávania návštevníkov STM či už z estetického, funkčného, informačného alebo servisno-prevádzkového hľadiska. Priestor nie je bezbariérový, tým pádom nie je priateľský k zdravotne znevýhodneným návštevníkom, zastaraná, resp. úplne absentujúca infraštruktúra bráni v aplikácii moderných multimediálnych technológií. Modernizácia vstupných priestorov sídelnej budovy STM v Košiciach tak, aby boli zohľadnené aktuálne trendy v európskom múzejníctve, zároveň tak, aby vstup do múzea bol maximálne priateľský vzhľadom k potrebám návštevníkov STM. V budove Hlavná 88, Košice sú zásadne opotrebované sociálne zariadenia, je potrebná ich rekonštrukcia, v 1. NP je predpokladané vybudovanie nového WC pre návštevníkov."/>
    <n v="0"/>
    <x v="0"/>
    <s v="B1"/>
    <n v="8"/>
    <n v="1"/>
    <n v="1"/>
    <n v="0"/>
    <n v="1"/>
    <n v="1"/>
    <n v="1"/>
    <n v="1"/>
    <n v="0"/>
    <n v="1"/>
    <n v="1"/>
    <n v="0"/>
    <n v="0"/>
    <n v="1"/>
    <n v="1"/>
    <n v="0"/>
    <n v="1"/>
  </r>
  <r>
    <s v="STM"/>
    <s v="Slovenské technické múzeum"/>
    <s v="STM202107"/>
    <n v="3"/>
    <s v="Vybudovanie nového vstupu v areáli Múzea letectva v Košiciach"/>
    <s v="Múzeum letectva pre návštevníkov nemá samostatný krytý vstup do areálu múzeá, v súčasnosti je využívaný tzv. technologický vstup. Budova administratívy potrebuje celkovú obnovu. V budové budú vybudované sociálne zariadenia pre zákazníkov. Cieľom je komplexne realizovať vstupný priestor do Múzea letectva, ktorý bude pozostávať z novej vstupnej brány s parkoviskom pre zákazníkov ML. Po oboch stranách oplotenia sa budú nachádzať exponáty MINI lietadiel, ktoré budú prestrešené, aby nedochádzalo k znehodnoteniu exponátov. "/>
    <s v="Cieľom je vybudovaním nového krytého vstupu zvýšiť počet návštevníkov, ktorí sú zdrojom vlastných príjmov pre inštitúciu a minimálizácia budúcich nákladov a škôd. Zároveň zrealizovať rekoštrukciu budovy, vrátane zetekajúcej strechy v terajšej administratívnej budove."/>
    <s v="N/A"/>
    <s v="Zákon č. 49/2002 Z.z. o ochrane pamiatkového fondu, §32 ods. 1 a  §27 ods. 1 a §28 ods. 2 a); Zákon č. 278/1993 Z.z. o správe majetku štátu, §3"/>
    <s v="Zvýšenie počtu návštevníkov o 2000/rok;  zvýšenie tržieb  o 10 000 €, úspora nákladov na opravy a prevádzku o 3000€/rok. Nutné opravy ako zatekanie strechy, únik tepla. Múzeum letectva po vybudovaní vstupu ma veľký potencíál aj z pohľadu zvýšenie tržieb, ide o odborný odhad._x000a_"/>
    <x v="1"/>
    <x v="1"/>
    <x v="1"/>
    <s v="01 Investičný zámer"/>
    <x v="0"/>
    <x v="0"/>
    <n v="1"/>
    <n v="404805"/>
    <n v="20000"/>
    <n v="0"/>
    <n v="404805"/>
    <n v="0"/>
    <n v="0"/>
    <n v="0"/>
    <n v="0"/>
    <n v="0"/>
    <n v="0"/>
    <n v="0"/>
    <n v="0"/>
    <s v="-"/>
    <n v="0"/>
    <n v="0"/>
    <n v="0"/>
    <n v="0"/>
    <n v="0"/>
    <n v="0"/>
    <n v="0"/>
    <n v="0"/>
    <n v="0"/>
    <n v="0"/>
    <n v="0"/>
    <s v="STM-Múzeum letectva v Košiciach vybuduje relevantný vstup do múzea určený návštevníkom. Od otvorenia pobočky v roku 2002 je používaný aj pre návštevnícku prevádzku tzv. technologický vstup do objektu.Celkové architektonické riešenie a realizácia vstupu do areálu Múzea letectva, zahŕňajúce vyriešenie priestorov prvého kontaktu s návštevníkom, zázemia pre návštevníkov i personál, zásadné zlepšenie fyzickej i mentálnej dostupnosti (parkovacie plochy, oddychová zóna, bezbariérovosť), ako aj bezpečnosti a ochrany exteriérovo vystavených zbierkových predmetov vo vstupnej časti múzea (prestrešenie exponátov). Realizáciou sa dosiahne rekonštrukcia časti 1 stavebného objektu - t. č. nevyužívané priestory z dôvodu ich havarijného stavu.Oprava vonkajších omietok, strešnej krytiny, objektu administratívnej budovy v STM-Múzeu letectva v Košiciach.   V riešení  je zámena pozemkov pre daný projekt. Je ukonačený výber VO na spracovateľa PD- rekonštrukcie budovy vstupu. Prebieha VS na spracovanie PD prístreškov pre lietadlá. "/>
    <n v="0"/>
    <x v="0"/>
    <s v="B1"/>
    <n v="8"/>
    <n v="1"/>
    <n v="1"/>
    <n v="1"/>
    <n v="1"/>
    <n v="1"/>
    <n v="1"/>
    <n v="1"/>
    <n v="0"/>
    <n v="1"/>
    <n v="0"/>
    <n v="0"/>
    <n v="1"/>
    <n v="1"/>
    <n v="0"/>
    <n v="0"/>
    <n v="0"/>
  </r>
  <r>
    <s v="STM"/>
    <s v="Slovenské technické múzeum"/>
    <s v="STM202115"/>
    <n v="5"/>
    <s v="Sanácia objektu administratívnej budovy  v Múzeu letectva v Košiciach"/>
    <s v="Rekonštrukcia administratívnej budovy v Múzeu Letectva"/>
    <s v="Rekonštrukciu objekt administratívnej budovy letectva spevníme praskliny na budove a následne oprava plášťa budovy a omietnutie. Budova bude z dolnej časti zateplená. V prípade nerealizovania IA môže dosť k degradácii budovy ako i narušeniu statiky. Účelom je zachovať funkčnosť AB. "/>
    <s v="N/A"/>
    <m/>
    <s v="Úspora nákladov na opravy a prevádzku o ????€/rok. Nutné opravy ako rozšírovanie trhliny v nosnej časti budovy, únik tepla. _x000a_"/>
    <x v="1"/>
    <x v="1"/>
    <x v="1"/>
    <s v="01 Investičný zámer"/>
    <x v="0"/>
    <x v="0"/>
    <n v="1"/>
    <n v="50000"/>
    <n v="0"/>
    <n v="0"/>
    <n v="50000"/>
    <n v="0"/>
    <n v="0"/>
    <n v="0"/>
    <n v="0"/>
    <n v="0"/>
    <n v="0"/>
    <n v="0"/>
    <n v="0"/>
    <s v="-"/>
    <n v="0"/>
    <n v="0"/>
    <n v="0"/>
    <n v="0"/>
    <n v="0"/>
    <n v="0"/>
    <n v="0"/>
    <n v="0"/>
    <n v="0"/>
    <n v="0"/>
    <n v="0"/>
    <s v="Oprava zleho stavu budovy, vznikajú trhliny, je potrebné spevnenie budovy a následna sanácia opláštenia budovy ako aj ošenitrenia okien. Je vyhlásená VO na stavebné práce. "/>
    <n v="1"/>
    <x v="0"/>
    <s v="B1"/>
    <n v="7"/>
    <n v="1"/>
    <n v="1"/>
    <n v="1"/>
    <n v="1"/>
    <n v="1"/>
    <n v="1"/>
    <n v="1"/>
    <n v="0"/>
    <n v="1"/>
    <n v="0"/>
    <n v="0"/>
    <n v="1"/>
    <n v="0"/>
    <n v="0"/>
    <n v="0"/>
    <n v="0"/>
  </r>
  <r>
    <s v="STM"/>
    <s v="Slovenské technické múzeum"/>
    <s v="STM202106"/>
    <n v="7"/>
    <s v="Rekonštrukcia budovy Planetária  "/>
    <s v="Rekonštrukcia strechy budovy, astronomickej pozorovateľne, praskliny opláštenia kupoly Planetária, oprava hygienických zariadení a schátraných okien. "/>
    <s v="Cieľom je zabezpečiť viac kultúrnych programov v planetáriu, ktoré majú vysokú návštevnosť, ktorá je zdrojom vlastných príjmov pre inštitúciu a minimalizácia budúcich nákladov a škôd."/>
    <s v="N/A"/>
    <s v="Zákon č. 206/2009 Z.z. o múzeách a o galériách a o ochrane predmetov kultúrnej hodnoty, §15 d); Zákon č. 278/1993 Z.z. o správe majetku štátu, §3"/>
    <s v="Zvýšenie počtu programovaných podujatí,15/rok; úspora nákladov na opravy a prevádzku, 2 000 €/rok, zvýšenie tržieb 3 000 €/rok. Zvýšené náklady na vykurovanie, únik tepla, zatekanie = nutné opravy a obmedzuje plné využitie kapacity planetária, čo obmedzuje dosiahnutie vyšších vlastných príjmov._x000a_"/>
    <x v="1"/>
    <x v="1"/>
    <x v="1"/>
    <s v="01 Investičný zámer"/>
    <x v="0"/>
    <x v="1"/>
    <n v="1"/>
    <n v="155000"/>
    <n v="0"/>
    <n v="0"/>
    <n v="0"/>
    <n v="155000"/>
    <n v="0"/>
    <n v="0"/>
    <n v="0"/>
    <n v="0"/>
    <n v="0"/>
    <n v="0"/>
    <n v="0"/>
    <s v="-"/>
    <n v="0"/>
    <n v="0"/>
    <n v="0"/>
    <n v="0"/>
    <n v="0"/>
    <n v="0"/>
    <n v="0"/>
    <n v="0"/>
    <n v="0"/>
    <n v="0"/>
    <n v="0"/>
    <s v="Z dôvodu degradácie strechy objektu bývalej administratívnej budovy STM, t. č. expozičného celku Energetické odd. Aurela Stodolu (1. NP) – Sieň el. výbojov (2. NP) – Astronómia a Planetárium (2. NP), dochádza k opakovaným zatekaniam do expozície Astronómia, ako i depozitára zbierky Astronómia. Na objekte sa zároveň nachádza schátrané teleso astronomickej pozorovateľne (dlhodobo nepoužívané na pôvodný účel  pravdepodobne z dôvodu svetelného smogu v Košiciach). Zároveň sú zreteľné praskliny opláštenia kupoly Planetária, taktiež technické poruchy zastrešenia kupoly Planetária. Výmena okien, z hľadiska energetickej úspory a bezpečnostného hľadiska v priestoroch múzea s výskytom zbierkových predmetov (expozícia astronómie). Oprava a vybudovanie nového WC určeného pre personál STM i návštevníkov planetária a expozície astronómie."/>
    <n v="0"/>
    <x v="0"/>
    <s v="B1"/>
    <n v="9"/>
    <n v="1"/>
    <n v="1"/>
    <n v="1"/>
    <n v="1"/>
    <n v="1"/>
    <n v="1"/>
    <n v="1"/>
    <n v="0"/>
    <n v="1"/>
    <n v="0"/>
    <n v="0"/>
    <n v="1"/>
    <n v="1"/>
    <n v="1"/>
    <n v="0"/>
    <n v="1"/>
  </r>
  <r>
    <s v="STM"/>
    <s v="Slovenské technické múzeum"/>
    <s v="STM202110"/>
    <n v="12"/>
    <s v="Rekonštrukcia - sanácia zastrešenia &quot;Galéria I&quot;"/>
    <s v="Rekonštrukcia nosnej kovovej konštrukcie, zastrešenia Galéria I, tzv. &quot;Prezidentskej galérie&quot;, ktorá je vplyvom povetrenostných podmienok zhrdzavená a zvetraná. Prezidentská galéria je názov veľkoplošného prestrešenia na ochranu veľkoplošných exponátov (lietadiel). Konajú sa tam príležitostné krátkodobé výstavy a kultúrne podujatia."/>
    <s v="Cieľom je minimalizácia budúcich nákladov a škôd."/>
    <s v="N/A"/>
    <s v="Zákon č. 206/2009 Z.z. o múzeách a o galériách a o ochrane predmetov kultúrnej hodnoty, §9 ods. 1; Zákon č. 278/1993 Z.z. o správe majetku štátu, §3"/>
    <s v="Úspora nákladov na opravy a prevádzku, 5 000 €/rok_x000a_"/>
    <x v="1"/>
    <x v="1"/>
    <x v="1"/>
    <s v="01 Investičný zámer"/>
    <x v="0"/>
    <x v="0"/>
    <n v="1"/>
    <n v="110000"/>
    <n v="0"/>
    <n v="0"/>
    <n v="0"/>
    <n v="110000"/>
    <n v="0"/>
    <n v="0"/>
    <n v="0"/>
    <n v="0"/>
    <n v="0"/>
    <n v="0"/>
    <n v="0"/>
    <s v="-"/>
    <n v="0"/>
    <n v="0"/>
    <n v="0"/>
    <n v="0"/>
    <n v="0"/>
    <n v="0"/>
    <n v="0"/>
    <n v="0"/>
    <n v="0"/>
    <n v="0"/>
    <n v="0"/>
    <s v="Nosné kovové konštrukcie  zastrešenia Galéria I, tzv. &quot;prezidentskej galérie&quot;, je vplyvom povetrenostných podmienok zhrdzavené, zvetrané.Oprava zvetraných zhrdzavených zvarov, oprava zhrdzavenej nosnej kovovej konštrukcie, upevnenie napínacích lán."/>
    <n v="0"/>
    <x v="0"/>
    <s v="B1"/>
    <n v="8"/>
    <n v="1"/>
    <n v="1"/>
    <n v="1"/>
    <n v="1"/>
    <n v="1"/>
    <n v="1"/>
    <n v="1"/>
    <n v="0"/>
    <n v="1"/>
    <n v="0"/>
    <n v="0"/>
    <n v="1"/>
    <n v="1"/>
    <n v="0"/>
    <n v="0"/>
    <n v="0"/>
  </r>
  <r>
    <s v="STM"/>
    <s v="Slovenské technické múzeum"/>
    <s v="STM202108"/>
    <n v="4"/>
    <s v="Rekonštrukcia budovy NKP Varne František, Solivar Prešov"/>
    <s v="Odstránenie vzniku trhlín v nosných múroch odvodnením pozemkov okolo budovy a oprava vonkajších omietok. Budova je súčasťou expozície ťažby soli, konajú sa tam príležitostné krátkodobé výstavy. Zámerom STM je časť objektu prenajať. Cieľom rekonštrukcie objektu Varňa bude odvodnenie pozemku okolo budovy. Súčasťou IA je výmena celého okapového systému, oprava prasklín a sanácia omietok. Sanáciu omietok je potrebné realizovať z dôvodu agresívneho prostredia (soľanka) ako aj poveternostných podmienok. Rekonštrukciou zabránime a spevníme nosné múry, čím zabránime následnej degradácii objektu. Cieľom STM je zachovať unikátnu  NKP v dobrom stave a nezvyšovať náklady na ďalšie havarijné práce. "/>
    <s v="Cieľom je minimalizácia budúcich nákladov a škôd. Bezpečné sprístupnenie historického objektu v správe STM verejnosti, bezpečné sprístupnenie historického objektu v správe STM verejnsoti.Cieľom je zachovanie NKP Solivar"/>
    <s v="N/A"/>
    <m/>
    <s v="Úspora nákladov na opravy a prevádzku, 4000 €/rok, tržby z prenájmu 12 000 €/rok. Nutné opravy potrubí, fasády, rýn...riešenia zamakania objektu a pod. Obmedzuje plné využitie a kapacity soľnej jaskyne. Cieľom STM je časť objektu prenajať = zvýšenie tržieb. Ide o odborný odhad._x000a_"/>
    <x v="1"/>
    <x v="1"/>
    <x v="1"/>
    <s v="01 Investičný zámer"/>
    <x v="0"/>
    <x v="0"/>
    <n v="1"/>
    <n v="160000"/>
    <n v="0"/>
    <n v="0"/>
    <n v="160000"/>
    <n v="0"/>
    <n v="0"/>
    <n v="0"/>
    <n v="0"/>
    <n v="0"/>
    <n v="0"/>
    <n v="0"/>
    <n v="0"/>
    <s v="-"/>
    <n v="0"/>
    <n v="0"/>
    <n v="0"/>
    <n v="0"/>
    <n v="0"/>
    <n v="0"/>
    <n v="0"/>
    <n v="0"/>
    <n v="0"/>
    <n v="0"/>
    <n v="0"/>
    <s v="Varňa František, NKP Solivar – Oprava fasády, odvodnenie pozemkov okolo budovy, čím sa zabráni nežiadúcemu sadaniu budovy a vzniku trhlín v nosných múroch.Vonkajšie omietky na budove Varne sú schátrané vplyvom dažďa aj soľných podzemných vôd, je potrebná ich oprava spolu s odvodnením dažďovej vody do neďalekého Soľného potok. Projektová dokumetnácia pre stavebné konanie je v procese. "/>
    <n v="0"/>
    <x v="0"/>
    <s v="B1"/>
    <n v="7"/>
    <n v="1"/>
    <n v="1"/>
    <n v="1"/>
    <n v="1"/>
    <n v="1"/>
    <n v="1"/>
    <n v="1"/>
    <n v="0"/>
    <n v="1"/>
    <n v="0"/>
    <n v="0"/>
    <n v="1"/>
    <n v="0"/>
    <n v="0"/>
    <n v="0"/>
    <n v="0"/>
  </r>
  <r>
    <s v="STM"/>
    <s v="Slovenské technické múzeum"/>
    <s v="STM202105"/>
    <n v="11"/>
    <s v="Nákup zbierkových predmetov a knižničných fondov "/>
    <s v="Rozvoj zbierkového fondu kúpou nových prírastkov, dokumentujúcich vývoj vedy, výroby a techniky na Slovensku, rozvoj knižničného fondu špecializovanej knižnice.  "/>
    <s v="Cieľom je rozšírenie zbierkového a knižného fondu a jeho sprístupňovanie verejnosti."/>
    <s v="N/A"/>
    <s v="Zákon č. 206/2009 Z.z. o múzeách a o galériách a o ochrane predmetov kultúrnej hodnoty, §8  a)"/>
    <s v="Zvýšenie počtu krátkodobých a putovných výstav 5/rok; zvýšenie počtu externých bádateľov 20/rok,nové expozície =  zvýšenie tržieb 5 000 €/rok. Nákup ZP=nové expozície=zvýšenie vlastných tržieb._x000a__x000a_"/>
    <x v="2"/>
    <x v="2"/>
    <x v="13"/>
    <s v="07 V realizácii"/>
    <x v="0"/>
    <x v="1"/>
    <n v="1"/>
    <n v="375430"/>
    <n v="0"/>
    <n v="25430"/>
    <n v="0"/>
    <n v="70000"/>
    <n v="70000"/>
    <n v="70000"/>
    <n v="70000"/>
    <n v="0"/>
    <n v="0"/>
    <n v="0"/>
    <n v="0"/>
    <s v="-"/>
    <n v="10000"/>
    <n v="10000"/>
    <n v="0"/>
    <n v="0"/>
    <n v="0"/>
    <n v="0"/>
    <n v="0"/>
    <n v="0"/>
    <n v="0"/>
    <n v="0"/>
    <n v="0"/>
    <s v="je nutná oprava oplotenia Kaštieľa Budimír, ktoré je značne schátrané, potreba odbornej obnovy zanedbaného kaštieľskeho parku.                                                                     Oprava schátraného, poškodeného oplotenia národnej kultúrnej"/>
    <n v="0"/>
    <x v="0"/>
    <s v="B1"/>
    <n v="7"/>
    <n v="0"/>
    <n v="1"/>
    <n v="1"/>
    <n v="1"/>
    <n v="1"/>
    <n v="1"/>
    <n v="1"/>
    <n v="0"/>
    <n v="1"/>
    <n v="0"/>
    <n v="1"/>
    <n v="0"/>
    <n v="1"/>
    <n v="0"/>
    <n v="0"/>
    <n v="0"/>
  </r>
  <r>
    <s v="STM"/>
    <s v="Slovenské technické múzeum"/>
    <s v="STM202103"/>
    <n v="6"/>
    <s v="Rekonštrukcia budovy NKP Gápeľ Solivar Prešov "/>
    <s v="Rekonštrukcia strešného plášťa a vplyvom soli poškodených vonkajších a vnútorných omietok, oprava trhlin v murive. Budova je súčasťou stálej expozície histórie ťažby soli._x000a_"/>
    <s v="Cieľom je minimalizácia budúcich nákladov a škôd. Bezpečné sprístupnenie historického objektu v správe STM verejnosti"/>
    <s v="N/A"/>
    <s v="Zákon č. 49/2002 Z.z. o ochrane pamiatkového fondu, §32 ods. 1 a  §27 ods. 1 a  §28 ods. 2 a); Zákon č. 206/2009 Z.z. o múzeách a o galériách a o ochrane predmetov kultúrnej hodnoty, §8 g); Zákon č. 278 /1993 Z.z. o správe majetku štátu, §3"/>
    <s v="Úspora nákladov na opravy a prevádzku, 4 500 €/rok. Nutné pravy a údržba. Odkladané pre nedostatok finančných prostriekov - opravy stropu, rýn a fasády - odborný odhad._x000a_"/>
    <x v="1"/>
    <x v="1"/>
    <x v="1"/>
    <s v="01 Investičný zámer"/>
    <x v="0"/>
    <x v="0"/>
    <n v="1"/>
    <n v="60000"/>
    <n v="0"/>
    <n v="0"/>
    <n v="0"/>
    <n v="60000"/>
    <n v="0"/>
    <n v="0"/>
    <n v="0"/>
    <n v="0"/>
    <n v="0"/>
    <n v="0"/>
    <n v="0"/>
    <s v="-"/>
    <n v="0"/>
    <n v="0"/>
    <n v="0"/>
    <n v="0"/>
    <n v="0"/>
    <n v="0"/>
    <n v="0"/>
    <n v="0"/>
    <n v="0"/>
    <n v="0"/>
    <n v="0"/>
    <s v="Poškodený strešný plášť nebráni zatekaniu dážďovej vody do interiéru (výmena strešnej krytiny), vplyvom soli sú poškodené vonkajšie a vnútorné omietky, viditeľné trhliny v murive, potrebný statický posudok. Budova Gápľa NKP Solivar je vplyvom soli schátraná, je potrebná jej obnova. Oprava krovu a omietok interiéru i exteriéru objektu Gápľa, dreveného stropu v strojovni."/>
    <n v="1"/>
    <x v="0"/>
    <s v="B1"/>
    <n v="8"/>
    <n v="1"/>
    <n v="1"/>
    <n v="1"/>
    <n v="1"/>
    <n v="1"/>
    <n v="1"/>
    <n v="1"/>
    <n v="0"/>
    <n v="1"/>
    <n v="0"/>
    <n v="0"/>
    <n v="1"/>
    <n v="1"/>
    <n v="0"/>
    <n v="0"/>
    <n v="0"/>
  </r>
  <r>
    <s v="STM"/>
    <s v="Slovenské technické múzeum"/>
    <s v="STM202104"/>
    <n v="10"/>
    <s v="Obnova parku a oplotenia Kaštieľa Budimír"/>
    <s v="Odstránenie havarijného stavu oplotenia, odborná pôvodného kaštieľského parku. V priestoroch Kaštieľa je umiestnená stála expozícia hodín. Konajú sa tam príležitostné krátkodobé výstavy a kultúrne podujatia.                                                                  "/>
    <s v="Cieľom je minimalizácia budúcich nákladov a škôd, sprístupnenie verejnosti"/>
    <s v="N/A"/>
    <s v="Zákon č. 49/2002 Z.z. o ochrane pamiatkového fondu, §32 ods. 1 a  §27 ods. 1 a  §28 ods. 2 a); Zákon č. 206/2009 Z.z. o múzeách a o galériách a o ochrane predmetov kultúrnej hodnoty, §8 g);  Zákon č. 278 /1993 Z.z. o správe majetku štátu, §4"/>
    <s v="Úspora nákladov na opravy a prevádzku, 7 000 €/rok, zvýšenie tržieb 3 000 €/rok.  Oplotenie a park je zdevastovaný, ohrozuje elekt vedenie a aj prípadných občanov obce. Náklady na opravu plota, obnova parku, čo zvýši potenciál aj z hľadiska vlastných príjmov - svadby, fotenie, kult - spoločenské podujatia. Ide o odborný odhad."/>
    <x v="1"/>
    <x v="1"/>
    <x v="22"/>
    <s v="04 Projektová dokumentácia k dispozícii - pre stavebné povolenie"/>
    <x v="0"/>
    <x v="1"/>
    <n v="1"/>
    <n v="50000"/>
    <n v="0"/>
    <n v="0"/>
    <n v="0"/>
    <n v="50000"/>
    <n v="0"/>
    <n v="0"/>
    <n v="0"/>
    <n v="0"/>
    <n v="0"/>
    <n v="0"/>
    <n v="0"/>
    <s v="-"/>
    <n v="0"/>
    <n v="0"/>
    <n v="0"/>
    <n v="0"/>
    <n v="0"/>
    <n v="0"/>
    <n v="0"/>
    <n v="0"/>
    <n v="0"/>
    <n v="0"/>
    <n v="0"/>
    <s v="Je nutná oprava oplotenia Kaštieľa Budimír, ktoré je značne schátrané, potreba odbornej obnovy zanedbaného kaštieľskeho parku.                                                                     Oprava schátraného, poškodeného oplotenia národnej kultúrnej pamiatky Kaštieľ v Budimíre, vrátane obnovy kaštieľskeho parku."/>
    <n v="1"/>
    <x v="0"/>
    <s v="B1"/>
    <n v="9"/>
    <n v="1"/>
    <n v="1"/>
    <n v="1"/>
    <n v="1"/>
    <n v="1"/>
    <n v="1"/>
    <n v="1"/>
    <n v="0"/>
    <n v="1"/>
    <n v="0"/>
    <n v="0"/>
    <n v="1"/>
    <n v="1"/>
    <n v="1"/>
    <n v="0"/>
    <n v="1"/>
  </r>
  <r>
    <s v="STM"/>
    <s v="Slovenské technické múzeum"/>
    <s v="STM202102"/>
    <n v="2"/>
    <s v="Rekonštrukcia budovy Četerne v Solivare Prešov."/>
    <s v="Odstránenie statických porúch v nosných konštrukciách strechy a obvodového muriva. Budova je súčasťou stálej expozície histórie ťažby soli._x000a_"/>
    <s v="Cieľom je minimalizácia budúcich nákladov a škôd. Bezpečné sprístupnenie historického objektu v správe STM verejnosti"/>
    <s v="N/A"/>
    <s v="Zákon č. 49/2002 Z.z. o ochrane pamiatkového fondu, §32 ods. 1 a  §27 ods. 1 a  §28 ods. 2 a); Zákon č. 206/2009 Z.z. o múzeách a o galériách a o ochrane predmetov kultúrnej hodnoty, §8 g);  Zákon č. 278 /1993 Z.z. o správe majetku štátu, §5"/>
    <s v="Úspora nákladov na opravy a prevádzku, 3 000 €/rok, zvýšenie tržieb o 1000€/rok. Náklady na odstránenie statických porúch, expozícia uzatvorená pre návšetvníkov, pokles tržieb, odborný odhad nákladov a zvýšenie tržieb._x000a_"/>
    <x v="0"/>
    <x v="0"/>
    <x v="0"/>
    <s v="05 Projektová dokumentácia k dispozícii - pre realizáciu stavby"/>
    <x v="0"/>
    <x v="0"/>
    <n v="1"/>
    <n v="60000"/>
    <n v="0"/>
    <n v="0"/>
    <n v="60000"/>
    <n v="0"/>
    <n v="0"/>
    <n v="0"/>
    <n v="0"/>
    <n v="0"/>
    <n v="0"/>
    <n v="0"/>
    <n v="0"/>
    <s v="-"/>
    <n v="0"/>
    <n v="0"/>
    <n v="0"/>
    <n v="0"/>
    <n v="0"/>
    <n v="0"/>
    <n v="0"/>
    <n v="0"/>
    <n v="0"/>
    <n v="0"/>
    <n v="0"/>
    <s v="Po zrealizovaní sanačných prác budú odstránené poruchy stavby  na obvodovom nosnom murive a nosnej časti strechy.Tieto poruchy sú vážneho charakteru a je nutné prístúpiť k ich sanácii. Neriešenie týchto porúch môže spôsobiť ďalšie nadväzujúce statické poruchy, ktoré môžu viesť k celkovej strate statickej stability objektu."/>
    <n v="1"/>
    <x v="0"/>
    <s v="B1"/>
    <n v="8"/>
    <n v="1"/>
    <n v="1"/>
    <n v="1"/>
    <n v="1"/>
    <n v="1"/>
    <n v="1"/>
    <n v="1"/>
    <n v="0"/>
    <n v="1"/>
    <n v="1"/>
    <n v="0"/>
    <n v="0"/>
    <n v="1"/>
    <n v="0"/>
    <n v="0"/>
    <n v="0"/>
  </r>
  <r>
    <s v="SÚH"/>
    <s v="Slovenská ústredná hvezdáreň Hurbanovo"/>
    <s v="SÚH202102"/>
    <n v="2"/>
    <s v="Výstavba astronomickej pozorovateľne"/>
    <s v="SÚH vo vedeckovýskumnej oblasti plánuje rozšírenie pozorovacích programov. Pre ich realizáciu potrebuje vybudovať samostatnú pozorovateľňu s astronomických prístrojovým vybavením, ktorá bude vyhovovať moderným kritériám astronomických pozorovaní  - automatizácia."/>
    <s v="Cieľom je realizovať pravidelný pozorovací program zákrytov a fotometrie. "/>
    <s v="N/A"/>
    <s v="Zriaďovacia listina SÚH, Čl. 1 ods. 2 písm. b) "/>
    <s v="Realizácia odborných astronomických pozorovaní  50/rok"/>
    <x v="1"/>
    <x v="4"/>
    <x v="10"/>
    <s v="01 Investičný zámer"/>
    <x v="0"/>
    <x v="1"/>
    <n v="1"/>
    <n v="110000"/>
    <n v="6000"/>
    <n v="0"/>
    <n v="6000"/>
    <n v="104000"/>
    <n v="0"/>
    <n v="0"/>
    <n v="0"/>
    <n v="0"/>
    <n v="0"/>
    <n v="0"/>
    <n v="0"/>
    <s v="-"/>
    <n v="0"/>
    <n v="0"/>
    <n v="0"/>
    <n v="0"/>
    <n v="0"/>
    <n v="0"/>
    <n v="0"/>
    <n v="0"/>
    <n v="0"/>
    <n v="0"/>
    <n v="0"/>
    <m/>
    <n v="0"/>
    <x v="0"/>
    <s v="B1"/>
    <n v="8"/>
    <n v="1"/>
    <n v="1"/>
    <n v="0"/>
    <n v="1"/>
    <n v="1"/>
    <n v="1"/>
    <n v="1"/>
    <n v="0"/>
    <n v="1"/>
    <n v="0"/>
    <n v="0"/>
    <n v="1"/>
    <n v="1"/>
    <n v="1"/>
    <n v="0"/>
    <n v="1"/>
  </r>
  <r>
    <s v="SÚH"/>
    <s v="Slovenská ústredná hvezdáreň Hurbanovo"/>
    <s v="SÚH202103"/>
    <n v="4"/>
    <s v="Rekonštrukcia strednej kupoly Historickej budovy hvezdárne "/>
    <s v="SÚH má v správe Historickú budovu hvezdárne, ktorá je evidovaná ako kultúrna pamiatka. Stredná kupola hvezdárne je v takom technickom stave, ktorý znemožňuje jej aktívne využívanie. Na jej sfunkčnenie je nutné osadenie koľajníc a celkového hnacieho mechanizmu. Preto je nutná jej demontáž, oprava a následné nové osadenie. Vzhľadom k tomu, že sa jedná o pamiatkový fond, kupola musí ostať v pôvodnom stave. "/>
    <s v="Sprístupnením ďalšej časti Historickej budovy širokej verejnosti rozšíriť a zatraktívniť programovú ponuku SÚH formou verejných pozorovaní. "/>
    <s v="N/A"/>
    <s v="Zriaďovacia listina SÚH, Čl. 1 ods. 2 písm. j) "/>
    <s v="Realizácia odborných astronomických pozorovaní  50/rok. "/>
    <x v="1"/>
    <x v="1"/>
    <x v="1"/>
    <s v="01 Investičný zámer"/>
    <x v="0"/>
    <x v="1"/>
    <n v="1"/>
    <n v="75000"/>
    <n v="5000"/>
    <n v="0"/>
    <n v="0"/>
    <n v="5000"/>
    <n v="70000"/>
    <n v="0"/>
    <n v="0"/>
    <n v="0"/>
    <n v="0"/>
    <n v="0"/>
    <n v="0"/>
    <s v="-"/>
    <n v="0"/>
    <n v="0"/>
    <n v="0"/>
    <n v="0"/>
    <n v="0"/>
    <n v="0"/>
    <n v="0"/>
    <n v="0"/>
    <n v="0"/>
    <n v="0"/>
    <n v="0"/>
    <m/>
    <n v="1"/>
    <x v="0"/>
    <s v="B1"/>
    <n v="8"/>
    <n v="1"/>
    <n v="1"/>
    <n v="0"/>
    <n v="1"/>
    <n v="1"/>
    <n v="1"/>
    <n v="1"/>
    <n v="0"/>
    <n v="1"/>
    <n v="0"/>
    <n v="0"/>
    <n v="1"/>
    <n v="1"/>
    <n v="1"/>
    <n v="0"/>
    <n v="1"/>
  </r>
  <r>
    <s v="SÚH"/>
    <s v="Slovenská ústredná hvezdáreň Hurbanovo"/>
    <s v="SÚH202101"/>
    <n v="1"/>
    <s v="Výmena projekčného systému planetária"/>
    <s v="SÚH v súčasnosti využíva na popularizačnú činnosť digitálne planetárium s rozlíšením 1,6 K nainštalované v roku 2015. Za dobu 6 rokov bol hardvér planetária v činnosti cca 10000 hodín, čo začína byť na hranici jeho životnosti. V súčasnosti sa stáva štandartom pre projekčné systémy planetárií rozlíšenie 4 K. Toto rozlíšenie vyžaduje vyššiu výkonnosť hardvéru a tiež väčšie úložné miesto. Výmena projekčného systému planetária predpokladá aj vytvorenie osobitnej produkčnej jednotky."/>
    <s v="Cieľom je zabezpečiť audiovizuálne programy v planetáriu, ktoré spĺňajú najvyššie kritériá zobrazovania, majú vysokú návštevnosť a pre inštitúciu sú zdrojom vlastných príjmom."/>
    <s v="N/A"/>
    <s v="Zriaďovacia listina SÚH, Čl. 1 ods. 2 písm. j) "/>
    <s v="Zvýšenie počtu návštevníkov podujatí, 500/rok"/>
    <x v="1"/>
    <x v="5"/>
    <x v="11"/>
    <s v="01 Investičný zámer"/>
    <x v="0"/>
    <x v="1"/>
    <n v="1"/>
    <n v="235000"/>
    <n v="0"/>
    <n v="0"/>
    <n v="235000"/>
    <n v="0"/>
    <n v="0"/>
    <n v="0"/>
    <n v="0"/>
    <n v="0"/>
    <n v="0"/>
    <n v="0"/>
    <n v="0"/>
    <s v="-"/>
    <n v="0"/>
    <n v="0"/>
    <n v="0"/>
    <n v="0"/>
    <n v="0"/>
    <n v="0"/>
    <n v="0"/>
    <n v="0"/>
    <n v="0"/>
    <n v="0"/>
    <n v="0"/>
    <m/>
    <n v="0"/>
    <x v="0"/>
    <s v="B1"/>
    <n v="9"/>
    <n v="1"/>
    <n v="1"/>
    <n v="1"/>
    <n v="1"/>
    <n v="1"/>
    <n v="1"/>
    <n v="1"/>
    <n v="0"/>
    <n v="1"/>
    <n v="0"/>
    <n v="0"/>
    <n v="1"/>
    <n v="1"/>
    <n v="1"/>
    <n v="0"/>
    <n v="1"/>
  </r>
  <r>
    <s v="SÚH"/>
    <s v="Slovenská ústredná hvezdáreň Hurbanovo"/>
    <s v="SÚH202104"/>
    <m/>
    <s v="Nákup osobného automobiliu v sume 24 000 eur"/>
    <m/>
    <m/>
    <s v="N/A"/>
    <m/>
    <m/>
    <x v="1"/>
    <x v="3"/>
    <x v="14"/>
    <s v="07 V realizácii"/>
    <x v="0"/>
    <x v="0"/>
    <n v="1"/>
    <n v="24000"/>
    <n v="0"/>
    <n v="24000"/>
    <n v="0"/>
    <n v="0"/>
    <n v="0"/>
    <n v="0"/>
    <n v="0"/>
    <n v="0"/>
    <n v="0"/>
    <n v="0"/>
    <n v="0"/>
    <s v="-"/>
    <n v="0"/>
    <n v="0"/>
    <n v="0"/>
    <n v="0"/>
    <n v="0"/>
    <n v="0"/>
    <n v="0"/>
    <n v="0"/>
    <n v="0"/>
    <n v="0"/>
    <n v="0"/>
    <m/>
    <n v="1"/>
    <x v="0"/>
    <s v="B1"/>
    <n v="6"/>
    <n v="1"/>
    <n v="1"/>
    <n v="1"/>
    <n v="0"/>
    <n v="0"/>
    <n v="1"/>
    <n v="1"/>
    <n v="0"/>
    <n v="1"/>
    <n v="0"/>
    <n v="0"/>
    <n v="1"/>
    <n v="0"/>
    <n v="1"/>
    <n v="1"/>
    <n v="0"/>
  </r>
  <r>
    <s v="ŠDKE"/>
    <s v="Štátne divadlo Košice"/>
    <s v="ŠDKE202115"/>
    <n v="14"/>
    <s v="Budova riaditeľstva a skúšobní - Zníženie energetickej náročnosti objektu"/>
    <s v="Zníženie energetickej náročnosti budovy a odstránenie havarijného stavu stavebných konštrukcií zateplením strešnej konštrukcie, obvodového muriva, výmenou okenných výplní a dverí, odizolovanie suterénneho muriva."/>
    <s v="Minimalizácia budúcich nákladov a škôd."/>
    <m/>
    <s v="Zákon č. 50/1976 Z.z. stavebný zákon, §86 ods. 1; Zákon č. 124/2006 Z.z. o bezpečnosti a ochrane zdravia pri práci, §5 ods. 1 a ods. 2  a) a c) a d) a h) a  §6 ods. 1  b) a d) a f); Zákon č. 278/1993 Z. z. o správe majetku štátu, §3 ods. 2"/>
    <s v="Úspora v nákladoch na energiu, zníženie nákladov cca o 40%                                      46 367,- €/rok"/>
    <x v="0"/>
    <x v="0"/>
    <x v="0"/>
    <s v="02 Analýza / podkladová štúdia k investičnému zámeru"/>
    <x v="1"/>
    <x v="1"/>
    <n v="0.95569999999999999"/>
    <n v="1907211"/>
    <n v="85000"/>
    <n v="15000"/>
    <n v="70000"/>
    <n v="417211"/>
    <n v="1070000"/>
    <n v="335000"/>
    <n v="0"/>
    <n v="0"/>
    <n v="0"/>
    <n v="0"/>
    <n v="0"/>
    <s v="-"/>
    <n v="0"/>
    <n v="0"/>
    <n v="0"/>
    <n v="0"/>
    <n v="0"/>
    <n v="0"/>
    <n v="0"/>
    <n v="0"/>
    <n v="0"/>
    <n v="0"/>
    <n v="0"/>
    <s v="V roku 2021 bol spracovaný Stavebný zámer, v roku 2022 sa pripravuje realizácia spracovania projektovej dokumentácie pre stavebné povolenie a realizáciu stavby. Stavebný zámer a projektovú dokumentáciu ŠDKE financuje z vlastných zdrojov."/>
    <n v="0"/>
    <x v="1"/>
    <s v="B3"/>
    <n v="8"/>
    <n v="1"/>
    <n v="1"/>
    <n v="1"/>
    <n v="1"/>
    <n v="1"/>
    <n v="0"/>
    <n v="0"/>
    <n v="0"/>
    <n v="1"/>
    <n v="1"/>
    <n v="0"/>
    <n v="0"/>
    <n v="1"/>
    <n v="1"/>
    <n v="0"/>
    <n v="1"/>
  </r>
  <r>
    <s v="ŠDKE"/>
    <s v="Štátne divadlo Košice"/>
    <s v="ŠDKE202117"/>
    <n v="16"/>
    <s v="Obnova NKP - historickej budovy divadla ŠDKE, II. Etapa"/>
    <s v="Obnova vonkajších častí stavebných konštrukcií objektu NKP v rozsahu výmeny okien cca 45%, reštaurovania vonkajších dverí cca 15%, obnova fasády takmer v celom rozsahu, oprava strešnej konštrukcie, obnova kamenných prvkov v celom rozsahu, výmena rampy pre imobilných,zabezpečenie zábradlia vonkajších balkónov a odizolovanie základového a suterénneho muriva a nasvietenie objektu.                                                                                                                  V roku 2016 prebehla obnova NKP I. etapa, ktorá bola  financovaná zo zdrojov NFP, tzv. Nórskych fondov."/>
    <s v="Zabezpečiť záchranu NKP využívanú na kultúrno výchovnú činnosť. "/>
    <m/>
    <s v="Zákon č. 50/1976 Z.z. stavebný zákon, §86 ods. 1; Zákon č. 124/2006 Z.z. o bezpečnosti a ochrane zdravia pri práci, §5 ods. 1 a ods. 2  a) a c) a d) a h) a  §6 ods. 1  b) a d) a f); Zákon č. 278/1993 Z. z. o správe majetku štátu, §3 ods. 3"/>
    <s v="Odohranie 100% plánovaného počtu predstavení v historickej budove, 200/rok;                                   "/>
    <x v="1"/>
    <x v="1"/>
    <x v="1"/>
    <s v="01 Investičný zámer"/>
    <x v="1"/>
    <x v="1"/>
    <n v="0.98429999999999995"/>
    <n v="1412190"/>
    <n v="22190"/>
    <n v="0"/>
    <n v="22190"/>
    <n v="850000"/>
    <n v="540000"/>
    <n v="0"/>
    <n v="0"/>
    <n v="0"/>
    <n v="0"/>
    <n v="0"/>
    <n v="0"/>
    <s v="-"/>
    <n v="0"/>
    <n v="0"/>
    <n v="0"/>
    <n v="0"/>
    <n v="0"/>
    <n v="0"/>
    <n v="0"/>
    <n v="0"/>
    <n v="0"/>
    <n v="0"/>
    <n v="0"/>
    <s v="Projektová dokumentácia v hodnote 22 190 € sa bude riešiť z vlastných zdrojov v roku 2022 na základe VO, ktoré sa uskutočnilo v roku 2021. "/>
    <n v="0"/>
    <x v="1"/>
    <s v="B3"/>
    <n v="8"/>
    <n v="1"/>
    <n v="1"/>
    <n v="1"/>
    <n v="1"/>
    <n v="1"/>
    <n v="0"/>
    <n v="0"/>
    <n v="0"/>
    <n v="1"/>
    <n v="0"/>
    <n v="0"/>
    <n v="1"/>
    <n v="1"/>
    <n v="1"/>
    <n v="0"/>
    <n v="1"/>
  </r>
  <r>
    <s v="ŠDKE"/>
    <s v="Štátne divadlo Košice"/>
    <s v="ŠDKE202125"/>
    <n v="24"/>
    <s v="Budova riaditeľstva a skúšobní - modernizácia skúšobne orchestra, zborovej sály a skúšobného javiska"/>
    <s v="Rekonštrukciou stavebných častí jednotlivých priestorov zabezpečiť vyhovujúce podmienky a vybavenosť týchto priestorov pre skúšobný proces. Jednotlivé stavebné konštrukcie v týchto priestoroch musia byť upravené pre požiadavky kladené z hľadiska akustiky, vzduchotechniky, osvetlenia a taktiež konštrukčného vybavenia miestností.  "/>
    <s v="Umožnením využívania priestorov skúšobného javiska, skúšobne orchestra a zborovej sály umeleckýcmi súbormi a baletným i operným štúdiom pre skúšobný proces, odľahčiť javisko historickej budovy divadla pre účely predstavení."/>
    <s v="N/A"/>
    <s v="Zákon č. 124/2006 Z.z. o bezpečnosti a ochrane zdravia pri práci, §5 ods. 1 a ods. 2  a) a c) a d) a h) a  §6 ods. 1  b) a d) a f)"/>
    <s v="Odohranie plánovaného počtu predstavení v historickej budove, 65/rok"/>
    <x v="1"/>
    <x v="1"/>
    <x v="1"/>
    <s v="01 Investičný zámer"/>
    <x v="0"/>
    <x v="1"/>
    <n v="1"/>
    <n v="632000"/>
    <n v="25280"/>
    <n v="0"/>
    <n v="25280"/>
    <n v="0"/>
    <n v="300000"/>
    <n v="306720"/>
    <n v="0"/>
    <n v="0"/>
    <n v="0"/>
    <n v="0"/>
    <n v="0"/>
    <s v="-"/>
    <n v="0"/>
    <n v="0"/>
    <n v="0"/>
    <n v="0"/>
    <n v="0"/>
    <n v="0"/>
    <n v="0"/>
    <n v="0"/>
    <n v="0"/>
    <n v="0"/>
    <n v="0"/>
    <m/>
    <n v="0"/>
    <x v="0"/>
    <s v="B1"/>
    <n v="9"/>
    <n v="1"/>
    <n v="1"/>
    <n v="1"/>
    <n v="1"/>
    <n v="1"/>
    <n v="1"/>
    <n v="1"/>
    <n v="0"/>
    <n v="1"/>
    <n v="0"/>
    <n v="0"/>
    <n v="1"/>
    <n v="1"/>
    <n v="1"/>
    <n v="0"/>
    <n v="1"/>
  </r>
  <r>
    <s v="ŠDKE"/>
    <s v="Štátne divadlo Košice"/>
    <s v="ŠDKE202103"/>
    <n v="3"/>
    <s v="Objekt historickej budovy divadla - modernizácia strojovne vzduchotechniky /Havarijný stav/"/>
    <s v="Výmenou vzduchotechnického zariadenia, ako jedinného zdroja vykurovania, resp. chladenia divadelnej sály v objekte je potrebné eliminovať  prerušenie prevádzky objektu a zrušenie predstavení. Strojné zariadenie je už technicky zastarané, značne poruchové, nespoľahlivé, u ktorého hrozí kedykoľvek jeho zlyhanie. V roku 2017 bola veľká havária strojného zariadenia vzduchotechniky, ktorá sa opakovala začiatkom roku 2021."/>
    <s v="Zabezpečiť bezporuchovú prevádzku systému výmeny vzduchu, vykurovania, resp. chladenia javiska a hľadiska divadelnej sály pre objekt historickej budovy divadla, znížiť energetickú náročnosť na prevádzkovanie objektu divadla, zabezpečiť vyššý komfort pre návštevníkov divadla, zamestnancov i účinkujúcich."/>
    <s v="N/A"/>
    <s v="Zákon č. 124/2006 Z.z. o bezpečnosti a ochrane zdravia pri práci, §5 ods. 1 a ods. 2  a) a c) a d) a h) a  §6 ods. 1  b) a d) a f)"/>
    <s v="Odohranie 100% plánovaného počtu predstavení v historickej budove, 200/rok;                               Úspora v nákladoch na energiu,                           5 650,- €/rok;                           Zníženie nákladov na opravy,                     7 400,- €/rok"/>
    <x v="0"/>
    <x v="0"/>
    <x v="0"/>
    <s v="05 Projektová dokumentácia k dispozícii - pre realizáciu stavby"/>
    <x v="1"/>
    <x v="1"/>
    <n v="0.97929999999999995"/>
    <n v="594344"/>
    <n v="12960"/>
    <n v="2160"/>
    <n v="581384"/>
    <n v="0"/>
    <n v="0"/>
    <n v="0"/>
    <n v="0"/>
    <n v="0"/>
    <n v="0"/>
    <n v="0"/>
    <n v="0"/>
    <s v="-"/>
    <n v="0"/>
    <n v="0"/>
    <n v="0"/>
    <n v="0"/>
    <n v="0"/>
    <n v="0"/>
    <n v="0"/>
    <n v="0"/>
    <n v="0"/>
    <n v="0"/>
    <n v="0"/>
    <s v="Projektová dokumentácia hradená z vlastných zdrojov v roku 2017 v sume 10 800 €, aktualizácia projektovej dokumentácie bola v roku 2021 na sumu 2 160 € taktiež z vlastných zdrojov."/>
    <n v="0"/>
    <x v="0"/>
    <s v="B1"/>
    <n v="8"/>
    <n v="0"/>
    <n v="1"/>
    <n v="1"/>
    <n v="1"/>
    <n v="1"/>
    <n v="1"/>
    <n v="1"/>
    <n v="0"/>
    <n v="1"/>
    <n v="1"/>
    <n v="0"/>
    <n v="0"/>
    <n v="1"/>
    <n v="1"/>
    <n v="0"/>
    <n v="1"/>
  </r>
  <r>
    <s v="ŠDKE"/>
    <s v="Štátne divadlo Košice"/>
    <s v="ŠDKE202104"/>
    <n v="4"/>
    <s v="Objekt dielní - výmena svetlíkov a zateplenie objektu /Havarijný stav/"/>
    <s v="Výmena strešných svetlíkov a zateplenie objektu zabezpečí ochranu konštrukcií stavby, ktoré sú poškodené poveternostnými vplyvmi a staticky nestabilné. Zateplenie nespľňa súčasné teplotechnické podmienky, cez strešnú konštrukciu zateká, čo má vplyv na stavbu a taktiež na prevádzkovanie objektu. Stavba bola postavená na prelome 50 -60 rokov minulého storočia, nachádza sa v pôvodnom stave."/>
    <s v="Zabezpečiť stabilitu strešnej konštrukcie, ochrániť stavbu a technické vybavenie priestorov, vrátane ochrany zdravia zamestnancov. Znížiť energetickú náročnost objektu."/>
    <s v="N/A"/>
    <s v="Zákon č. 50/1976 Z.z. stavebný zákon, §86 ods. 1"/>
    <s v="Odohranie 100% plánovaného celkového počtu premier, 11/rok;                               Úspora v nákladoch na energiu,             2 800,- €/rok;                           Zníženie nákladov na opravy,                        2 850,- €/rok"/>
    <x v="0"/>
    <x v="0"/>
    <x v="0"/>
    <s v="01 Investičný zámer"/>
    <x v="0"/>
    <x v="1"/>
    <n v="1"/>
    <n v="516500"/>
    <n v="12000"/>
    <n v="0"/>
    <n v="12000"/>
    <n v="504500"/>
    <n v="0"/>
    <n v="0"/>
    <n v="0"/>
    <n v="0"/>
    <n v="0"/>
    <n v="0"/>
    <n v="0"/>
    <s v="-"/>
    <n v="0"/>
    <n v="0"/>
    <n v="0"/>
    <n v="0"/>
    <n v="0"/>
    <n v="0"/>
    <n v="0"/>
    <n v="0"/>
    <n v="0"/>
    <n v="0"/>
    <n v="0"/>
    <m/>
    <n v="0"/>
    <x v="0"/>
    <s v="B1"/>
    <n v="9"/>
    <n v="1"/>
    <n v="1"/>
    <n v="1"/>
    <n v="1"/>
    <n v="1"/>
    <n v="1"/>
    <n v="1"/>
    <n v="0"/>
    <n v="1"/>
    <n v="1"/>
    <n v="0"/>
    <n v="0"/>
    <n v="1"/>
    <n v="1"/>
    <n v="0"/>
    <n v="1"/>
  </r>
  <r>
    <s v="ŠDKE"/>
    <s v="Štátne divadlo Košice"/>
    <s v="ŠDKE202102"/>
    <n v="2"/>
    <s v="Budova riaditeľstva a skúšobní - Rekonštrukcia odovzdávacej stanice vrátane vyregulovania systému ÚK /Havarijný stav/                        "/>
    <s v="Výmenou technicky zastaraného technologického zariadenia, často poruchového, s minimálnou možnosťou regulácie dosiahneme elimináciu výpadkov dodávky tepla a teplej vody do objektu riaditeľstva a skúšobní a do objektu historickej budovy divadla."/>
    <s v="Zabezpečiť bezporuchovú prevádzku systému vykurovania a dodávky teplej vody s možnosťou regulácie systému pre objekt riaditeľstva a skúšobní a pre objekt historickej budovy divadla a znížiť energetickú náročnosť objektov."/>
    <s v="N/A"/>
    <s v="Zákon č. 124/2006 Z.z. o bezpečnosti a ochrane zdravia pri práci, §5 ods. 1 a ods. 2  a) a c) a d) a h) a  §6 ods. 1  b) a d) a f)"/>
    <s v="Odohranie 100% plánovaného počtu predstavení v historickej budove, 200/rok;                               Úspora v nákladoch na energiu,          11 700,- €/rok                                                    Zníženie nákladov na opravy,                 3 800,- €/rok"/>
    <x v="0"/>
    <x v="0"/>
    <x v="0"/>
    <s v="05 Projektová dokumentácia k dispozícii - pre realizáciu stavby"/>
    <x v="1"/>
    <x v="1"/>
    <n v="0.94"/>
    <n v="391334"/>
    <n v="24240"/>
    <n v="5100"/>
    <n v="367094"/>
    <n v="0"/>
    <n v="0"/>
    <n v="0"/>
    <n v="0"/>
    <n v="0"/>
    <n v="0"/>
    <n v="0"/>
    <n v="0"/>
    <s v="-"/>
    <n v="0"/>
    <n v="0"/>
    <n v="0"/>
    <n v="0"/>
    <n v="0"/>
    <n v="0"/>
    <n v="0"/>
    <n v="0"/>
    <n v="0"/>
    <n v="0"/>
    <n v="0"/>
    <s v="Projektová dokumentácia hradená z vlastných zdrojov v roku 2018 v sume 19 140 €, aktualizácia projektovej dokumentácie bola v roku 2021 na sumu 5 100 €, taktiež hradená z vlastných zdrojov."/>
    <n v="0"/>
    <x v="0"/>
    <s v="B1"/>
    <n v="7"/>
    <n v="0"/>
    <n v="1"/>
    <n v="0"/>
    <n v="1"/>
    <n v="1"/>
    <n v="1"/>
    <n v="1"/>
    <n v="0"/>
    <n v="1"/>
    <n v="1"/>
    <n v="0"/>
    <n v="0"/>
    <n v="1"/>
    <n v="1"/>
    <n v="0"/>
    <n v="1"/>
  </r>
  <r>
    <s v="ŠDKE"/>
    <s v="Štátne divadlo Košice"/>
    <s v="ŠDKE202112"/>
    <n v="12"/>
    <s v="Objekt dielní a skladov - kompletná výmena elektroinštalácie /Havarijný stav/"/>
    <s v="Kompletná výmena pôvodnej elektroinštalácie z obdobia výstavby objektu v 50 - 60 rokov minulého storočia."/>
    <s v="Minimalizácia škôd na majetku, ochrana zdravia a bezpečnosť pri práci zamestnancov"/>
    <s v="N/A"/>
    <s v="Zákon č. 50/1976 Z.z. stavebný zákon, §86 ods. 1; Zákon č. 124/2006 Z.z. o bezpečnosti a ochrane zdravia pri práci, §5 ods. 1 a ods. 2  a) a c) a d) a h) a  §6 ods. 1  b) a d) a f); Zákon č. 278/1993 Z. z. o správe majetku štátu, §3 ods. 2"/>
    <s v="Zníženie nákladov na opravu                    6 750,- €/rok"/>
    <x v="1"/>
    <x v="1"/>
    <x v="1"/>
    <s v="01 Investičný zámer"/>
    <x v="0"/>
    <x v="1"/>
    <n v="1"/>
    <n v="250000"/>
    <n v="8400"/>
    <n v="0"/>
    <n v="8400"/>
    <n v="241600"/>
    <n v="0"/>
    <n v="0"/>
    <n v="0"/>
    <n v="0"/>
    <n v="0"/>
    <n v="0"/>
    <n v="0"/>
    <s v="-"/>
    <n v="0"/>
    <n v="0"/>
    <n v="0"/>
    <n v="0"/>
    <n v="0"/>
    <n v="0"/>
    <n v="0"/>
    <n v="0"/>
    <n v="0"/>
    <n v="0"/>
    <n v="0"/>
    <m/>
    <n v="0"/>
    <x v="0"/>
    <s v="B1"/>
    <n v="9"/>
    <n v="1"/>
    <n v="1"/>
    <n v="1"/>
    <n v="1"/>
    <n v="1"/>
    <n v="1"/>
    <n v="1"/>
    <n v="0"/>
    <n v="1"/>
    <n v="0"/>
    <n v="0"/>
    <n v="1"/>
    <n v="1"/>
    <n v="1"/>
    <n v="0"/>
    <n v="1"/>
  </r>
  <r>
    <s v="ŠDKE"/>
    <s v="Štátne divadlo Košice"/>
    <s v="ŠDKE202126"/>
    <n v="25"/>
    <s v="Budova riaditeľstva a skúšobní - obnova sociálnych zariadení WC muži a ženy"/>
    <s v="Obnovou riešiť odpadovú kanalizáciu, obklady stien a stropov, výmenu sanitačného vybavenia, výmenu rozvodov vody a elektroinštalácie, vrátane odvetrania priestoru. .                       "/>
    <s v="Zabezpečiť funkčnosť a hygienické požiaavky na sociálné zariadenia."/>
    <s v="N/A"/>
    <s v="Zákon č. 124/2006 Z.z. o bezpečnosti a ochrane zdravia pri práci, § 5 ods. 1 a ods.2 písm.  h) a §6 ods. 1 písm. b); Zákon č. 278/1993 Z.z. o správe majetku štátu, §3 ods. 2"/>
    <s v="Zníženie nákladov na opravu                    1 737,- €/rok"/>
    <x v="0"/>
    <x v="0"/>
    <x v="0"/>
    <s v="01 Investičný zámer"/>
    <x v="0"/>
    <x v="1"/>
    <n v="1"/>
    <n v="120000"/>
    <n v="0"/>
    <n v="0"/>
    <n v="0"/>
    <n v="40000"/>
    <n v="40000"/>
    <n v="40000"/>
    <n v="0"/>
    <n v="0"/>
    <n v="0"/>
    <n v="0"/>
    <n v="0"/>
    <s v="-"/>
    <n v="0"/>
    <n v="0"/>
    <n v="0"/>
    <n v="0"/>
    <n v="0"/>
    <n v="0"/>
    <n v="0"/>
    <n v="0"/>
    <n v="0"/>
    <n v="0"/>
    <n v="0"/>
    <m/>
    <n v="0"/>
    <x v="0"/>
    <s v="B1"/>
    <n v="9"/>
    <n v="1"/>
    <n v="1"/>
    <n v="1"/>
    <n v="1"/>
    <n v="1"/>
    <n v="1"/>
    <n v="1"/>
    <n v="0"/>
    <n v="1"/>
    <n v="1"/>
    <n v="0"/>
    <n v="0"/>
    <n v="1"/>
    <n v="1"/>
    <n v="0"/>
    <n v="1"/>
  </r>
  <r>
    <s v="ŠDKE"/>
    <s v="Štátne divadlo Košice"/>
    <s v="ŠDKE202131"/>
    <n v="30"/>
    <s v="Objekty skladov a dielní - rekonštrukcia plynovej kotolne a rozvodov ÚK"/>
    <s v="Rekonštrukciou plynovej kotolňe minimalizovať náklady na údržbu a opravy, stávajúca je na hranici životnosti, je často poruchová vrátane rozvodov ÚK po objekte. Rozvody sú staré, sú časté výpadky kúrenia jednotlivých vetiev ÚK. "/>
    <s v="Zvýšiť účinnosť výkonu kotolne, znížiť energetickú náročnosť na výrobu tepla a teplej úžitkovej vody, zefektívniť vykurovací systém."/>
    <s v="N/A"/>
    <s v="Zákon č. 278/1993 Z.z. o správe majetku štátu, §3 ods. 2; Zákon č. 523/2004 Z. z. o rozpočtových pravidlách verejnej správy, §19 ods. 6"/>
    <s v="Odohranie 100% plánovaného celkového počtu premier,  11/rok;                               Úspora v nákladoch na energiu,        1 800,- €/rok;                           Zníženie nákladov na opravy,                 3 200,- €/rok"/>
    <x v="1"/>
    <x v="1"/>
    <x v="25"/>
    <s v="01 Investičný zámer"/>
    <x v="0"/>
    <x v="1"/>
    <n v="1"/>
    <n v="144000"/>
    <n v="5500"/>
    <n v="0"/>
    <n v="0"/>
    <n v="5500"/>
    <n v="138500"/>
    <n v="0"/>
    <n v="0"/>
    <n v="0"/>
    <n v="0"/>
    <n v="0"/>
    <n v="0"/>
    <s v="-"/>
    <n v="0"/>
    <n v="0"/>
    <n v="0"/>
    <n v="0"/>
    <n v="0"/>
    <n v="0"/>
    <n v="0"/>
    <n v="0"/>
    <n v="0"/>
    <n v="0"/>
    <n v="0"/>
    <m/>
    <n v="0"/>
    <x v="0"/>
    <s v="B1"/>
    <n v="9"/>
    <n v="1"/>
    <n v="1"/>
    <n v="1"/>
    <n v="1"/>
    <n v="1"/>
    <n v="1"/>
    <n v="1"/>
    <n v="0"/>
    <n v="1"/>
    <n v="0"/>
    <n v="0"/>
    <n v="1"/>
    <n v="1"/>
    <n v="1"/>
    <n v="0"/>
    <n v="1"/>
  </r>
  <r>
    <s v="ŠDKE"/>
    <s v="Štátne divadlo Košice"/>
    <s v="ŠDKE202101"/>
    <n v="1"/>
    <s v="Budova riaditeľstva a skúšobní - výmena zariadení trafostanice /Havarijný stav/"/>
    <s v="Výmenou jestvujúceho vybavenia trafostanice, ktoré je technicky nevyhovujúce /kapacitne predimenzované, v prípade havarijného stavu nie je možné odpojiť transformátor od technických zariadení v jednotlivých poliach VN rozvodov, vizuálne vidieť priesak chladiaceho oleja, nie sú možné opravy z dôvodu nedostupnosti náhradných dielov/ je zabezpečenie plynulej dodávky elektriny do objektu riaditeľstva a skúšobní a do objektu historickej budovy divadla. Transformátory sú vo vlastníctve SR."/>
    <s v="Zabezpečiť prevádzku divadla plynulou dodávkou elektriny pre objekt riaditeľstva a skúšobní a pre objekt historickej budovy divadla v súlade s platnou legislatívou a bezpečnou prevádzkou."/>
    <s v="N/A"/>
    <s v="Zákon č. 124/2006 Z.z. o bezpečnosti a ochrane zdravia pri práci, § 5 ods. 1 a ods.2 písm. a) a c) a d) a h) a §6 ods. 1 písm. b) a d)a  f); Zákon č. 278/1993 Z.z. o správe majetku štátu, §3 ods. 2; Zákon č. 50/1976 Z. z.stavebný zákon, §86 ods. 1"/>
    <s v="Odohranie 100% plánovaného počtu predstavení v historickej budove, 200/rok"/>
    <x v="0"/>
    <x v="0"/>
    <x v="0"/>
    <s v="05 Projektová dokumentácia k dispozícii - pre realizáciu stavby"/>
    <x v="1"/>
    <x v="1"/>
    <n v="0.93"/>
    <n v="57502"/>
    <n v="3840"/>
    <n v="3840"/>
    <n v="53662"/>
    <n v="0"/>
    <n v="0"/>
    <n v="0"/>
    <n v="0"/>
    <n v="0"/>
    <n v="0"/>
    <n v="0"/>
    <n v="0"/>
    <s v="-"/>
    <n v="0"/>
    <n v="0"/>
    <n v="0"/>
    <n v="0"/>
    <n v="0"/>
    <n v="0"/>
    <n v="0"/>
    <n v="0"/>
    <n v="0"/>
    <n v="0"/>
    <n v="0"/>
    <s v="V roku 2021 bola spracovaná projektová dokumentáca pre realizáciu stavby vo výške 3.840,- EUR hradená z vlastných zdrojov."/>
    <n v="1"/>
    <x v="0"/>
    <s v="B1"/>
    <n v="8"/>
    <n v="1"/>
    <n v="1"/>
    <n v="0"/>
    <n v="1"/>
    <n v="1"/>
    <n v="1"/>
    <n v="1"/>
    <n v="0"/>
    <n v="1"/>
    <n v="1"/>
    <n v="0"/>
    <n v="0"/>
    <n v="1"/>
    <n v="1"/>
    <n v="0"/>
    <n v="1"/>
  </r>
  <r>
    <s v="ŠDKE"/>
    <s v="Štátne divadlo Košice"/>
    <s v="ŠDKE202105"/>
    <n v="5"/>
    <s v="Mikroporty"/>
    <s v="Výmena kompletných sád mikroportov pre predstavenia, ako náhrada jestvujúcich, z dôvodu zmeny frekvenčných pásiem"/>
    <s v="Zabezpečenie bezporuchového chodu predstavení a kvality prenosu zvuku"/>
    <s v="N/A"/>
    <s v="Zriaďovacia listina ŠDK, Čl. I ods. 2 písm. a) a b) a c) a e) a g)"/>
    <s v="Odohranie 100% plánovaného počtu predstavení v historickej budove a na Malej scéne                           predpoklad 210/rok;     "/>
    <x v="2"/>
    <x v="3"/>
    <x v="23"/>
    <s v="01 Investičný zámer"/>
    <x v="0"/>
    <x v="1"/>
    <n v="1"/>
    <n v="126760"/>
    <n v="0"/>
    <n v="0"/>
    <n v="126760"/>
    <n v="0"/>
    <n v="0"/>
    <n v="0"/>
    <n v="0"/>
    <n v="0"/>
    <n v="0"/>
    <n v="0"/>
    <n v="0"/>
    <s v="-"/>
    <n v="0"/>
    <n v="0"/>
    <n v="0"/>
    <n v="0"/>
    <n v="0"/>
    <n v="0"/>
    <n v="0"/>
    <n v="0"/>
    <n v="0"/>
    <n v="0"/>
    <n v="0"/>
    <s v="Potrebná výmena mikroportov s príslušenostvom z dôvodu rozhodnutia Úradu pre reguláciu elektronických komunikácií a poštových služieb vzhľadom na zmenu frekvenčných pásiem"/>
    <n v="0"/>
    <x v="0"/>
    <s v="B1"/>
    <n v="9"/>
    <n v="1"/>
    <n v="1"/>
    <n v="1"/>
    <n v="1"/>
    <n v="1"/>
    <n v="1"/>
    <n v="1"/>
    <n v="0"/>
    <n v="1"/>
    <n v="0"/>
    <n v="1"/>
    <n v="0"/>
    <n v="1"/>
    <n v="1"/>
    <n v="0"/>
    <n v="1"/>
  </r>
  <r>
    <s v="ŠDKE"/>
    <s v="Štátne divadlo Košice"/>
    <s v="ŠDKE202106"/>
    <n v="6"/>
    <s v="Akram-Khan: Vertical Road - baletná inscenácia/prioritný projekt 2023"/>
    <s v="Technické zázemie do inscenácie, predstavujúce náročné mechanické zariadenia scény"/>
    <s v="Realizácia premiery a následných repríz predstavenia baletnej inscenácie Vertical Road"/>
    <s v="N/A"/>
    <s v="Zriaďovacia listina ŠDK, Čl. I ods. 2 písm. a) a b) a c) a e) a g)"/>
    <s v="Odohranie plánovanej premiery v roku 2023                                     plánovaný počet odohraných predstavení 6/rok"/>
    <x v="2"/>
    <x v="3"/>
    <x v="6"/>
    <s v="01 Investičný zámer"/>
    <x v="0"/>
    <x v="1"/>
    <n v="1"/>
    <n v="25720"/>
    <n v="0"/>
    <n v="0"/>
    <n v="0"/>
    <n v="25720"/>
    <n v="0"/>
    <n v="0"/>
    <n v="0"/>
    <n v="0"/>
    <n v="0"/>
    <n v="0"/>
    <n v="0"/>
    <s v="-"/>
    <n v="7282"/>
    <n v="0"/>
    <n v="7282"/>
    <n v="0"/>
    <n v="0"/>
    <n v="0"/>
    <n v="0"/>
    <n v="0"/>
    <n v="0"/>
    <n v="0"/>
    <n v="0"/>
    <s v="Pridelenie KV je potrebné v roku 2023, nakoľko je nevyhnutné včasné zabezpečenie technického zázemia scény"/>
    <n v="1"/>
    <x v="0"/>
    <s v="B1"/>
    <n v="9"/>
    <n v="1"/>
    <n v="1"/>
    <n v="1"/>
    <n v="1"/>
    <n v="1"/>
    <n v="1"/>
    <n v="1"/>
    <n v="0"/>
    <n v="1"/>
    <n v="0"/>
    <n v="1"/>
    <n v="0"/>
    <n v="1"/>
    <n v="1"/>
    <n v="0"/>
    <n v="1"/>
  </r>
  <r>
    <s v="ŠDKE"/>
    <s v="Štátne divadlo Košice"/>
    <s v="ŠDKE202107"/>
    <n v="7"/>
    <s v="Licencie k umeleckým dielam"/>
    <s v="Vytvorenie nových súčasných slovenských diel odpremiérovaných v ŠDKE."/>
    <s v="Rozšírenie umeleckého repertoáru na objednávku divadla o pôvodnú slovenskú tvorbu s uskutočnením svetovej premiery v Štátnom divadle Košice."/>
    <s v="N/A"/>
    <s v="Zriaďovacia listina ŠDK, Čl. I ods. 2 písm. a) a b) a c) a e) a g)"/>
    <s v="Zvýšenie počtu návštevníkov podujatí,  1 400/rok;                        Odohranie svetových premiér, 2/rok                                           "/>
    <x v="2"/>
    <x v="2"/>
    <x v="2"/>
    <s v="01 Investičný zámer"/>
    <x v="0"/>
    <x v="1"/>
    <n v="1"/>
    <n v="202934"/>
    <n v="0"/>
    <n v="33500"/>
    <n v="37500"/>
    <n v="65934"/>
    <n v="66000"/>
    <n v="0"/>
    <n v="0"/>
    <n v="0"/>
    <n v="0"/>
    <n v="0"/>
    <n v="0"/>
    <s v="-"/>
    <n v="0"/>
    <n v="0"/>
    <n v="0"/>
    <n v="0"/>
    <n v="0"/>
    <n v="0"/>
    <n v="0"/>
    <n v="0"/>
    <n v="0"/>
    <n v="0"/>
    <n v="0"/>
    <s v="Finančné krytie bolo na rok 2021, nie na nasledujúce roky."/>
    <n v="0"/>
    <x v="0"/>
    <s v="B1"/>
    <n v="9"/>
    <n v="1"/>
    <n v="1"/>
    <n v="1"/>
    <n v="1"/>
    <n v="1"/>
    <n v="1"/>
    <n v="1"/>
    <n v="0"/>
    <n v="1"/>
    <n v="0"/>
    <n v="1"/>
    <n v="0"/>
    <n v="1"/>
    <n v="1"/>
    <n v="0"/>
    <n v="1"/>
  </r>
  <r>
    <s v="ŠDKE"/>
    <s v="Štátne divadlo Košice"/>
    <s v="ŠDKE202108"/>
    <n v="8"/>
    <s v="Obnova hudobných nástrojov pre orchester"/>
    <s v="Nákup hudobných nástrojov 14 ks a príslušenstva - v roku 2021 priorita do pripravovanej opernej inscenácie Tosca: spolu 30 000 €, v tom orchestrálne zvony/12 000 €, plátové zvony/4 000 €, 5 strunový kontrabas/14 000 €. Ďalšie hudobné nástroje: pozauna Edwards/5 650 €,  trúbky in Bstomvi/3 350 €, trúbka Mahlrestomvi/2 850 €, klarinety sada A a B a Bprestige/8 550 € , horna  Alexander 103/10 200 €, fagot Gebr. monnig 214 topas/ 18 000 €, hoboj BC virtuose 9 990 €                 "/>
    <s v="Zabezpečenie bežného fungovania orchestra a zníženie nákladov na opravu starších nástrojov."/>
    <s v="N/A"/>
    <s v="Zákon č. 523/2004 Z. z. o rozpočtových pravidlách verejnej správy, §19 ods. 6"/>
    <s v="Zníženie nákladov na opravy,          9 000 €/rok"/>
    <x v="2"/>
    <x v="2"/>
    <x v="27"/>
    <s v="01 Investičný zámer"/>
    <x v="0"/>
    <x v="1"/>
    <n v="1"/>
    <n v="422590"/>
    <n v="0"/>
    <n v="88590"/>
    <n v="80000"/>
    <n v="80000"/>
    <n v="70000"/>
    <n v="60000"/>
    <n v="44000"/>
    <n v="0"/>
    <n v="0"/>
    <n v="0"/>
    <n v="0"/>
    <s v="-"/>
    <n v="0"/>
    <n v="0"/>
    <n v="0"/>
    <n v="0"/>
    <n v="0"/>
    <n v="0"/>
    <n v="0"/>
    <n v="0"/>
    <n v="0"/>
    <n v="0"/>
    <n v="0"/>
    <s v="V roku 2021 boli nákúpené hudobné nástroje vo výške prideleného finančného krytia 88.590,- EUR"/>
    <n v="0"/>
    <x v="0"/>
    <s v="B1"/>
    <n v="9"/>
    <n v="1"/>
    <n v="1"/>
    <n v="1"/>
    <n v="1"/>
    <n v="1"/>
    <n v="1"/>
    <n v="1"/>
    <n v="0"/>
    <n v="1"/>
    <n v="0"/>
    <n v="1"/>
    <n v="0"/>
    <n v="1"/>
    <n v="1"/>
    <n v="0"/>
    <n v="1"/>
  </r>
  <r>
    <s v="ŠDKE"/>
    <s v="Štátne divadlo Košice"/>
    <s v="ŠDKE202109"/>
    <n v="9"/>
    <s v="Koncertné krídlo"/>
    <s v="Nákup koncertného krídla Steinway and Sons"/>
    <s v="Zníženie nákladov na prenájom klavíra."/>
    <s v="N/A"/>
    <s v="Zákon č. 523/2004 Z. z. o rozpočtových pravidlách verejnej správy, §19 ods. 6"/>
    <s v="Odohranie recitálov, 15/rok;                                  Počet návštevníkov, 4 500/rok"/>
    <x v="2"/>
    <x v="2"/>
    <x v="27"/>
    <s v="01 Investičný zámer"/>
    <x v="0"/>
    <x v="1"/>
    <n v="1"/>
    <n v="150000"/>
    <n v="0"/>
    <n v="0"/>
    <n v="150000"/>
    <n v="0"/>
    <n v="0"/>
    <n v="0"/>
    <n v="0"/>
    <n v="0"/>
    <n v="0"/>
    <n v="0"/>
    <n v="0"/>
    <s v="-"/>
    <n v="0"/>
    <n v="0"/>
    <n v="0"/>
    <n v="0"/>
    <n v="0"/>
    <n v="0"/>
    <n v="0"/>
    <n v="0"/>
    <n v="0"/>
    <n v="0"/>
    <n v="0"/>
    <m/>
    <n v="0"/>
    <x v="0"/>
    <s v="B1"/>
    <n v="9"/>
    <n v="1"/>
    <n v="1"/>
    <n v="1"/>
    <n v="1"/>
    <n v="1"/>
    <n v="1"/>
    <n v="1"/>
    <n v="0"/>
    <n v="1"/>
    <n v="0"/>
    <n v="1"/>
    <n v="0"/>
    <n v="1"/>
    <n v="1"/>
    <n v="0"/>
    <n v="1"/>
  </r>
  <r>
    <s v="ŠDKE"/>
    <s v="Štátne divadlo Košice"/>
    <s v="ŠDKE202111"/>
    <n v="11"/>
    <s v="Objekt historickej budovy divadla - výmena stmievačov pre réžiu svetla /Havarijný stav/"/>
    <s v="Výmena technického zariadenia /stmievač/, ktorého jestvujúci technický stav je na konci životnosti, ohrozuje bezporuchovú prevádzku predstavení, nie je možné zabezpečiť náhradné komponenty. V prípade poruchy hrozí zrušenie predstavení."/>
    <s v="Zabezpečenie bezporuchového chodu predstavení a možnosti rôznych svetelných efektov pri tvorbe nových predstavení."/>
    <s v="N/A"/>
    <s v="Zákon č. 278/1993 Z.z. o správe majetku štátu, §3 ods.; Zákon č. 124/2006 Z.z. o bezpečnosti a ochrane zdravia pri práci, §5 ods. 2  d) a h) a §6 ods. 1  b)a d) a f)"/>
    <s v="Odohranie 100% plánovaného počtu predstavení v historickej budove, 200/rok;             "/>
    <x v="2"/>
    <x v="3"/>
    <x v="4"/>
    <s v="01 Investičný zámer"/>
    <x v="0"/>
    <x v="1"/>
    <n v="1"/>
    <n v="145000"/>
    <n v="0"/>
    <n v="0"/>
    <n v="145000"/>
    <n v="0"/>
    <n v="0"/>
    <n v="0"/>
    <n v="0"/>
    <n v="0"/>
    <n v="0"/>
    <n v="0"/>
    <n v="0"/>
    <s v="-"/>
    <n v="0"/>
    <n v="0"/>
    <n v="0"/>
    <n v="0"/>
    <n v="0"/>
    <n v="0"/>
    <n v="0"/>
    <n v="0"/>
    <n v="0"/>
    <n v="0"/>
    <n v="0"/>
    <m/>
    <n v="0"/>
    <x v="0"/>
    <s v="B1"/>
    <n v="9"/>
    <n v="1"/>
    <n v="1"/>
    <n v="1"/>
    <n v="1"/>
    <n v="1"/>
    <n v="1"/>
    <n v="1"/>
    <n v="0"/>
    <n v="1"/>
    <n v="0"/>
    <n v="1"/>
    <n v="0"/>
    <n v="1"/>
    <n v="1"/>
    <n v="0"/>
    <n v="1"/>
  </r>
  <r>
    <s v="ŠDKE"/>
    <s v="Štátne divadlo Košice"/>
    <s v="ŠDKE202113"/>
    <n v="13"/>
    <s v="Objekty skladov a dielní - obnova strojového vybavenia /formátovacia píla, stojanová vŕtačka a zvárací agregát/ "/>
    <s v="Obnovou strojného vybavenia dielní scénickej výpravy zmodernizovať technologický proces pri výrobe kulís."/>
    <s v="Zefektívniť prácu pri výrobe kulís pomocou automatizácie výrobného procesu."/>
    <s v="N/A"/>
    <s v="Zákon č. 124/2006 Z.z. o bezpečnosti a ochrane zdravia pri práci, §5 ods. 2  d) a h) a §6 ods. 1  b)a d) a f)"/>
    <s v="Odohranie 100% plánovaného celkového počtu premier, 11/rok;      "/>
    <x v="2"/>
    <x v="3"/>
    <x v="6"/>
    <s v="01 Investičný zámer"/>
    <x v="0"/>
    <x v="1"/>
    <n v="1"/>
    <n v="25000"/>
    <n v="0"/>
    <n v="0"/>
    <n v="25000"/>
    <n v="0"/>
    <n v="0"/>
    <n v="0"/>
    <n v="0"/>
    <n v="0"/>
    <n v="0"/>
    <n v="0"/>
    <n v="0"/>
    <s v="-"/>
    <n v="0"/>
    <n v="0"/>
    <n v="0"/>
    <n v="0"/>
    <n v="0"/>
    <n v="0"/>
    <n v="0"/>
    <n v="0"/>
    <n v="0"/>
    <n v="0"/>
    <n v="0"/>
    <m/>
    <n v="1"/>
    <x v="0"/>
    <s v="B1"/>
    <n v="9"/>
    <n v="1"/>
    <n v="1"/>
    <n v="1"/>
    <n v="1"/>
    <n v="1"/>
    <n v="1"/>
    <n v="1"/>
    <n v="0"/>
    <n v="1"/>
    <n v="0"/>
    <n v="1"/>
    <n v="0"/>
    <n v="1"/>
    <n v="1"/>
    <n v="0"/>
    <n v="1"/>
  </r>
  <r>
    <s v="ŠDKE"/>
    <s v="Štátne divadlo Košice"/>
    <s v="ŠDKE202116"/>
    <n v="15"/>
    <s v="Budova riaditeľstva a skúšobní - obnova audiovizuálneho zariadenia na veľkej baletnej sále"/>
    <s v="Obnova audiovizualneho zabezpečenia na veľkej baletnej sale, pre potreby zkvalitnenia skušobných procesov baletných umelcov (reproduktory, multifunkčný stroj pre reprodukovanú hudbu, závesne konštrukcie, multifunkčný TV systém, kamera)."/>
    <s v="Zabezpečenie zvýšenia kvality podávania výkonov počas skúšobného procesu."/>
    <s v="N/A"/>
    <s v="Zriaďovacia listina ŠDK, Čl. I ods. 2 písm. a) a b) a c) a e) a g)"/>
    <s v="Odohranie 100% plánovaného počtu predstavení, 67/rok;     "/>
    <x v="2"/>
    <x v="3"/>
    <x v="7"/>
    <s v="01 Investičný zámer"/>
    <x v="0"/>
    <x v="1"/>
    <n v="1"/>
    <n v="22000"/>
    <n v="0"/>
    <n v="0"/>
    <n v="22000"/>
    <n v="0"/>
    <n v="0"/>
    <n v="0"/>
    <n v="0"/>
    <n v="0"/>
    <n v="0"/>
    <n v="0"/>
    <n v="0"/>
    <s v="-"/>
    <n v="0"/>
    <n v="0"/>
    <n v="0"/>
    <n v="0"/>
    <n v="0"/>
    <n v="0"/>
    <n v="0"/>
    <n v="0"/>
    <n v="0"/>
    <n v="0"/>
    <n v="0"/>
    <m/>
    <n v="1"/>
    <x v="0"/>
    <s v="B1"/>
    <n v="9"/>
    <n v="1"/>
    <n v="1"/>
    <n v="1"/>
    <n v="1"/>
    <n v="1"/>
    <n v="1"/>
    <n v="1"/>
    <n v="0"/>
    <n v="1"/>
    <n v="0"/>
    <n v="1"/>
    <n v="0"/>
    <n v="1"/>
    <n v="1"/>
    <n v="0"/>
    <n v="1"/>
  </r>
  <r>
    <s v="ŠDKE"/>
    <s v="Štátne divadlo Košice"/>
    <s v="ŠDKE202119"/>
    <n v="18"/>
    <s v="Zriadenie interného multifunkčného nahrávacieho štúdia "/>
    <s v="Nákup a vybavenie audio a video multifunkčného nahrávacieho štúdia v priestoroch divadla, so zámerom nahrávania a spracovania nových aj repertoárových inscenácií všetkých troch súborov, nahrávanie reklamných a propagačných audio a video materiálov vo vlastnej réžii."/>
    <s v="Cieľom je tvorba audiovizuálneho obsahu a jeho sprístupnenie verejnosti,  zníženie nákladov na prenájom technológii a obstaranie služieb. Rozšírenie repertoáru a počtu online predstavení, rozšírenie archívu a prezentácia diel  na edukačné účely pre školy._x000a_"/>
    <s v="N/A"/>
    <s v="Zriaďovacia listina ŠDK, Čl. I ods. 2 písm. a) a b) a c) a g); Zákon č. 523/2004 Z. z. o rozpočtových pravidlách verejnej správy, §19 ods. 6 "/>
    <s v="Produkcia audiovizuálnych záznamov inscenácií, 12/rok;                                 Úspora nákladov na výrobu,          12 500€/rok                                    "/>
    <x v="2"/>
    <x v="3"/>
    <x v="7"/>
    <s v="01 Investičný zámer"/>
    <x v="0"/>
    <x v="1"/>
    <n v="1"/>
    <n v="156000"/>
    <n v="6000"/>
    <n v="0"/>
    <n v="6000"/>
    <n v="150000"/>
    <n v="0"/>
    <n v="0"/>
    <n v="0"/>
    <n v="0"/>
    <n v="0"/>
    <n v="0"/>
    <n v="0"/>
    <s v="-"/>
    <n v="0"/>
    <n v="0"/>
    <n v="0"/>
    <n v="0"/>
    <n v="0"/>
    <n v="0"/>
    <n v="0"/>
    <n v="0"/>
    <n v="0"/>
    <n v="0"/>
    <n v="0"/>
    <m/>
    <n v="0"/>
    <x v="0"/>
    <s v="B1"/>
    <n v="9"/>
    <n v="1"/>
    <n v="1"/>
    <n v="1"/>
    <n v="1"/>
    <n v="1"/>
    <n v="1"/>
    <n v="1"/>
    <n v="0"/>
    <n v="1"/>
    <n v="0"/>
    <n v="1"/>
    <n v="0"/>
    <n v="1"/>
    <n v="1"/>
    <n v="0"/>
    <n v="1"/>
  </r>
  <r>
    <s v="ŠDKE"/>
    <s v="Štátne divadlo Košice"/>
    <s v="ŠDKE202120"/>
    <n v="19"/>
    <s v="Budova riaditeľstva a skúšobní - nákup fyzioterapeutického zariadenia"/>
    <s v="Špeciálny fyzioterapeutický stroj na cvičenie &quot;REFORMER - UNIVERSAL&quot; s vežou (vrátane podložky, boxu a tyče) zabezpečí zvýšenie fyzickej kvality baletných umelcov a zníži riziko úrazov."/>
    <s v="Zabezpečenie zvýšenia kvality práce a fyzickej zdatnosti."/>
    <s v="N/A"/>
    <s v=" Zákon č. 124/2006 Z.z. o bezpečnosti a ochrane zdravia pri práci  §5 ods. 1 a ods. 2 a) a c) a d) a h) a §6 ods. 1 b) a d) a f)"/>
    <s v="Zníženie počtu pracovných úrazov,  3/rok;     "/>
    <x v="1"/>
    <x v="3"/>
    <x v="18"/>
    <s v="01 Investičný zámer"/>
    <x v="0"/>
    <x v="1"/>
    <n v="1"/>
    <n v="4800"/>
    <n v="0"/>
    <n v="0"/>
    <n v="4800"/>
    <n v="0"/>
    <n v="0"/>
    <n v="0"/>
    <n v="0"/>
    <n v="0"/>
    <n v="0"/>
    <n v="0"/>
    <n v="0"/>
    <s v="-"/>
    <n v="0"/>
    <n v="0"/>
    <n v="0"/>
    <n v="0"/>
    <n v="0"/>
    <n v="0"/>
    <n v="0"/>
    <n v="0"/>
    <n v="0"/>
    <n v="0"/>
    <n v="0"/>
    <m/>
    <n v="1"/>
    <x v="0"/>
    <s v="B1"/>
    <n v="9"/>
    <n v="1"/>
    <n v="1"/>
    <n v="1"/>
    <n v="1"/>
    <n v="1"/>
    <n v="1"/>
    <n v="1"/>
    <n v="0"/>
    <n v="1"/>
    <n v="0"/>
    <n v="0"/>
    <n v="1"/>
    <n v="1"/>
    <n v="1"/>
    <n v="0"/>
    <n v="1"/>
  </r>
  <r>
    <s v="ŠDKE"/>
    <s v="Štátne divadlo Košice"/>
    <s v="ŠDKE202121"/>
    <n v="20"/>
    <s v="Objekt historickej budovy divadla - výmena baletizolu 3x / sivá, čierna, čierna so zrkadlovým efektom farba / "/>
    <s v="Stav baletizolu v roku 2023 dovŕši svoju životnosť. Výmena je potrebná pre zabezpečenie podávaných výkonov baletných, činoherných a operných umelcov na javisku počas skúšok a predstavení."/>
    <s v="Zabezpečenie bezporuchového chodu predstavení."/>
    <s v="N/A"/>
    <s v="Zákon č. 124/2006 Z.z. o bezpečnosti a ochrane zdravia pri práci, §5 ods. 1 a ods. 2 a) a c) a d) a h) a §6 ods. 1 b) a d) a f) "/>
    <s v="Odohranie 100% plánovaného počtu predstavení v historickej budove, 200/rok;     "/>
    <x v="2"/>
    <x v="3"/>
    <x v="6"/>
    <s v="01 Investičný zámer"/>
    <x v="0"/>
    <x v="1"/>
    <n v="1"/>
    <n v="32000"/>
    <n v="0"/>
    <n v="0"/>
    <n v="8000"/>
    <n v="24000"/>
    <n v="0"/>
    <n v="0"/>
    <n v="0"/>
    <n v="0"/>
    <n v="0"/>
    <n v="0"/>
    <n v="0"/>
    <s v="-"/>
    <n v="0"/>
    <n v="0"/>
    <n v="0"/>
    <n v="0"/>
    <n v="0"/>
    <n v="0"/>
    <n v="0"/>
    <n v="0"/>
    <n v="0"/>
    <n v="0"/>
    <n v="0"/>
    <m/>
    <n v="1"/>
    <x v="0"/>
    <s v="B1"/>
    <n v="9"/>
    <n v="1"/>
    <n v="1"/>
    <n v="1"/>
    <n v="1"/>
    <n v="1"/>
    <n v="1"/>
    <n v="1"/>
    <n v="0"/>
    <n v="1"/>
    <n v="0"/>
    <n v="1"/>
    <n v="0"/>
    <n v="1"/>
    <n v="1"/>
    <n v="0"/>
    <n v="1"/>
  </r>
  <r>
    <s v="ŠDKE"/>
    <s v="Štátne divadlo Košice"/>
    <s v="ŠDKE202122"/>
    <n v="21"/>
    <s v="Objekt historickej budovy divadla - obnova scénického osvetlenia"/>
    <s v="Zámerom je obnova zastaraného scénického osvetlenia, ktoré je už značne za hranicou životnosti, je často poruchové a nevyhovuje už súčasným technickým trendom kladeným na scénické osvetlenie."/>
    <s v="Zefektívniť, prispôsobiť scénické osvetlenie súčasným požiadavkám pri tvorbe predstavenia, zníženie energetickej náročnosti."/>
    <s v="N/A"/>
    <s v="Zákon č. 124/2006 Z.z. o bezpečnosti a ochrane zdravia pri práci, §5 ods. 2 h) a §6 ods. 1 b);  Zákon č. 523/2004 Z. z. o rozpočtových pravidlách verejnej správy, §19 ods. 6"/>
    <s v="Odohranie 100% plánovaného počtu predstavení v historickej budove, 200/rok;                                             Zníženie nákladov na opravu,                  12 000,- €/rok;                               Úspora v nákladoch na energiu,           3 310,- €/rok"/>
    <x v="2"/>
    <x v="3"/>
    <x v="4"/>
    <s v="01 Investičný zámer"/>
    <x v="0"/>
    <x v="1"/>
    <n v="1"/>
    <n v="797357"/>
    <n v="29715"/>
    <n v="0"/>
    <n v="29715"/>
    <n v="300000"/>
    <n v="250000"/>
    <n v="217642"/>
    <n v="0"/>
    <n v="0"/>
    <n v="0"/>
    <n v="0"/>
    <n v="0"/>
    <s v="-"/>
    <n v="0"/>
    <n v="0"/>
    <n v="0"/>
    <n v="0"/>
    <n v="0"/>
    <n v="0"/>
    <n v="0"/>
    <n v="0"/>
    <n v="0"/>
    <n v="0"/>
    <n v="0"/>
    <m/>
    <n v="0"/>
    <x v="0"/>
    <s v="B1"/>
    <n v="9"/>
    <n v="1"/>
    <n v="1"/>
    <n v="1"/>
    <n v="1"/>
    <n v="1"/>
    <n v="1"/>
    <n v="1"/>
    <n v="0"/>
    <n v="1"/>
    <n v="0"/>
    <n v="1"/>
    <n v="0"/>
    <n v="1"/>
    <n v="1"/>
    <n v="0"/>
    <n v="1"/>
  </r>
  <r>
    <s v="ŠDKE"/>
    <s v="Štátne divadlo Košice"/>
    <s v="ŠDKE202123"/>
    <n v="22"/>
    <s v="Objekt historickej budovy divadla - modernizácia technického vybavenia zvukovej réžie"/>
    <s v="Výmena technického vybavenia zvukovej réžie za nové, v súčasnej dobe je kombinácia analogového a digitálneho technologického vybavenia."/>
    <s v="Zabezpečiť bezporuchovú a výkonnú prevádzku zvukových zariadení pri predstaveniach."/>
    <s v="N/A"/>
    <s v="Zriaďovacia listina ŠDK, Čl. I ods. 2 písm. a) a b) a c) a g)"/>
    <s v="Odohranie 100% plánovaného počtu predstavení v historickej budove, 200/rok;                                                                úspora elektrickej energie cca 40%"/>
    <x v="2"/>
    <x v="3"/>
    <x v="8"/>
    <s v="01 Investičný zámer"/>
    <x v="0"/>
    <x v="1"/>
    <n v="1"/>
    <n v="450270"/>
    <n v="9200"/>
    <n v="0"/>
    <n v="0"/>
    <n v="9200"/>
    <n v="441070"/>
    <n v="0"/>
    <n v="0"/>
    <n v="0"/>
    <n v="0"/>
    <n v="0"/>
    <n v="0"/>
    <s v="-"/>
    <n v="0"/>
    <n v="0"/>
    <n v="0"/>
    <n v="0"/>
    <n v="0"/>
    <n v="0"/>
    <n v="0"/>
    <n v="0"/>
    <n v="0"/>
    <n v="0"/>
    <n v="0"/>
    <m/>
    <n v="0"/>
    <x v="0"/>
    <s v="B1"/>
    <n v="9"/>
    <n v="1"/>
    <n v="1"/>
    <n v="1"/>
    <n v="1"/>
    <n v="1"/>
    <n v="1"/>
    <n v="1"/>
    <n v="0"/>
    <n v="1"/>
    <n v="0"/>
    <n v="1"/>
    <n v="0"/>
    <n v="1"/>
    <n v="1"/>
    <n v="0"/>
    <n v="1"/>
  </r>
  <r>
    <s v="ŠDKE"/>
    <s v="Štátne divadlo Košice"/>
    <s v="ŠDKE202124"/>
    <n v="23"/>
    <s v="Budova riaditeľstva a skúšobní - výmena baletizolu /sivá farba"/>
    <s v="Stav baletizolu v roku 2023 dovŕši svoju životnosť. Výmena je potrebná pre zabezpečenie podávaných výkonov baletných umelcov na veľkej baletnej sale v skúšobných priestoroch."/>
    <s v="Zabezpečenie bezporuchového chodu skúšobného procesu baletného súboru."/>
    <s v="N/A"/>
    <s v="Zákon č. 124/2006 Z.z. o bezpečnosti a ochrane zdravia pri práci, §5 ods. 1 a ods. 2 a) a c) a d) a h) a §6 ods. 1 b) a d) a f) "/>
    <s v="Odohranie 100% plánovaného počtu predstavení baletu, 67/rok;     "/>
    <x v="2"/>
    <x v="3"/>
    <x v="6"/>
    <s v="01 Investičný zámer"/>
    <x v="0"/>
    <x v="1"/>
    <n v="1"/>
    <n v="9000"/>
    <n v="0"/>
    <n v="0"/>
    <n v="0"/>
    <n v="9000"/>
    <n v="0"/>
    <n v="0"/>
    <n v="0"/>
    <n v="0"/>
    <n v="0"/>
    <n v="0"/>
    <n v="0"/>
    <s v="-"/>
    <n v="0"/>
    <n v="0"/>
    <n v="0"/>
    <n v="0"/>
    <n v="0"/>
    <n v="0"/>
    <n v="0"/>
    <n v="0"/>
    <n v="0"/>
    <n v="0"/>
    <n v="0"/>
    <m/>
    <n v="1"/>
    <x v="0"/>
    <s v="B1"/>
    <n v="9"/>
    <n v="1"/>
    <n v="1"/>
    <n v="1"/>
    <n v="1"/>
    <n v="1"/>
    <n v="1"/>
    <n v="1"/>
    <n v="0"/>
    <n v="1"/>
    <n v="0"/>
    <n v="1"/>
    <n v="0"/>
    <n v="1"/>
    <n v="1"/>
    <n v="0"/>
    <n v="1"/>
  </r>
  <r>
    <s v="ŠDKE"/>
    <s v="Štátne divadlo Košice"/>
    <s v="ŠDKE202127"/>
    <n v="26"/>
    <s v="Objekt historickej budovy divadla - výmena dirigentského pultu"/>
    <s v="Výmena technicky ťažko ovládatelného, poruchového a ergonomicky nevyhovujúceho dirigentského pultu v orchestrišti."/>
    <s v="Zabezpečiť bezpečné technické podmienky pre podanie výkonu dirigenta pri predstaveniach."/>
    <s v="N/A"/>
    <s v="Zákon č. 124/2006 Z.z. o bezpečnosti a ochrane zdravia pri práci, §5 ods. 1 a ods. 2 a) a c) a d) a h) a §6 ods. 1 b) a d) a f) "/>
    <s v="Odohranie plánovaného počtu predstavení opery v historickej budove,   63/rok"/>
    <x v="2"/>
    <x v="3"/>
    <x v="6"/>
    <s v="01 Investičný zámer"/>
    <x v="0"/>
    <x v="1"/>
    <n v="1"/>
    <n v="18000"/>
    <n v="0"/>
    <n v="0"/>
    <n v="0"/>
    <n v="18000"/>
    <n v="0"/>
    <n v="0"/>
    <n v="0"/>
    <n v="0"/>
    <n v="0"/>
    <n v="0"/>
    <n v="0"/>
    <s v="-"/>
    <n v="0"/>
    <n v="0"/>
    <n v="0"/>
    <n v="0"/>
    <n v="0"/>
    <n v="0"/>
    <n v="0"/>
    <n v="0"/>
    <n v="0"/>
    <n v="0"/>
    <n v="0"/>
    <m/>
    <n v="1"/>
    <x v="0"/>
    <s v="B1"/>
    <n v="9"/>
    <n v="1"/>
    <n v="1"/>
    <n v="1"/>
    <n v="1"/>
    <n v="1"/>
    <n v="1"/>
    <n v="1"/>
    <n v="0"/>
    <n v="1"/>
    <n v="0"/>
    <n v="1"/>
    <n v="0"/>
    <n v="1"/>
    <n v="1"/>
    <n v="0"/>
    <n v="1"/>
  </r>
  <r>
    <s v="ŠDKE"/>
    <s v="Štátne divadlo Košice"/>
    <s v="ŠDKE202128"/>
    <n v="27"/>
    <s v="Malá scéna ŠDKE - výmena nosičov scénického osvetlenia"/>
    <s v="Výmena poddimenzovaných konštrukčných prvkov, určených pre osadzovanie rôznych scénických prvkov a zariadení."/>
    <s v="Zabezpečiť technickým  vybavením požadavky scénografie."/>
    <s v="N/A"/>
    <s v="Zákon č. 124/2006 Z.z. o bezpečnosti a ochrane zdravia pri práci, §5 ods. 1 a ods. 2 a) a c) a d) a h) a §6 ods. 1 b) a d) a f) "/>
    <s v="Odohranie 100% plánovaného počtu predstavení na Malej scéne, 124/rok;     "/>
    <x v="2"/>
    <x v="3"/>
    <x v="4"/>
    <s v="01 Investičný zámer"/>
    <x v="0"/>
    <x v="1"/>
    <n v="1"/>
    <n v="70000"/>
    <n v="5000"/>
    <n v="0"/>
    <n v="5000"/>
    <n v="65000"/>
    <n v="0"/>
    <n v="0"/>
    <n v="0"/>
    <n v="0"/>
    <n v="0"/>
    <n v="0"/>
    <n v="0"/>
    <s v="-"/>
    <n v="0"/>
    <n v="0"/>
    <n v="0"/>
    <n v="0"/>
    <n v="0"/>
    <n v="0"/>
    <n v="0"/>
    <n v="0"/>
    <n v="0"/>
    <n v="0"/>
    <n v="0"/>
    <m/>
    <n v="1"/>
    <x v="0"/>
    <s v="B1"/>
    <n v="8"/>
    <n v="1"/>
    <n v="1"/>
    <n v="0"/>
    <n v="1"/>
    <n v="1"/>
    <n v="1"/>
    <n v="1"/>
    <n v="0"/>
    <n v="1"/>
    <n v="0"/>
    <n v="1"/>
    <n v="0"/>
    <n v="1"/>
    <n v="1"/>
    <n v="0"/>
    <n v="1"/>
  </r>
  <r>
    <s v="ŠDKE"/>
    <s v="Štátne divadlo Košice"/>
    <s v="ŠDKE202129"/>
    <n v="28"/>
    <s v="Objekt historickej budovy divadla - výmena špeciálnej odpruženej podlahy"/>
    <s v="Stav špeciálnej odpruženej podlahy v roku 2026 dovŕši svoju životnosť. Výmena je potrebná pre zabezpečenie ochrany zdravia aj zlepšenia kvality podávaného umeleckého výkonu baletných umelcov a bezporuchového chodu prevádzky baletných predstavení na javisku ŠD Košice"/>
    <s v="Zabezpečenie ochrany zdravia baletných umelcov počas podávania umeleckého výkonu na javisku."/>
    <s v="N/A"/>
    <s v="Zákon č. 124/2006 Z.z. o bezpečnosti a ochrane zdravia pri práci, §5 ods. 1 a ods. 2 a) a c) a d) a h) a §6 ods. 1 b) a d) a f) "/>
    <s v="Odohranie 100% plánovaného počtu predstavení v historickej budove, 57/rok;     "/>
    <x v="2"/>
    <x v="3"/>
    <x v="6"/>
    <s v="01 Investičný zámer"/>
    <x v="0"/>
    <x v="1"/>
    <n v="1"/>
    <n v="52000"/>
    <n v="0"/>
    <n v="0"/>
    <n v="0"/>
    <n v="52000"/>
    <n v="0"/>
    <n v="0"/>
    <n v="0"/>
    <n v="0"/>
    <n v="0"/>
    <n v="0"/>
    <n v="0"/>
    <s v="-"/>
    <n v="0"/>
    <n v="0"/>
    <n v="0"/>
    <n v="0"/>
    <n v="0"/>
    <n v="0"/>
    <n v="0"/>
    <n v="0"/>
    <n v="0"/>
    <n v="0"/>
    <n v="0"/>
    <m/>
    <n v="1"/>
    <x v="0"/>
    <s v="B1"/>
    <n v="9"/>
    <n v="1"/>
    <n v="1"/>
    <n v="1"/>
    <n v="1"/>
    <n v="1"/>
    <n v="1"/>
    <n v="1"/>
    <n v="0"/>
    <n v="1"/>
    <n v="0"/>
    <n v="1"/>
    <n v="0"/>
    <n v="1"/>
    <n v="1"/>
    <n v="0"/>
    <n v="1"/>
  </r>
  <r>
    <s v="ŠDKE"/>
    <s v="Štátne divadlo Košice"/>
    <s v="ŠDKE202130"/>
    <n v="29"/>
    <s v="Objekty skladov a dielní - výmena vstupných vrát na objekte skladov"/>
    <s v="Výmena 3 ks vrát, ktoré v súčasnej dobe sú už po fyzickej životnosti, užívaním značne opotrebované, poruchové a z hľadiska bezpečnosti ohrozujú zdravie osôb."/>
    <s v="Zabezpečiť bezporuchovú a bezpečnú prevádzku pri vození kulís do/zo skladu."/>
    <s v="N/A"/>
    <s v="Zákon č. 124/2006 Z.z. o bezpečnosti a ochrane zdravia pri práci, §5 ods. 1 a ods. 2 a) a c) a d) a h) a §6 ods. 1 b) a d) a f) "/>
    <s v="Zníženie počtu škodových udalostí, 3/rok"/>
    <x v="1"/>
    <x v="1"/>
    <x v="1"/>
    <s v="01 Investičný zámer"/>
    <x v="0"/>
    <x v="1"/>
    <n v="1"/>
    <n v="25000"/>
    <n v="0"/>
    <n v="0"/>
    <n v="25000"/>
    <n v="0"/>
    <n v="0"/>
    <n v="0"/>
    <n v="0"/>
    <n v="0"/>
    <n v="0"/>
    <n v="0"/>
    <n v="0"/>
    <s v="-"/>
    <n v="0"/>
    <n v="0"/>
    <n v="0"/>
    <n v="0"/>
    <n v="0"/>
    <n v="0"/>
    <n v="0"/>
    <n v="0"/>
    <n v="0"/>
    <n v="0"/>
    <n v="0"/>
    <m/>
    <n v="1"/>
    <x v="0"/>
    <s v="B1"/>
    <n v="9"/>
    <n v="1"/>
    <n v="1"/>
    <n v="1"/>
    <n v="1"/>
    <n v="1"/>
    <n v="1"/>
    <n v="1"/>
    <n v="0"/>
    <n v="1"/>
    <n v="0"/>
    <n v="0"/>
    <n v="1"/>
    <n v="1"/>
    <n v="1"/>
    <n v="0"/>
    <n v="1"/>
  </r>
  <r>
    <s v="ŠDKE"/>
    <s v="Štátne divadlo Košice"/>
    <s v="ŠDKE202118"/>
    <n v="17"/>
    <s v="Objekty skladov a dielní - vonkajší kamerový systém"/>
    <s v="Vybudovať monitorovací systém exteriéru okolo objektov."/>
    <s v="Zabezpečiť ochranu majetku a monitorovania pohybu osôb a automobilov v priestore areálu ŠDKE."/>
    <s v="N/A"/>
    <s v="Zákon č. 278/1993 Z.z. o správe majetku štátu, §3 ods. 2"/>
    <s v="Zníženie počtu prípadných škodových udalostí, 1/rok"/>
    <x v="1"/>
    <x v="3"/>
    <x v="5"/>
    <s v="01 Investičný zámer"/>
    <x v="0"/>
    <x v="1"/>
    <n v="1"/>
    <n v="15000"/>
    <n v="1500"/>
    <n v="0"/>
    <n v="1500"/>
    <n v="13500"/>
    <n v="0"/>
    <n v="0"/>
    <n v="0"/>
    <n v="0"/>
    <n v="0"/>
    <n v="0"/>
    <n v="0"/>
    <s v="-"/>
    <n v="0"/>
    <n v="0"/>
    <n v="0"/>
    <n v="0"/>
    <n v="0"/>
    <n v="0"/>
    <n v="0"/>
    <n v="0"/>
    <n v="0"/>
    <n v="0"/>
    <n v="0"/>
    <m/>
    <n v="1"/>
    <x v="0"/>
    <s v="B1"/>
    <n v="8"/>
    <n v="1"/>
    <n v="1"/>
    <n v="0"/>
    <n v="1"/>
    <n v="1"/>
    <n v="1"/>
    <n v="1"/>
    <n v="0"/>
    <n v="1"/>
    <n v="0"/>
    <n v="0"/>
    <n v="1"/>
    <n v="1"/>
    <n v="1"/>
    <n v="0"/>
    <n v="1"/>
  </r>
  <r>
    <s v="ŠDKE"/>
    <s v="Štátne divadlo Košice"/>
    <s v="ŠDKE202110"/>
    <n v="10"/>
    <s v="Revízna šachta teplovodného kolektora - výmena technického vybavenia /Havarijný stav/"/>
    <s v="Zabezpečiť automatické odčerpávanie priesakových vôd. Vymeniť nefunkčné technické vybavenie revíznej šachty - oceľové plošiny, rebríky, ponorné čerpadlo s plavákmi a signalizáciou. Jedná sa o agresívne prostredie pre technické vybavenie a rizikové prostredie pre obsluhu. "/>
    <s v="Zabezpečiť udržanie a prevádzkovanie chodu divadla."/>
    <s v="N/A"/>
    <s v="Zákon č. 124/2006 Z.z. o bezpečnosti a ochrane zdravia pri práci, §5 ods. 2 h) a §6 ods. 1  b)"/>
    <s v="Odohranie 100% plánovaného počtu predstavení v historickej budove, 200/rok"/>
    <x v="0"/>
    <x v="0"/>
    <x v="0"/>
    <s v="01 Investičný zámer"/>
    <x v="0"/>
    <x v="1"/>
    <n v="1"/>
    <n v="15500"/>
    <n v="1500"/>
    <n v="0"/>
    <n v="15500"/>
    <n v="0"/>
    <n v="0"/>
    <n v="0"/>
    <n v="0"/>
    <n v="0"/>
    <n v="0"/>
    <n v="0"/>
    <n v="0"/>
    <s v="-"/>
    <n v="0"/>
    <n v="0"/>
    <n v="0"/>
    <n v="0"/>
    <n v="0"/>
    <n v="0"/>
    <n v="0"/>
    <n v="0"/>
    <n v="0"/>
    <n v="0"/>
    <n v="0"/>
    <m/>
    <n v="1"/>
    <x v="0"/>
    <s v="B1"/>
    <n v="8"/>
    <n v="1"/>
    <n v="1"/>
    <n v="0"/>
    <n v="1"/>
    <n v="1"/>
    <n v="1"/>
    <n v="1"/>
    <n v="0"/>
    <n v="1"/>
    <n v="1"/>
    <n v="0"/>
    <n v="0"/>
    <n v="1"/>
    <n v="1"/>
    <n v="0"/>
    <n v="1"/>
  </r>
  <r>
    <s v="ŠDKE"/>
    <s v="Štátne divadlo Košice"/>
    <s v="ŠDKE202114"/>
    <s v="R"/>
    <s v="Nákup osobného automobilu /Minivan, Transportér a pod/ "/>
    <s v="Nákup mikrobusu /Minivan/ - obstaranie tohto 8 miestneho automobilu si vyžaduje prevádzka divadla, prevoz zamestnancov medzi objektami a taktiež na výkon práce mimo sídla organizácie. V súčasnej dobe divadlo nedisponuje takýmto automobilom, úspora nákladov na prepravovanie zamestnancov."/>
    <s v="Zabezpečenie dopravy zamestnancov na miesto výkonu práce a úspora nákladov na prepravu."/>
    <s v="N/A"/>
    <s v="Zákon č. 523/2004 Z. z. o rozpočtových pravidlách verejnej správy, §19 ods. 6"/>
    <s v="Zníženie nákladov na opravy a prevádzku,  5 000,- €/rok"/>
    <x v="1"/>
    <x v="3"/>
    <x v="14"/>
    <s v="08 Realizované"/>
    <x v="1"/>
    <x v="0"/>
    <n v="0.99"/>
    <n v="54669"/>
    <n v="0"/>
    <n v="54669"/>
    <n v="0"/>
    <n v="0"/>
    <n v="0"/>
    <n v="0"/>
    <n v="0"/>
    <n v="0"/>
    <n v="0"/>
    <n v="0"/>
    <n v="0"/>
    <s v="-"/>
    <n v="0"/>
    <n v="0"/>
    <n v="0"/>
    <n v="0"/>
    <n v="0"/>
    <n v="0"/>
    <n v="0"/>
    <n v="0"/>
    <n v="0"/>
    <n v="0"/>
    <n v="0"/>
    <s v="Nákup bol zrealizovaný v 12/2021.                                                     Vo výške 669,- EUR bolo financovanie z vlastných prostriedkov a vo výške 54.000,- EUR zo štátneho rozpočtu."/>
    <n v="1"/>
    <x v="0"/>
    <s v="B1"/>
    <n v="9"/>
    <n v="1"/>
    <n v="1"/>
    <n v="1"/>
    <n v="1"/>
    <n v="1"/>
    <n v="1"/>
    <n v="1"/>
    <n v="0"/>
    <n v="1"/>
    <n v="0"/>
    <n v="0"/>
    <n v="1"/>
    <n v="1"/>
    <n v="1"/>
    <n v="1"/>
    <n v="0"/>
  </r>
  <r>
    <s v="ŠFK"/>
    <s v="Štátna filharmónia Košice"/>
    <s v="ŠFK202107"/>
    <n v="11"/>
    <s v="Kúpa budovy - sídla ŠFK (Dom umenia)"/>
    <s v="Odkúpiť do majetku štátu sídlo ŠfK - Dom umenia, ktorý je NKP, od mesta Košice. Dlhodobo pretrvávajúca neistota vo vlastníctve Domu umenia negatívne vplýva na celkove fungovanie organizácie a je prekážkou pre obnovu a udržiavanie NKP."/>
    <s v="Cieľom je zachovať aktuálny účel budovy pre kultúru a eliminovať náklady na prenájom._x000a__x000a__x000a__x000a_"/>
    <m/>
    <s v="Revízia výdavkov na kultúru bod 3.5 "/>
    <s v="1. eliminovanie výdavkov na prenájom budovy: 6200 Eur/rok_x000a_2. počet návštevníkov: 112000/rok_x000a__x000a__x000a__x000a_"/>
    <x v="1"/>
    <x v="4"/>
    <x v="9"/>
    <s v="01 Investičný zámer"/>
    <x v="0"/>
    <x v="1"/>
    <n v="1"/>
    <n v="3500000"/>
    <n v="0"/>
    <n v="0"/>
    <n v="0"/>
    <n v="0"/>
    <n v="3500000"/>
    <n v="0"/>
    <n v="0"/>
    <n v="0"/>
    <n v="0"/>
    <n v="0"/>
    <n v="0"/>
    <s v="-"/>
    <n v="0"/>
    <n v="0"/>
    <n v="0"/>
    <n v="0"/>
    <n v="0"/>
    <n v="0"/>
    <n v="0"/>
    <n v="0"/>
    <n v="0"/>
    <n v="0"/>
    <n v="0"/>
    <m/>
    <n v="0"/>
    <x v="1"/>
    <s v="B3"/>
    <n v="7"/>
    <n v="1"/>
    <n v="1"/>
    <n v="1"/>
    <n v="1"/>
    <n v="1"/>
    <n v="0"/>
    <n v="0"/>
    <n v="0"/>
    <n v="1"/>
    <n v="0"/>
    <n v="0"/>
    <n v="1"/>
    <n v="0"/>
    <n v="1"/>
    <n v="0"/>
    <n v="1"/>
  </r>
  <r>
    <s v="ŠFK"/>
    <s v="Štátna filharmónia Košice"/>
    <s v="ŠFK202104"/>
    <n v="5"/>
    <s v="Rekonštrukcia a vybavenie Malej sály v Dome umenia"/>
    <s v="Nevyhnutná rekonštrukcia Malej sály Domu umenia. Mala koncertná sála bude slúžiť na prezentáciu nových foriem umenia a práce s publikom. Bude vybavená novým pódiom, variabilným auditóriom, svetelným, zvukovým a projekčným systémom.  Súčasťou rekonštrukcie bude vybudovanie audiovizuálneho centra pre nahrávanie aj následnú on-line prezentáciu. Taktiež bude vybudovanie bezbariérový prístup.  "/>
    <s v="Cieľom je pripraviť moderný multifunkčný priestor pre kultúru a vybudovať audiovizuálne centrum. "/>
    <m/>
    <s v="Zriaďovacia listina ŠFK, Čl. 1 ods. 1 písm. d); Stratégia rozvoja kreatívneho priemyslu v Slovenskej republike, priorita č. 1 opatrenie 1.1."/>
    <s v="1. počet koncertov ŠfK: 20/rok_x000a_2. návštevníci koncertov ŠfK: 2000/rok_x000a_3. spracovanie audiovizuálnych nahrávok: 10/rok_x000a_4. prenájom priestorov: 100/rok_x000a_5. účastníci podujatí celkom: 10000/rok _x000a_6. príjem z prenájmov: 18000 Eur/rok_x000a_7. príjem zo vstupného: 15000 Eur/rok"/>
    <x v="1"/>
    <x v="1"/>
    <x v="1"/>
    <s v="01 Investičný zámer"/>
    <x v="0"/>
    <x v="1"/>
    <n v="1"/>
    <n v="1100000"/>
    <n v="30000"/>
    <n v="0"/>
    <n v="30000"/>
    <n v="570000"/>
    <n v="500000"/>
    <n v="0"/>
    <n v="0"/>
    <n v="0"/>
    <n v="0"/>
    <n v="0"/>
    <n v="0"/>
    <s v="-"/>
    <n v="50000"/>
    <n v="0"/>
    <n v="0"/>
    <n v="50000"/>
    <n v="0"/>
    <n v="0"/>
    <n v="0"/>
    <n v="0"/>
    <n v="0"/>
    <n v="0"/>
    <n v="0"/>
    <s v="kombinované financovanie: 97% zo štátneho rozpočtu, 3% z vlastných zdrojov"/>
    <n v="0"/>
    <x v="1"/>
    <s v="B3"/>
    <n v="8"/>
    <n v="1"/>
    <n v="1"/>
    <n v="1"/>
    <n v="1"/>
    <n v="1"/>
    <n v="0"/>
    <n v="0"/>
    <n v="0"/>
    <n v="1"/>
    <n v="0"/>
    <n v="0"/>
    <n v="1"/>
    <n v="1"/>
    <n v="1"/>
    <n v="0"/>
    <n v="1"/>
  </r>
  <r>
    <s v="ŠFK"/>
    <s v="Štátna filharmónia Košice"/>
    <s v="ŠFK202106"/>
    <n v="10"/>
    <s v="Odkúpenie a rekonštrukcia priestorov administratívnej budovy ŠFK"/>
    <s v="Odkúpiť časť priestorov NKP na Grešákovej ulici. Štátna filharmónia Košice vlastní len polovicu budovy. Nadobudnuté priestory by boli po rekonštrukcii využité ako administratívne a archívne priestory, ubytovanie pre hosťujúcich umelcov. "/>
    <s v="Cieľom je znížovanie nákladov na ubytovanie hosťujúcich umelcov a vytvoriť vhodné podmienky pre zamestnancov administratívy. "/>
    <s v="N/A"/>
    <s v="Zriaďovacia listina ŠFK, Čl. 1 ods. 2 písm. b)"/>
    <s v="1. zníženie nákladov na ubytovanie: 10000 Eur/rok_x000a_2. vybudovanie notového archívu: 3000 signatúr "/>
    <x v="1"/>
    <x v="4"/>
    <x v="9"/>
    <s v="01 Investičný zámer"/>
    <x v="0"/>
    <x v="1"/>
    <n v="1"/>
    <n v="910000"/>
    <n v="10000"/>
    <n v="0"/>
    <n v="0"/>
    <n v="0"/>
    <n v="460000"/>
    <n v="450000"/>
    <n v="0"/>
    <n v="0"/>
    <n v="0"/>
    <n v="0"/>
    <n v="0"/>
    <s v="-"/>
    <n v="0"/>
    <n v="0"/>
    <n v="0"/>
    <n v="0"/>
    <n v="0"/>
    <n v="0"/>
    <n v="0"/>
    <n v="0"/>
    <n v="0"/>
    <n v="0"/>
    <n v="0"/>
    <m/>
    <n v="0"/>
    <x v="0"/>
    <s v="B1"/>
    <n v="9"/>
    <n v="1"/>
    <n v="1"/>
    <n v="1"/>
    <n v="1"/>
    <n v="1"/>
    <n v="1"/>
    <n v="1"/>
    <n v="0"/>
    <n v="1"/>
    <n v="0"/>
    <n v="0"/>
    <n v="1"/>
    <n v="1"/>
    <n v="1"/>
    <n v="0"/>
    <n v="1"/>
  </r>
  <r>
    <s v="ŠFK"/>
    <s v="Štátna filharmónia Košice"/>
    <s v="ŠFK202103"/>
    <n v="7"/>
    <s v="Rekonštrukcia osvetlenia a vybavenia Veľkej sály Domu umenia"/>
    <s v="Hlavným zámerom je dosiahnuť kvalitné osvetlenie priestoru javiska koncertnej sály Domu umenia tak, aby spĺňalo moderné požiadavky na intenzitu, flexibilitu a energetickú nenáročnosť, a zároveň inštalovať základné technické vybavenie sály -  kamerový systém a ozvučenie. "/>
    <s v="Cieľom je zvýšiť návštevnosť koncertov, zníženie prevádzkových nákladov Veľkej sály DU a sebestačnosť pri vytváraní záznamov koncertov. "/>
    <s v="N/A"/>
    <s v="Zriaďovacia listina ŠFK, Čl. 1 ods. 1"/>
    <s v="1. zvýšenie návštevnosti koncertov: 1000/rok_x000a_2. zníženie energetickej náročnosti svetelného systému koncertnej sály: 5000 Eur/rok_x000a_3. produkcia audiovizuálnych záznamov koncertov (stream): 10/rok_x000a_4. nahrávanie koncertov pre archívne a študíjne účely: 70/rok"/>
    <x v="2"/>
    <x v="3"/>
    <x v="4"/>
    <s v="01 Investičný zámer"/>
    <x v="0"/>
    <x v="1"/>
    <n v="1"/>
    <n v="423599.88"/>
    <n v="3000"/>
    <n v="0"/>
    <n v="303599.88"/>
    <n v="120000"/>
    <n v="0"/>
    <n v="0"/>
    <n v="0"/>
    <n v="0"/>
    <n v="0"/>
    <n v="0"/>
    <n v="0"/>
    <s v="-"/>
    <n v="0"/>
    <n v="0"/>
    <n v="0"/>
    <n v="0"/>
    <n v="0"/>
    <n v="0"/>
    <n v="0"/>
    <n v="0"/>
    <n v="0"/>
    <n v="0"/>
    <n v="0"/>
    <m/>
    <n v="0"/>
    <x v="0"/>
    <s v="B1"/>
    <n v="9"/>
    <n v="1"/>
    <n v="1"/>
    <n v="1"/>
    <n v="1"/>
    <n v="1"/>
    <n v="1"/>
    <n v="1"/>
    <n v="0"/>
    <n v="1"/>
    <n v="0"/>
    <n v="1"/>
    <n v="0"/>
    <n v="1"/>
    <n v="1"/>
    <n v="0"/>
    <n v="1"/>
  </r>
  <r>
    <s v="ŠFK"/>
    <s v="Štátna filharmónia Košice"/>
    <s v="ŠFK202101"/>
    <n v="1"/>
    <s v="Nákup hudobných nástrojov - orchester ŠFK"/>
    <s v="Nevyhnutný nákup hudobných nástrojov, ktoré nahradia tie, ktoré sú v nevyhovujúcom technickom stave, alebo doplnia vybavenie orchestra o chýbajúce nástroje – a to podľa najakútnejších potrieb. Vďaka novým hudobným nástrojom ŠFK dokáže zabezpečiť umelecký rast jednotlivcov, ako aj celého telesa a zvýšiť svojú konkurencieschopnosť voči iným európskym orchestrom. _x000a_Prínosom investície do nových hudobných nástrojov radikálne zníži náklady na opravy zastaralých hudobných nástrojov. Pozn. Do tejto skupiny hudobných nástrojov nie sú zaradené hudobné nástroje, ktoré ŠFK využíva v rámci svojej činnosti aj mimo výkonu orchestra: koncertné klavírne krídla - 3ks, harfa - 2 ks, organ._x000a__x000a__x000a_"/>
    <s v="Cieľom je zabezpečiť bežné fungovanie orchestra a znížiť náklady na opravy zastaraných hudobných nástrojov._x000a__x000a__x000a_"/>
    <s v="N/A"/>
    <s v="Zriaďovacia listina ŠFK, Čl. 1 ods. 1"/>
    <s v="1. zníženie nákladov na opravy hudobných nástrojov: 5000 Eur/rok_x000a_2. zvýšenie návštevnosti: 1000/rok_x000a_3. počet odohratých koncertov: 70/rok_x000a_4. zahraničná reprezentácia: 5 koncertov/rok_x000a_"/>
    <x v="2"/>
    <x v="2"/>
    <x v="27"/>
    <s v="01 Investičný zámer"/>
    <x v="0"/>
    <x v="1"/>
    <n v="1"/>
    <n v="650000"/>
    <n v="0"/>
    <n v="0"/>
    <n v="130000"/>
    <n v="130000"/>
    <n v="130000"/>
    <n v="130000"/>
    <n v="130000"/>
    <n v="0"/>
    <n v="0"/>
    <n v="0"/>
    <n v="0"/>
    <s v="-"/>
    <n v="0"/>
    <n v="0"/>
    <n v="0"/>
    <n v="0"/>
    <n v="0"/>
    <n v="0"/>
    <n v="0"/>
    <n v="0"/>
    <n v="0"/>
    <n v="0"/>
    <n v="0"/>
    <m/>
    <n v="0"/>
    <x v="0"/>
    <s v="B1"/>
    <n v="9"/>
    <n v="1"/>
    <n v="1"/>
    <n v="1"/>
    <n v="1"/>
    <n v="1"/>
    <n v="1"/>
    <n v="1"/>
    <n v="0"/>
    <n v="1"/>
    <n v="0"/>
    <n v="1"/>
    <n v="0"/>
    <n v="1"/>
    <n v="1"/>
    <n v="0"/>
    <n v="1"/>
  </r>
  <r>
    <s v="ŠFK"/>
    <s v="Štátna filharmónia Košice"/>
    <s v="ŠFK202102"/>
    <n v="5"/>
    <s v="Nákup osobného automobilu pre ŠFK"/>
    <s v="Nevyhnutný nákup motorového vozidla -  1 osobné 7-miestne motorové vozidlo ktoré nahradí súčasné osobné motorové vozidlo (r. v. 2000), ktoré je technicky a bezpčnostne nevyhovujúcim a predsatvuje environmentálu záťaž.  MV bude široko využiteľné pri prevádzke aj produkcii - na prepravu hosťujúcich umelcov a menších súborov, tovaru, drobného nákladu. "/>
    <s v="Cieľom je zabezpečiť plynulý chod prevádzky, zvýšiť bezpečnosť a znížiť náklady na údržbu a prepravné."/>
    <s v="N/A"/>
    <s v="Zriaďovacia listina ŠFK, Čl. 1 ods. 1"/>
    <s v="1. využitie MV: 25000 km/rok,_x000a_2. zníženie nákladov na opravy: 500 Eur/rok,_x000a_3. zníženie nákladov na prepravné: 1800 Eur/rok, _x000a_4. zníženie náhrad za použitie vlastného MV: 3200 Eur/rok."/>
    <x v="1"/>
    <x v="3"/>
    <x v="14"/>
    <s v="01 Investičný zámer"/>
    <x v="0"/>
    <x v="1"/>
    <n v="1"/>
    <n v="35000"/>
    <n v="0"/>
    <n v="0"/>
    <n v="35000"/>
    <n v="0"/>
    <n v="0"/>
    <n v="0"/>
    <n v="0"/>
    <n v="0"/>
    <n v="0"/>
    <n v="0"/>
    <n v="0"/>
    <s v="-"/>
    <n v="0"/>
    <n v="0"/>
    <n v="0"/>
    <n v="0"/>
    <n v="0"/>
    <n v="0"/>
    <n v="0"/>
    <n v="0"/>
    <n v="0"/>
    <n v="0"/>
    <n v="0"/>
    <m/>
    <n v="1"/>
    <x v="0"/>
    <s v="B1"/>
    <n v="9"/>
    <n v="1"/>
    <n v="1"/>
    <n v="1"/>
    <n v="1"/>
    <n v="1"/>
    <n v="1"/>
    <n v="1"/>
    <n v="0"/>
    <n v="1"/>
    <n v="0"/>
    <n v="0"/>
    <n v="1"/>
    <n v="1"/>
    <n v="1"/>
    <n v="0"/>
    <n v="1"/>
  </r>
  <r>
    <s v="ŠFK"/>
    <s v="Štátna filharmónia Košice"/>
    <s v="ŠFK202105"/>
    <n v="9"/>
    <s v="Nákup hudobných nástrojov - veľké a malé koncertné krídlo"/>
    <s v="Nákup veľkého a malého koncertného krídla značky Steinway."/>
    <s v="Cieľom je zabezpečiť výmenu koncertného klavíra vo veľkej koncertnej sále. Novým klavírom (malé koncertné krídlo) zabezpečiť možnosť realizovať komorné koncerty v Malej sále DU."/>
    <s v="N/A"/>
    <s v="Zriaďovacia listina ŠFK, Čl. 1 ods. 1"/>
    <s v="1. počet koncertov: 30/rok_x000a_2. návštevníci koncertov: 5000/rok_x000a_3. príjem zo vstupného/prenájmu: 13000 Eur/rok"/>
    <x v="2"/>
    <x v="2"/>
    <x v="27"/>
    <s v="01 Investičný zámer"/>
    <x v="0"/>
    <x v="1"/>
    <n v="1"/>
    <n v="300000"/>
    <n v="0"/>
    <n v="0"/>
    <n v="0"/>
    <n v="110000"/>
    <n v="190000"/>
    <n v="0"/>
    <n v="0"/>
    <n v="0"/>
    <n v="0"/>
    <n v="0"/>
    <n v="0"/>
    <s v="-"/>
    <n v="0"/>
    <n v="0"/>
    <n v="0"/>
    <n v="0"/>
    <n v="0"/>
    <n v="0"/>
    <n v="0"/>
    <n v="0"/>
    <n v="0"/>
    <n v="0"/>
    <n v="0"/>
    <m/>
    <n v="0"/>
    <x v="0"/>
    <s v="B1"/>
    <n v="9"/>
    <n v="1"/>
    <n v="1"/>
    <n v="1"/>
    <n v="1"/>
    <n v="1"/>
    <n v="1"/>
    <n v="1"/>
    <n v="0"/>
    <n v="1"/>
    <n v="0"/>
    <n v="1"/>
    <n v="0"/>
    <n v="1"/>
    <n v="1"/>
    <n v="0"/>
    <n v="1"/>
  </r>
  <r>
    <s v="ŠFK"/>
    <s v="Štátna filharmónia Košice"/>
    <s v="ŠFK202201"/>
    <n v="2"/>
    <s v="Rekonštrukcia pódia spojená s vybudovaním skladu "/>
    <s v="Nevyhnutná rekonštrukcia pódia vo Veľkej koncertnej sále a vybudovanie skladu pod pódiom o rozlohe cca 100m² pre hudobné nástroje a inventár používaný na koncertoch. Sklad bude prepojený s pódiom nákladným výťahom. Nové pódium bude zrealizované na novej konštrukcii a bude spľňať akustické, estetické a statické požiadavky."/>
    <s v="Cieľom je odstrániť problém s vrzgajúcim pódiom a zlepšiť akustické vlastnosti Veľkej koncertnej sály DU. Vybudovaním skladu odstrániť aktuálny problém s nedostatkom skladových priestorov pre hudobné nástroje a zároveň vytvoriť viac priestoru na pódiu. To umožní ŠFK rozšíriť možnosti hlavnej činnosti - do programu koncertov ŠFK budú môcť byť zaradené diela s vačším obsadením hráčov. _x000a__x000a__x000a_"/>
    <s v="N/A"/>
    <m/>
    <s v="1. skladové priestory do 100m ²_x000a_2. zníženie nákladov na prepravu do iných skladov 240 človekohodín_x000a_3. zníženie nákladov na prepravné: 1000 Eur/rok, _x000a_4. zvýšenie počtu prenajímaných hodín v sále o 100 hodín/rok"/>
    <x v="1"/>
    <x v="1"/>
    <x v="1"/>
    <s v="01 Investičný zámer"/>
    <x v="0"/>
    <x v="1"/>
    <n v="1"/>
    <n v="450000"/>
    <n v="30000"/>
    <n v="0"/>
    <n v="30000"/>
    <n v="420000"/>
    <n v="0"/>
    <n v="0"/>
    <n v="0"/>
    <n v="0"/>
    <n v="0"/>
    <n v="0"/>
    <n v="0"/>
    <s v="-"/>
    <n v="0"/>
    <n v="0"/>
    <n v="0"/>
    <n v="0"/>
    <n v="0"/>
    <n v="0"/>
    <n v="0"/>
    <n v="0"/>
    <n v="0"/>
    <n v="0"/>
    <n v="0"/>
    <m/>
    <n v="0"/>
    <x v="0"/>
    <s v="B1"/>
    <n v="7"/>
    <n v="1"/>
    <n v="1"/>
    <n v="0"/>
    <n v="1"/>
    <n v="1"/>
    <n v="1"/>
    <n v="1"/>
    <n v="0"/>
    <n v="1"/>
    <n v="0"/>
    <n v="0"/>
    <n v="1"/>
    <n v="0"/>
    <n v="1"/>
    <n v="0"/>
    <n v="1"/>
  </r>
  <r>
    <s v="ŠKO ZI"/>
    <s v="Štátny komorný orchester Žilina"/>
    <s v="ŠKOZI202103"/>
    <n v="4"/>
    <s v="Rekonštrukcia Domu umenia Fatra"/>
    <s v="Rekonštrukcia DUF, nová elektroinštalácia, výmena dverí, reštaurátorská obnova koncertnej sály. Zvýšenie atraktivity sály po rekonštrukcii z fondov EHP (schválený projekt vo výške 997 117 € z fondov EHP a št. rozpočtu SR (nová fasáda, okná, stoličky a osvetlenie, ukončenie prác v 2024). "/>
    <s v="Cieľom je obnoviť koncertnú sálu a foeyr Domu umenia Fatra - zlepšenie stavebno-technického stavu budovy v zmysle jestvujúceho schváleného projektu z fondov EHP. Tento projekt rieši iba čiastkovo súčasný havarijný stav budovy Domu umenia Fatra Žilina. "/>
    <s v="N/A"/>
    <s v="Zákon č. 278/1993 Z.z. o správe majetku štátu, Hlava I § 3"/>
    <s v="zvýšenie počtu návštevníkov o 1500/rok, zníženie nákladov na opravy, prevádzku a energiu 1500 €/rok "/>
    <x v="1"/>
    <x v="1"/>
    <x v="1"/>
    <s v="01 Investičný zámer"/>
    <x v="0"/>
    <x v="1"/>
    <n v="1"/>
    <n v="330000"/>
    <n v="0"/>
    <n v="0"/>
    <n v="0"/>
    <n v="130000"/>
    <n v="100000"/>
    <n v="100000"/>
    <n v="0"/>
    <n v="0"/>
    <n v="0"/>
    <n v="0"/>
    <n v="0"/>
    <s v="-"/>
    <n v="0"/>
    <n v="0"/>
    <n v="0"/>
    <n v="0"/>
    <n v="0"/>
    <n v="0"/>
    <n v="0"/>
    <n v="0"/>
    <n v="0"/>
    <n v="0"/>
    <n v="0"/>
    <m/>
    <n v="0"/>
    <x v="0"/>
    <s v="B1"/>
    <n v="9"/>
    <n v="1"/>
    <n v="1"/>
    <n v="1"/>
    <n v="1"/>
    <n v="1"/>
    <n v="1"/>
    <n v="1"/>
    <n v="0"/>
    <n v="1"/>
    <n v="0"/>
    <n v="0"/>
    <n v="1"/>
    <n v="1"/>
    <n v="1"/>
    <n v="0"/>
    <n v="1"/>
  </r>
  <r>
    <s v="ŠKO ZI"/>
    <s v="Štátny komorný orchester Žilina"/>
    <s v="SKOZI202104"/>
    <n v="5"/>
    <s v="Rekonštrukcia Trávničkovej budovy"/>
    <s v="Rekonštrukcia budovy, prepojenie s DUF, realizácia novej pokladne, nové toalety. Nová pokladňa umožní zákazníkom plnohodnotný servis nákupu vstupeniek. Odstránenie nevyhovujúceho súčasneho stavu (pokladňa = vrátnica ŠKO v prevádzkovej budove mimo hlavnú ulicu).Budova dnes slúži ako priestor pre ubytovanie dirigenta, sólistov a umelecké výpomoce a pre prenájom"/>
    <s v="Cieľom je zabezpečiť efektívnejšie využitie Trávničkovej budovy pre potreby ŠKO Žilina aj iných subjektov (prenajímateľov) a návštevníkov koncertov. "/>
    <s v="N/A"/>
    <s v="Zákon č. 278/1993 Z.z. o správe majetku štátu, Hlava I § 4"/>
    <s v="zvýšenie počtu návštevníkov o 1500/rok vďaka komfortnejšiemu servisu pre poslucháčov. Zvýšenie ponuky koncertov externých prenajímateľov o 4/rok"/>
    <x v="1"/>
    <x v="1"/>
    <x v="1"/>
    <s v="01 Investičný zámer"/>
    <x v="0"/>
    <x v="1"/>
    <n v="1"/>
    <n v="300000"/>
    <n v="34000"/>
    <n v="0"/>
    <n v="0"/>
    <n v="100000"/>
    <n v="100000"/>
    <n v="100000"/>
    <n v="0"/>
    <n v="0"/>
    <n v="0"/>
    <n v="0"/>
    <n v="0"/>
    <s v="-"/>
    <n v="0"/>
    <n v="0"/>
    <n v="0"/>
    <n v="0"/>
    <n v="0"/>
    <n v="0"/>
    <n v="0"/>
    <n v="0"/>
    <n v="0"/>
    <n v="0"/>
    <n v="0"/>
    <m/>
    <n v="0"/>
    <x v="0"/>
    <s v="B1"/>
    <n v="8"/>
    <n v="1"/>
    <n v="1"/>
    <n v="0"/>
    <n v="1"/>
    <n v="1"/>
    <n v="1"/>
    <n v="1"/>
    <n v="0"/>
    <n v="1"/>
    <n v="0"/>
    <n v="0"/>
    <n v="1"/>
    <n v="1"/>
    <n v="1"/>
    <n v="0"/>
    <n v="1"/>
  </r>
  <r>
    <s v="ŠKO ZI"/>
    <s v="Štátny komorný orchester Žilina"/>
    <s v="ŠKOZI202107"/>
    <n v="8"/>
    <s v="Ozvučenie sály"/>
    <s v="Nová ozvučovacia technika koncertnej sály"/>
    <s v="Cieľom je rozšírenie ponuky koncertov pre rôzne vekové skupiny poslucháčov s využitím ozvučovacej techniky - moderné žánre, zvýšenie konkurencieschopnosťi organizácie, rozšírenie ponuky pre prenajímateľov. "/>
    <s v="N/A"/>
    <s v="Zákon č. 278/1993 Z.z. o správe majetku štátu, Hlava I § 5"/>
    <s v="zvýšenie počtu externých podujatí 5/rok, zvýšenie príjmu z prenájmu priestorov 5000,- €/rok.  "/>
    <x v="2"/>
    <x v="3"/>
    <x v="8"/>
    <s v="01 Investičný zámer"/>
    <x v="0"/>
    <x v="1"/>
    <n v="1"/>
    <n v="166000"/>
    <n v="0"/>
    <n v="0"/>
    <n v="0"/>
    <n v="0"/>
    <n v="0"/>
    <n v="166000"/>
    <n v="0"/>
    <n v="0"/>
    <n v="0"/>
    <n v="0"/>
    <n v="0"/>
    <s v="-"/>
    <n v="0"/>
    <n v="0"/>
    <n v="0"/>
    <n v="0"/>
    <n v="0"/>
    <n v="0"/>
    <n v="0"/>
    <n v="0"/>
    <n v="0"/>
    <n v="0"/>
    <n v="0"/>
    <m/>
    <n v="0"/>
    <x v="0"/>
    <s v="B1"/>
    <n v="9"/>
    <n v="1"/>
    <n v="1"/>
    <n v="1"/>
    <n v="1"/>
    <n v="1"/>
    <n v="1"/>
    <n v="1"/>
    <n v="0"/>
    <n v="1"/>
    <n v="0"/>
    <n v="1"/>
    <n v="0"/>
    <n v="1"/>
    <n v="1"/>
    <n v="0"/>
    <n v="1"/>
  </r>
  <r>
    <s v="ŠKO ZI"/>
    <s v="Štátny komorný orchester Žilina"/>
    <s v="ŠKOZI202101"/>
    <n v="2"/>
    <s v="Rekonštrukcia kotolne"/>
    <s v="Rekonštrukcia kotolne - výmena zastaralej technológie, zníženie nákladov na opravu za rok o 5000,- €. "/>
    <s v="Cieľom je zabezpečiť bezporuchovosť kotolne a zníženie nákladov na opravy."/>
    <s v="N/A"/>
    <s v="Zákon č. 278/1993 Z.z. o správe majetku štátu, Hlava I § 6"/>
    <s v="zniženie nákladov na opravu, 5000,- €/rok.  "/>
    <x v="1"/>
    <x v="1"/>
    <x v="25"/>
    <s v="01 Investičný zámer"/>
    <x v="0"/>
    <x v="1"/>
    <n v="1"/>
    <n v="100000"/>
    <n v="0"/>
    <n v="0"/>
    <n v="100000"/>
    <n v="0"/>
    <n v="0"/>
    <n v="0"/>
    <n v="0"/>
    <n v="0"/>
    <n v="0"/>
    <n v="0"/>
    <n v="0"/>
    <s v="-"/>
    <n v="0"/>
    <n v="0"/>
    <n v="0"/>
    <n v="0"/>
    <n v="0"/>
    <n v="0"/>
    <n v="0"/>
    <n v="0"/>
    <n v="0"/>
    <n v="0"/>
    <n v="0"/>
    <m/>
    <n v="0"/>
    <x v="0"/>
    <s v="B1"/>
    <n v="9"/>
    <n v="1"/>
    <n v="1"/>
    <n v="1"/>
    <n v="1"/>
    <n v="1"/>
    <n v="1"/>
    <n v="1"/>
    <n v="0"/>
    <n v="1"/>
    <n v="0"/>
    <n v="0"/>
    <n v="1"/>
    <n v="1"/>
    <n v="1"/>
    <n v="0"/>
    <n v="1"/>
  </r>
  <r>
    <s v="ŠKO ZI"/>
    <s v="Štátny komorný orchester Žilina"/>
    <s v="ŠKOZI202105"/>
    <n v="6"/>
    <s v="Kúpa malého koncertného krídla "/>
    <s v="Nákup malého koncertného krídla zn. Steinway A 188"/>
    <s v="Cieľom je zefektívniť fungovanie orchestra a znížiť náklady na opravy zastaralých hudobných nástrojov. "/>
    <s v="N/A"/>
    <s v="Zriaďovacia listina ŠKO ZI, Čl. 1"/>
    <s v="zvýšenie počtu koncertov 2/rok, zvýšenie počtu návštevníkov 700/rok, zníženie nákladov na opravy hudobných nástrojov 2000 €/rok"/>
    <x v="2"/>
    <x v="2"/>
    <x v="27"/>
    <s v="08 Realizované"/>
    <x v="0"/>
    <x v="0"/>
    <n v="1"/>
    <n v="103600"/>
    <n v="0"/>
    <n v="103600"/>
    <n v="0"/>
    <n v="0"/>
    <n v="0"/>
    <n v="0"/>
    <n v="0"/>
    <n v="0"/>
    <n v="0"/>
    <n v="0"/>
    <n v="0"/>
    <s v="-"/>
    <n v="0"/>
    <n v="0"/>
    <n v="0"/>
    <n v="0"/>
    <n v="0"/>
    <n v="0"/>
    <n v="0"/>
    <n v="0"/>
    <n v="0"/>
    <n v="0"/>
    <n v="0"/>
    <m/>
    <n v="0"/>
    <x v="0"/>
    <s v="B1"/>
    <n v="9"/>
    <n v="1"/>
    <n v="1"/>
    <n v="1"/>
    <n v="1"/>
    <n v="1"/>
    <n v="1"/>
    <n v="1"/>
    <n v="0"/>
    <n v="1"/>
    <n v="0"/>
    <n v="1"/>
    <n v="0"/>
    <n v="1"/>
    <n v="1"/>
    <n v="1"/>
    <n v="0"/>
  </r>
  <r>
    <s v="ŠKO ZI"/>
    <s v="Štátny komorný orchester Žilina"/>
    <s v="ŠKOZI202106"/>
    <n v="7"/>
    <s v="Kúpa veľkého koncertného krídla "/>
    <s v="Nákup veľkého koncertného krídla zn. Steinway D 274"/>
    <s v="Cieľom je rozšírenie flexibility orchestra a koncertnej ponuky pre rôzne vekové skupiny poslucháčov, rozšírenie možností nahrávania CD.Vďaka novému klavíru sa rozšíri atraktivita nášho orchestra pre umelcov z celého sveta. "/>
    <s v="N/A"/>
    <s v="Zriaďovacia listina ŠKO ZI, Čl. 1"/>
    <s v="zvýšenie počtu koncertov 3/rok, zvýšenie počtu návštevníkov 1000/rok, zvýšenie počtu nahrávok CD 2/rok - možnosť vystupovania známych klavíristov z celého sveta"/>
    <x v="2"/>
    <x v="2"/>
    <x v="27"/>
    <s v="08 Realizované"/>
    <x v="0"/>
    <x v="0"/>
    <n v="1"/>
    <n v="182345"/>
    <n v="0"/>
    <n v="182345"/>
    <n v="0"/>
    <n v="0"/>
    <n v="0"/>
    <n v="0"/>
    <n v="0"/>
    <n v="0"/>
    <n v="0"/>
    <n v="0"/>
    <n v="0"/>
    <s v="-"/>
    <n v="0"/>
    <n v="0"/>
    <n v="0"/>
    <n v="0"/>
    <n v="0"/>
    <n v="0"/>
    <n v="0"/>
    <n v="0"/>
    <n v="0"/>
    <n v="0"/>
    <n v="0"/>
    <m/>
    <n v="0"/>
    <x v="0"/>
    <s v="B1"/>
    <n v="9"/>
    <n v="1"/>
    <n v="1"/>
    <n v="1"/>
    <n v="1"/>
    <n v="1"/>
    <n v="1"/>
    <n v="1"/>
    <n v="0"/>
    <n v="1"/>
    <n v="0"/>
    <n v="1"/>
    <n v="0"/>
    <n v="1"/>
    <n v="1"/>
    <n v="1"/>
    <n v="0"/>
  </r>
  <r>
    <s v="ŠKO ZI"/>
    <s v="Štátny komorný orchester Žilina"/>
    <s v="ŠKOZI202102"/>
    <n v="3"/>
    <s v="Pravidelná obnova hudobných nástrojov"/>
    <s v="Obnova hudobných nástrojov je pravidelný proces, ktorý zapezpečuje dostatočnú umeleckú kvalitu a rast celého orchestra.  "/>
    <s v="Cieľom je dosahnutie a udrženie potrebnej umeleckej kvality zvuku orchestra, pre ktorú je nevyhnutné pravidelne obnovovať hudobné nástroje podľa životnosti jednotlivých hudobných nástrojov. Životnosť najmä dychových nástrojov sa pohybuje medzi 5 - 8 rokmi. "/>
    <s v="N/A"/>
    <s v="Zriaďovacia listina ŠKO ZI, Čl. 1"/>
    <s v="zníženie nákladov na opravy - 5000,- €/rok, veľmi individuálne podľa konkrétneho nástroja"/>
    <x v="2"/>
    <x v="2"/>
    <x v="27"/>
    <s v="01 Investičný zámer"/>
    <x v="0"/>
    <x v="1"/>
    <n v="1"/>
    <n v="227406"/>
    <n v="0"/>
    <n v="0"/>
    <n v="46500"/>
    <n v="33000"/>
    <n v="62906"/>
    <n v="45000"/>
    <n v="40000"/>
    <n v="0"/>
    <n v="0"/>
    <n v="0"/>
    <n v="0"/>
    <s v="-"/>
    <n v="0"/>
    <n v="0"/>
    <n v="0"/>
    <n v="0"/>
    <n v="0"/>
    <n v="0"/>
    <n v="0"/>
    <n v="0"/>
    <n v="0"/>
    <n v="0"/>
    <n v="0"/>
    <s v="cez prioritné projekty"/>
    <n v="0"/>
    <x v="0"/>
    <s v="B1"/>
    <n v="9"/>
    <n v="1"/>
    <n v="1"/>
    <n v="1"/>
    <n v="1"/>
    <n v="1"/>
    <n v="1"/>
    <n v="1"/>
    <n v="0"/>
    <n v="1"/>
    <n v="0"/>
    <n v="1"/>
    <n v="0"/>
    <n v="1"/>
    <n v="1"/>
    <n v="0"/>
    <n v="1"/>
  </r>
  <r>
    <s v="ŠO "/>
    <s v="Štátna opera "/>
    <s v="ŠO202101"/>
    <n v="1"/>
    <s v="Rekonštrukcia národnej kultúrnej pamiatky a prevádzkových priestorov Štátnej opery v Banskej Bystrici "/>
    <s v="Komplexná rekonštrukcia a modernizácia národnej kultúrnej pamiatky z hľadiska multifunkčného využitia a dostavba a rekonštrukcia prevádzkových a skladových priestorov. Celkový predpokladaný rozpočet stavby je 34.253,55 tis. € (prepočítané  na cen. úroveň 4.Q. 2021 / 3.Q. 2019 = 1,140)."/>
    <s v="Cieľom projektu je zefektívnenie činnosti Štátnej opery a multifunkčné využívanie priestorov po komplexnej rekonštrukcii, kotré bude spočívať vo využití pre ďalšiu umeleckú a kultúrnu činnosť (aj mimo aktivít samotnej Štátnej opery) a dobudovanie skladových priestorov."/>
    <m/>
    <s v="Uznesenie vlády SR č. 354/2019"/>
    <s v="KPI 1 zvýšenie počtu podujatí, 60/rok;                                                                           KPI 2 zníženie nákladov za nájom skladových priestorov, 26 000 €/rok"/>
    <x v="1"/>
    <x v="1"/>
    <x v="21"/>
    <s v="06 Pred vyhlásením verejného obstarávania"/>
    <x v="0"/>
    <x v="0"/>
    <n v="1"/>
    <n v="34253550"/>
    <n v="1274730"/>
    <n v="0"/>
    <n v="2739660"/>
    <n v="5717380"/>
    <n v="7830070"/>
    <n v="11010190"/>
    <n v="6956250"/>
    <n v="0"/>
    <n v="0"/>
    <n v="0"/>
    <n v="0"/>
    <s v="-"/>
    <n v="64400"/>
    <n v="0"/>
    <n v="14400"/>
    <n v="50000"/>
    <n v="0"/>
    <n v="0"/>
    <n v="0"/>
    <n v="0"/>
    <n v="0"/>
    <n v="0"/>
    <n v="0"/>
    <s v="Kapitálové výdavky zo štátneho rozpočtu boli Štátnej opere zatiaľ poskytnutév v roku 2021 v sume 329 890,00 Eur a v roku 2022 v sume 2 409 770,00 Eur. Bežné výdavky zahŕňajú výdavky spojené s verejným obstarávaním na výber dodávateľa projektovej dokumentácie (r.2022) a s verejným obstarávaním  na výber zhotoviteľa stavby (r.2023). Bežné výdavky pre budúce roky nie je možné presne špecifikovať a vyčísliť, pretože projekt sa nachádza v štádiu, kedy sa bude vyberať projektant pre spracovanie projektovej dokumentácie a následne zhotoviteľ stavby &quot;Rekonštrukcia národnej kultúrnej pamiatky a prevádzkových priestorov Štátnej opery v Banskej Bystrici&quot;. _x000a_"/>
    <n v="0"/>
    <x v="1"/>
    <s v="A2"/>
    <n v="8"/>
    <n v="1"/>
    <n v="1"/>
    <n v="1"/>
    <n v="1"/>
    <n v="1"/>
    <n v="0"/>
    <n v="0"/>
    <n v="0"/>
    <n v="1"/>
    <n v="0"/>
    <n v="0"/>
    <n v="1"/>
    <n v="1"/>
    <n v="1"/>
    <n v="1"/>
    <n v="0"/>
  </r>
  <r>
    <s v="ŠO "/>
    <s v="Štátna opera "/>
    <s v="ŠO202107"/>
    <s v="R"/>
    <s v="Výmena riadiaceho systému vzduchotechniky a chladenia"/>
    <s v="Výmenou riadiaceho systému merania a regulácie vzduchotechniky a chladenia v budove Štátnej opery na Národnej ulici v Banskej Bystrici zabezpečiť bezporuchové ovládanie a efektívny chod vzduchotechnických zariadení."/>
    <s v="Cieľom projektu je zabezpečiť bezporuchové ovládanie vzduchotechniky a chladenia a zníženie nákladov na opravy."/>
    <s v="N/A"/>
    <s v="Zriaďovacia listina ŠO, Čl. I, bod 2 k; Zákon č. 278/1993 Z. z. o správe majetku štátu, §3 ods. 2"/>
    <s v="zníženie nákladov na opravu, 5000 €/rok"/>
    <x v="1"/>
    <x v="3"/>
    <x v="24"/>
    <s v="08 Realizované"/>
    <x v="1"/>
    <x v="0"/>
    <n v="0.83099999999999996"/>
    <n v="57799"/>
    <n v="0"/>
    <n v="57799"/>
    <n v="0"/>
    <n v="0"/>
    <n v="0"/>
    <n v="0"/>
    <n v="0"/>
    <n v="0"/>
    <n v="0"/>
    <n v="0"/>
    <n v="0"/>
    <s v="-"/>
    <n v="0"/>
    <n v="0"/>
    <n v="0"/>
    <n v="0"/>
    <n v="0"/>
    <n v="0"/>
    <n v="0"/>
    <n v="0"/>
    <n v="0"/>
    <n v="0"/>
    <n v="0"/>
    <m/>
    <n v="1"/>
    <x v="0"/>
    <s v="B1"/>
    <n v="9"/>
    <n v="1"/>
    <n v="1"/>
    <n v="1"/>
    <n v="1"/>
    <n v="1"/>
    <n v="1"/>
    <n v="1"/>
    <n v="0"/>
    <n v="1"/>
    <n v="0"/>
    <n v="0"/>
    <n v="1"/>
    <n v="1"/>
    <n v="1"/>
    <n v="1"/>
    <n v="0"/>
  </r>
  <r>
    <s v="ŠO "/>
    <s v="Štátna opera "/>
    <s v="ŠO202106"/>
    <s v="R"/>
    <s v="Optimalizácia vetrania a chladenia budovy "/>
    <s v="Projekt „OPTIMALIZÁCIA VETRANIA, CHLADENIA A DEZINFEKCIA V BUDOVE ŠTÁTNEJ OPERY V BANSKEJ BYSTRICI“ zabezpečí spoľahlivý systém vetrania a chladenia problémových miestností v budove Štátnej opery v Banskej Bystrici."/>
    <s v="Cieľom optimalizácie vetrania a chladenia je zabezpečiť tepelnú pohodu a prívod čerstvého vzduchu."/>
    <s v="N/A"/>
    <s v="Zriaďovacia listina ŠO, Čl. I, bod 2 k; Zákon č. 278/1993 Z. z. o správe majetku štátu, §3 ods. 2"/>
    <s v="objem výmeny vzduchu, 1200 m³/h"/>
    <x v="1"/>
    <x v="1"/>
    <x v="1"/>
    <s v="08 Realizované"/>
    <x v="0"/>
    <x v="0"/>
    <n v="1"/>
    <n v="75359.049999999988"/>
    <n v="0"/>
    <n v="75359.049999999988"/>
    <n v="0"/>
    <n v="0"/>
    <n v="0"/>
    <n v="0"/>
    <n v="0"/>
    <n v="0"/>
    <n v="0"/>
    <n v="0"/>
    <n v="0"/>
    <s v="-"/>
    <n v="132"/>
    <n v="132"/>
    <n v="0"/>
    <n v="0"/>
    <n v="0"/>
    <n v="0"/>
    <n v="0"/>
    <n v="0"/>
    <n v="0"/>
    <n v="0"/>
    <n v="0"/>
    <s v="Zaškolenie obsluhy a zamestnancov."/>
    <n v="1"/>
    <x v="0"/>
    <s v="B1"/>
    <n v="9"/>
    <n v="1"/>
    <n v="1"/>
    <n v="1"/>
    <n v="1"/>
    <n v="1"/>
    <n v="1"/>
    <n v="1"/>
    <n v="0"/>
    <n v="1"/>
    <n v="0"/>
    <n v="0"/>
    <n v="1"/>
    <n v="1"/>
    <n v="1"/>
    <n v="1"/>
    <n v="0"/>
  </r>
  <r>
    <s v="ŠO "/>
    <s v="Štátna opera "/>
    <s v="ŠO202102"/>
    <s v="R"/>
    <s v="Obnova multifunkčných tlačiarenských strojov"/>
    <s v="Nákup multifunkčných tlačiarní Konica Minolta C250i v počte 2 ks."/>
    <s v="Cieľom projektu je zníženie nákladov na opravy a skvalitnenie práce na ekonomickom oddelení a technicko-hospodárskom úseku."/>
    <s v="N/A"/>
    <s v="Zriaďovacia listina ŠO, Čl. I, bod 2 k; Zákon č. 278/1993 Z. z. o správe majetku štátu, §3 ods. 2"/>
    <s v="zníženie nákladov na opravy a prevádzku, 2500 €/rok"/>
    <x v="2"/>
    <x v="5"/>
    <x v="12"/>
    <s v="08 Realizované"/>
    <x v="0"/>
    <x v="0"/>
    <n v="1"/>
    <n v="5634"/>
    <n v="0"/>
    <n v="5634"/>
    <n v="0"/>
    <n v="0"/>
    <n v="0"/>
    <n v="0"/>
    <n v="0"/>
    <n v="0"/>
    <n v="0"/>
    <n v="0"/>
    <n v="0"/>
    <s v="-"/>
    <n v="0"/>
    <n v="0"/>
    <n v="0"/>
    <n v="0"/>
    <n v="0"/>
    <n v="0"/>
    <n v="0"/>
    <n v="0"/>
    <n v="0"/>
    <n v="0"/>
    <n v="0"/>
    <m/>
    <n v="1"/>
    <x v="0"/>
    <s v="B1"/>
    <n v="9"/>
    <n v="1"/>
    <n v="1"/>
    <n v="1"/>
    <n v="1"/>
    <n v="1"/>
    <n v="1"/>
    <n v="1"/>
    <n v="0"/>
    <n v="1"/>
    <n v="0"/>
    <n v="1"/>
    <n v="0"/>
    <n v="1"/>
    <n v="1"/>
    <n v="1"/>
    <n v="0"/>
  </r>
  <r>
    <s v="ŠO "/>
    <s v="Štátna opera "/>
    <s v="ŠO202103"/>
    <s v="R"/>
    <s v="Nákup latexovej tlačiarne "/>
    <s v="Nákup latexovej tlačiarne HP Latex 335 and Cut Solution pre skvalitnenie služieb propagačného oddelenia."/>
    <s v="Cieľom projektu je zníženie nákladov na tlač v porovnaní s extérnym tlačením."/>
    <s v="N/A"/>
    <s v="Zriaďovacia listina ŠO, Čl. I, bod 2 k; Zákon č. 278/1993 Z. z. o správe majetku štátu, §3 ods. 2"/>
    <s v="zníženie nákladov na tlač, 2800 €/rok"/>
    <x v="2"/>
    <x v="5"/>
    <x v="12"/>
    <s v="08 Realizované"/>
    <x v="1"/>
    <x v="0"/>
    <n v="0.92400000000000004"/>
    <n v="23623"/>
    <n v="0"/>
    <n v="23623"/>
    <n v="0"/>
    <n v="0"/>
    <n v="0"/>
    <n v="0"/>
    <n v="0"/>
    <n v="0"/>
    <n v="0"/>
    <n v="0"/>
    <n v="0"/>
    <s v="-"/>
    <n v="72"/>
    <n v="72"/>
    <n v="0"/>
    <n v="0"/>
    <n v="0"/>
    <n v="0"/>
    <n v="0"/>
    <n v="0"/>
    <n v="0"/>
    <n v="0"/>
    <n v="0"/>
    <s v="Zaškolenie obsluhy a zamestnancov."/>
    <n v="1"/>
    <x v="0"/>
    <s v="B1"/>
    <n v="9"/>
    <n v="1"/>
    <n v="1"/>
    <n v="1"/>
    <n v="1"/>
    <n v="1"/>
    <n v="1"/>
    <n v="1"/>
    <n v="0"/>
    <n v="1"/>
    <n v="0"/>
    <n v="1"/>
    <n v="0"/>
    <n v="1"/>
    <n v="1"/>
    <n v="1"/>
    <n v="0"/>
  </r>
  <r>
    <s v="ŠO "/>
    <s v="Štátna opera "/>
    <s v="ŠO202104"/>
    <n v="2"/>
    <s v="Obnova nástrojového vybavenia"/>
    <s v="Hudobné nástroje sú nevyhnutné na zabezpečenie hlavnej činnosti Štátnej opery."/>
    <s v="Cieľom projektu je zabezpečiť bežné fungovanie orchestra."/>
    <s v="N/A"/>
    <s v="Zriaďovacia listina ŠO, Čl. I, bod 2 l"/>
    <s v="počet podujatí, 120/rok"/>
    <x v="2"/>
    <x v="2"/>
    <x v="27"/>
    <s v="07 V realizácii"/>
    <x v="0"/>
    <x v="0"/>
    <n v="1"/>
    <n v="154040"/>
    <n v="0"/>
    <n v="98362"/>
    <n v="55678"/>
    <n v="0"/>
    <n v="0"/>
    <n v="0"/>
    <n v="0"/>
    <n v="0"/>
    <n v="0"/>
    <n v="0"/>
    <n v="0"/>
    <s v="-"/>
    <n v="0"/>
    <n v="0"/>
    <n v="0"/>
    <n v="0"/>
    <n v="0"/>
    <n v="0"/>
    <n v="0"/>
    <n v="0"/>
    <n v="0"/>
    <n v="0"/>
    <n v="0"/>
    <m/>
    <n v="0"/>
    <x v="0"/>
    <s v="B1"/>
    <n v="9"/>
    <n v="1"/>
    <n v="1"/>
    <n v="1"/>
    <n v="1"/>
    <n v="1"/>
    <n v="1"/>
    <n v="1"/>
    <n v="0"/>
    <n v="1"/>
    <n v="0"/>
    <n v="1"/>
    <n v="0"/>
    <n v="1"/>
    <n v="1"/>
    <n v="1"/>
    <n v="0"/>
  </r>
  <r>
    <s v="ŠO "/>
    <s v="Štátna opera "/>
    <s v="ŠO202105"/>
    <n v="3"/>
    <s v="Obnova nástrojového vybavenia"/>
    <s v="Hudobné nástroje sú nevyhnutné na zabezpečenie hlavnej činnosti Štátnej opery."/>
    <s v="Cieľom projektu je zabezpečiť bežné fungovanie orchestra."/>
    <s v="N/A"/>
    <s v="Zriaďovacia listina ŠO, Čl. I, bod 2 l"/>
    <s v="počet podujatí, 120/rok"/>
    <x v="2"/>
    <x v="2"/>
    <x v="27"/>
    <s v="01 Investičný zámer"/>
    <x v="0"/>
    <x v="1"/>
    <n v="1"/>
    <n v="75000"/>
    <n v="0"/>
    <n v="0"/>
    <n v="0"/>
    <n v="45000"/>
    <n v="8000"/>
    <n v="10000"/>
    <n v="12000"/>
    <n v="0"/>
    <n v="0"/>
    <n v="0"/>
    <n v="0"/>
    <s v="-"/>
    <n v="0"/>
    <n v="0"/>
    <n v="0"/>
    <n v="0"/>
    <n v="0"/>
    <n v="0"/>
    <n v="0"/>
    <n v="0"/>
    <n v="0"/>
    <n v="0"/>
    <n v="0"/>
    <m/>
    <n v="1"/>
    <x v="0"/>
    <s v="B1"/>
    <n v="9"/>
    <n v="1"/>
    <n v="1"/>
    <n v="1"/>
    <n v="1"/>
    <n v="1"/>
    <n v="1"/>
    <n v="1"/>
    <n v="0"/>
    <n v="1"/>
    <n v="0"/>
    <n v="1"/>
    <n v="0"/>
    <n v="1"/>
    <n v="1"/>
    <n v="0"/>
    <n v="1"/>
  </r>
  <r>
    <s v="ŠO "/>
    <s v="Štátna opera "/>
    <s v="ŠO202108"/>
    <s v="R"/>
    <s v="Zvukový distribučný procesor"/>
    <s v="Výmenou starého audiosystému za nový zvukový distribučný procesor sa zabezpečí rovnomerná distribúcia signálu a tým sa zamedzí vzniku rušivých momentov."/>
    <s v="Cieľom projektu je zvýšenie kvality hudobnej produkcie a zvýšenie kvality odposluchu."/>
    <s v="N/A"/>
    <s v="Zriaďovacia listina ŠO, Čl. I, bod 2 k"/>
    <s v="počet podujatí, 120/rok"/>
    <x v="2"/>
    <x v="3"/>
    <x v="8"/>
    <s v="08 Realizované"/>
    <x v="0"/>
    <x v="0"/>
    <n v="1"/>
    <n v="17765"/>
    <n v="0"/>
    <n v="17765"/>
    <n v="0"/>
    <n v="0"/>
    <n v="0"/>
    <n v="0"/>
    <n v="0"/>
    <n v="0"/>
    <n v="0"/>
    <n v="0"/>
    <n v="0"/>
    <s v="-"/>
    <n v="0"/>
    <n v="0"/>
    <n v="0"/>
    <n v="0"/>
    <n v="0"/>
    <n v="0"/>
    <n v="0"/>
    <n v="0"/>
    <n v="0"/>
    <n v="0"/>
    <n v="0"/>
    <m/>
    <n v="1"/>
    <x v="0"/>
    <s v="B1"/>
    <n v="9"/>
    <n v="1"/>
    <n v="1"/>
    <n v="1"/>
    <n v="1"/>
    <n v="1"/>
    <n v="1"/>
    <n v="1"/>
    <n v="0"/>
    <n v="1"/>
    <n v="0"/>
    <n v="1"/>
    <n v="0"/>
    <n v="1"/>
    <n v="1"/>
    <n v="1"/>
    <n v="0"/>
  </r>
  <r>
    <s v="ŠO "/>
    <s v="Štátna opera "/>
    <s v="ŠO202109"/>
    <s v="R"/>
    <s v="Svetelné zariadenia"/>
    <s v="Zadné horizontové LED svietidlá - 3 ks a zadné kontrové LED svietidlo - 1 ks a nákup novej rotačnej LED hlavice - 2 ks. Výmenou klasických svietidiel za moderné viacúčelové LED svietidlá sa zvýši umelecká kvalita zadného horizontového a kontrového svietenia v insenáciách."/>
    <s v="Cieľom projektu je zvýšenie umeleckej kvality osvetlenia a zníženie spotreby elektrickej energie."/>
    <s v="N/A"/>
    <s v="Zriaďovacia listina ŠO, Čl. I, bod 2 k"/>
    <s v="KPI 1 počet podujatí, 120/rok;             KPI 2 zníženie nákladov na elektrickú energiu, o 1/4 kWh/rok"/>
    <x v="2"/>
    <x v="3"/>
    <x v="4"/>
    <s v="08 Realizované"/>
    <x v="1"/>
    <x v="0"/>
    <n v="0.97"/>
    <n v="39989"/>
    <n v="0"/>
    <n v="39989"/>
    <n v="0"/>
    <n v="0"/>
    <n v="0"/>
    <n v="0"/>
    <n v="0"/>
    <n v="0"/>
    <n v="0"/>
    <n v="0"/>
    <n v="0"/>
    <s v="-"/>
    <n v="0"/>
    <n v="0"/>
    <n v="0"/>
    <n v="0"/>
    <n v="0"/>
    <n v="0"/>
    <n v="0"/>
    <n v="0"/>
    <n v="0"/>
    <n v="0"/>
    <n v="0"/>
    <m/>
    <n v="1"/>
    <x v="0"/>
    <s v="B1"/>
    <n v="9"/>
    <n v="1"/>
    <n v="1"/>
    <n v="1"/>
    <n v="1"/>
    <n v="1"/>
    <n v="1"/>
    <n v="1"/>
    <n v="0"/>
    <n v="1"/>
    <n v="0"/>
    <n v="1"/>
    <n v="0"/>
    <n v="1"/>
    <n v="1"/>
    <n v="1"/>
    <n v="0"/>
  </r>
  <r>
    <s v="ŠO "/>
    <s v="Štátna opera "/>
    <s v="ŠO202112"/>
    <n v="11"/>
    <s v="Nákup portov a podpornej techniky "/>
    <s v="Modernizácia portov a podpornej techniky, doplnenie zvukovo akustických zariadení na zabezpečenie kvalitného ozvučenia."/>
    <s v="Cieľom projektu je zvýšenie kvality hudobnej produkcie a zvýšenie kvality odposluchu pre umelcov."/>
    <s v="N/A"/>
    <s v="Zriaďovacia listina ŠO, Čl. I, bod 2 k"/>
    <s v="počet podujatí, 120/rok"/>
    <x v="2"/>
    <x v="3"/>
    <x v="23"/>
    <s v="01 Investičný zámer"/>
    <x v="0"/>
    <x v="1"/>
    <n v="1"/>
    <n v="50000"/>
    <n v="0"/>
    <n v="0"/>
    <n v="0"/>
    <n v="20000"/>
    <n v="10000"/>
    <n v="10000"/>
    <n v="10000"/>
    <n v="0"/>
    <n v="0"/>
    <n v="0"/>
    <n v="0"/>
    <s v="-"/>
    <n v="0"/>
    <n v="0"/>
    <n v="0"/>
    <n v="0"/>
    <n v="0"/>
    <n v="0"/>
    <n v="0"/>
    <n v="0"/>
    <n v="0"/>
    <n v="0"/>
    <n v="0"/>
    <m/>
    <n v="1"/>
    <x v="0"/>
    <s v="B1"/>
    <n v="9"/>
    <n v="1"/>
    <n v="1"/>
    <n v="1"/>
    <n v="1"/>
    <n v="1"/>
    <n v="1"/>
    <n v="1"/>
    <n v="0"/>
    <n v="1"/>
    <n v="0"/>
    <n v="1"/>
    <n v="0"/>
    <n v="1"/>
    <n v="1"/>
    <n v="0"/>
    <n v="1"/>
  </r>
  <r>
    <s v="ŠO "/>
    <s v="Štátna opera "/>
    <s v="ŠO202113"/>
    <n v="12"/>
    <s v="Nákup motorových vozidiel"/>
    <s v="Výmena technicky opotrebovaných vozidiel za nové."/>
    <s v="Cieľom projektu je zníženie nákladov spojených s opravami vozdiel a tiež zvýšenie bezpečnosti premávky."/>
    <s v="N/A"/>
    <s v="Zriaďovacia listina ŠO, Čl. I, bod 2 k; Zákon č. 278/1993 Z. z. o správe majetku štátu, §3 ods. 2"/>
    <s v="zníženie nákladov na opravy a prevádzku, 5300 €/rok"/>
    <x v="1"/>
    <x v="3"/>
    <x v="14"/>
    <s v="07 V realizácii"/>
    <x v="0"/>
    <x v="0"/>
    <n v="1"/>
    <n v="24000"/>
    <n v="0"/>
    <n v="0"/>
    <n v="24000"/>
    <n v="0"/>
    <n v="0"/>
    <n v="0"/>
    <n v="0"/>
    <n v="0"/>
    <n v="0"/>
    <n v="0"/>
    <n v="0"/>
    <s v="-"/>
    <n v="0"/>
    <n v="0"/>
    <n v="0"/>
    <n v="0"/>
    <n v="0"/>
    <n v="0"/>
    <n v="0"/>
    <n v="0"/>
    <n v="0"/>
    <n v="0"/>
    <n v="0"/>
    <m/>
    <n v="1"/>
    <x v="0"/>
    <s v="B1"/>
    <n v="9"/>
    <n v="1"/>
    <n v="1"/>
    <n v="1"/>
    <n v="1"/>
    <n v="1"/>
    <n v="1"/>
    <n v="1"/>
    <n v="0"/>
    <n v="1"/>
    <n v="0"/>
    <n v="0"/>
    <n v="1"/>
    <n v="1"/>
    <n v="1"/>
    <n v="1"/>
    <n v="0"/>
  </r>
  <r>
    <s v="ŠO "/>
    <s v="Štátna opera "/>
    <s v="ŠO202111"/>
    <n v="10"/>
    <s v="Modernizácia skladu kostýmov, Jegorovova ul. "/>
    <s v="Posúdenie zrealizovanej oceľovej plošiny v sklade kostýmov na Jegorovovej ulici zo statického a bezpečnostného hľadiska a následná úprava podľa platných noriem BOZP."/>
    <s v="Cieľ zámeru je zabezpečenie pevnosti konštruckie z hľadiska bezpečnosti a následné rozšírenie kapacity skladových priestorov."/>
    <s v="N/A"/>
    <s v="Zákon č. 124/2006 Z.z. o bezpečnosti a ochrane zdravia pri práci, §5 "/>
    <s v="zvýšenie počtu uskladnených kostýmov, 1000/kusov"/>
    <x v="1"/>
    <x v="1"/>
    <x v="1"/>
    <s v="07 V realizácii"/>
    <x v="0"/>
    <x v="0"/>
    <n v="1"/>
    <n v="18097"/>
    <n v="2304"/>
    <n v="2304"/>
    <n v="15793"/>
    <n v="0"/>
    <n v="0"/>
    <n v="0"/>
    <n v="0"/>
    <n v="0"/>
    <n v="0"/>
    <n v="0"/>
    <n v="0"/>
    <s v="-"/>
    <n v="0"/>
    <n v="0"/>
    <n v="0"/>
    <n v="0"/>
    <n v="0"/>
    <n v="0"/>
    <n v="0"/>
    <n v="0"/>
    <n v="0"/>
    <n v="0"/>
    <n v="0"/>
    <m/>
    <n v="1"/>
    <x v="0"/>
    <s v="B1"/>
    <n v="8"/>
    <n v="1"/>
    <n v="1"/>
    <n v="0"/>
    <n v="1"/>
    <n v="1"/>
    <n v="1"/>
    <n v="1"/>
    <n v="0"/>
    <n v="1"/>
    <n v="0"/>
    <n v="0"/>
    <n v="1"/>
    <n v="1"/>
    <n v="1"/>
    <n v="1"/>
    <n v="0"/>
  </r>
  <r>
    <s v="ŠO "/>
    <s v="Štátna opera "/>
    <s v="ŠO202110"/>
    <n v="13"/>
    <s v="Rekonštrukcia trafostanice, Jegorovova ul. "/>
    <s v="Zmena napäťovej hladiny vyvoláva nutnosť rekonštrukcie na zariadení trafostanice na Jegorovovej ulici na napätie 22 kV a nutnosť výmeny transformátora 6,3/0,4 kV na trasformátor 22/0,45 kV."/>
    <s v="Utlmenie napäťovej hladiny 6,3 kV a jej nahradenie napäťovou hladinou 22 kV v dôsledku zvýšenia energetickej účinnosti vyvolané výzvou Stredoslovenskej distribučnej spoločnosti a.s. Žilina."/>
    <s v="N/A"/>
    <s v="Zákon č. 251/2012 Z. z. o energetike a o zmene a doplnení niektorých zákonov, §39 ods. 9"/>
    <s v="ukazovateľ je špecifikovaný výzvou Stredoslovenskej distribučnej spoločnosti a.s. Žilina"/>
    <x v="0"/>
    <x v="0"/>
    <x v="0"/>
    <s v="01 Investičný zámer"/>
    <x v="0"/>
    <x v="1"/>
    <n v="1"/>
    <n v="10000"/>
    <n v="0"/>
    <n v="0"/>
    <n v="10000"/>
    <n v="0"/>
    <n v="0"/>
    <n v="0"/>
    <n v="0"/>
    <n v="0"/>
    <n v="0"/>
    <n v="0"/>
    <n v="0"/>
    <s v="-"/>
    <n v="0"/>
    <n v="0"/>
    <n v="0"/>
    <n v="0"/>
    <n v="0"/>
    <n v="0"/>
    <n v="0"/>
    <n v="0"/>
    <n v="0"/>
    <n v="0"/>
    <n v="0"/>
    <m/>
    <n v="1"/>
    <x v="0"/>
    <s v="B1"/>
    <n v="9"/>
    <n v="1"/>
    <n v="1"/>
    <n v="1"/>
    <n v="1"/>
    <n v="1"/>
    <n v="1"/>
    <n v="1"/>
    <n v="0"/>
    <n v="1"/>
    <n v="1"/>
    <n v="0"/>
    <n v="0"/>
    <n v="1"/>
    <n v="1"/>
    <n v="0"/>
    <n v="1"/>
  </r>
  <r>
    <s v="ŠVK BB"/>
    <s v="Štátna vedecká knižnica v Banskej Bystrici"/>
    <s v="ŠVKBB202102"/>
    <n v="3"/>
    <s v="Rekonštrukcia NKP Penov dom pre expozíciu tradičného bábkového divadla."/>
    <s v="Odstránenie havarijného stavu NKP Penov dom, umelecko-remeselná obnova secesnej fasády a vnútorných  priestorov objektu, jeho úprava pre potreby  múzejnej expozície Literárneho a hudobného múzea (LHM), dostavba výťahu pre bezbariérové využívanie."/>
    <s v="Cieľom projektu je umožniť prezetáciu zbierok z oblasti tradičného bábkového divadla na Slovensku verejnosti v samostatnom objekte,  dostupnom aj počas víkendov."/>
    <s v="N/A"/>
    <s v="Zákon č. 49/2002 Z.z. o ochrane pamiatkového fondu, §28  ods. 2  a); Zákon č. 278/1993 Z.z. o správe majetku štátu, §3 ods. 2 "/>
    <s v="počet návštevníkov expozície / 7000 ročne"/>
    <x v="1"/>
    <x v="1"/>
    <x v="1"/>
    <s v="02 Analýza / podkladová štúdia k investičnému zámeru"/>
    <x v="0"/>
    <x v="1"/>
    <n v="1"/>
    <n v="900000"/>
    <n v="30000"/>
    <n v="0"/>
    <n v="30000"/>
    <n v="0"/>
    <n v="400000"/>
    <n v="470000"/>
    <n v="0"/>
    <n v="0"/>
    <n v="0"/>
    <n v="0"/>
    <n v="0"/>
    <s v="náklady na : pamiatkové prieskumy, stavebný   a autorský dozor, správne poplatky"/>
    <n v="10000"/>
    <n v="0"/>
    <n v="5000"/>
    <n v="0"/>
    <n v="5000"/>
    <n v="0"/>
    <n v="0"/>
    <n v="0"/>
    <n v="0"/>
    <n v="0"/>
    <n v="0"/>
    <s v="zrealizovaný archeologicklý prieskum (1. etapa), historicko - pamiatkový a historicko- architektonicvký výskum; finančné prostriedky nezahrňujú náklady na novú expozíciu"/>
    <n v="0"/>
    <x v="0"/>
    <s v="B1"/>
    <n v="9"/>
    <n v="1"/>
    <n v="1"/>
    <n v="1"/>
    <n v="1"/>
    <n v="1"/>
    <n v="1"/>
    <n v="1"/>
    <n v="0"/>
    <n v="1"/>
    <n v="0"/>
    <n v="0"/>
    <n v="1"/>
    <n v="1"/>
    <n v="1"/>
    <n v="0"/>
    <n v="1"/>
  </r>
  <r>
    <s v="ŠVK BB"/>
    <s v="Štátna vedecká knižnica v Banskej Bystrici"/>
    <s v="ŠVKBB202108"/>
    <n v="9"/>
    <s v=" Rekonštrukcia objektu NKP Lazovná 28 "/>
    <s v="Odstránenie statického narušenia a rekonštrukcia objektu , výmena kanalizácie,  úprava interiérov a zariadenie  pre účely Kreatívneho centra."/>
    <s v="Rekonštrukcia  NKP a jeho využitie pre vzdelávacie aktivity zaerané na oblasť moderných technológií."/>
    <s v="N/A"/>
    <s v="Zákon č. 49/2002 Z.z. o ochrane pamiatkového fondu, §28  ods. 2  a); Zákon č. 278/1993 Z.z. o správe majetku štátu, §3 ods. 3"/>
    <s v="počet vzdelávacích aktivít / 100 ročne; počet návštevníkov / 1000 ročne"/>
    <x v="1"/>
    <x v="1"/>
    <x v="1"/>
    <s v="01 Investičný zámer"/>
    <x v="0"/>
    <x v="1"/>
    <n v="1"/>
    <n v="400000"/>
    <n v="15000"/>
    <n v="0"/>
    <n v="0"/>
    <n v="15000"/>
    <n v="0"/>
    <n v="200000"/>
    <n v="185000"/>
    <n v="0"/>
    <n v="0"/>
    <n v="0"/>
    <n v="0"/>
    <s v="náklady na : pamiatkové prieskumy, stavebný   a autorský dozor, správne poplatky"/>
    <n v="10000"/>
    <n v="0"/>
    <n v="5000"/>
    <n v="0"/>
    <n v="0"/>
    <n v="5000"/>
    <n v="0"/>
    <n v="0"/>
    <n v="0"/>
    <n v="0"/>
    <n v="0"/>
    <m/>
    <n v="0"/>
    <x v="0"/>
    <s v="B1"/>
    <n v="9"/>
    <n v="1"/>
    <n v="1"/>
    <n v="1"/>
    <n v="1"/>
    <n v="1"/>
    <n v="1"/>
    <n v="1"/>
    <n v="0"/>
    <n v="1"/>
    <n v="0"/>
    <n v="0"/>
    <n v="1"/>
    <n v="1"/>
    <n v="1"/>
    <n v="0"/>
    <n v="1"/>
  </r>
  <r>
    <s v="ŠVK BB"/>
    <s v="Štátna vedecká knižnica v Banskej Bystrici"/>
    <s v="ŠVKBB202106"/>
    <n v="6"/>
    <s v="Vytvorenie depozitára v podkroví NKP  Nám.Š. Moysesa č.16 "/>
    <s v="Stavebná úprava, zateplenie a technické  vybavenie a zariadenie  podkrovia objektu NKP  na Námestí  Š. Moysesa č.16   pre depozitár Literárneho a hudobného múzea"/>
    <s v="Vytvorenie depozitára pre odborné uloženie zbierok  Literárneho a hudobného múzea."/>
    <s v="N/A"/>
    <s v="Zákon č. 206/2009 Z.z. o múzeách a o galériách a o ochrane predmetov kultúrnej hodnoty, §12 až 15 "/>
    <s v="počet zbierkových predmetov uložených v priestoroch podkrovia / 300"/>
    <x v="1"/>
    <x v="1"/>
    <x v="3"/>
    <s v="01 Investičný zámer"/>
    <x v="0"/>
    <x v="1"/>
    <n v="1"/>
    <n v="250000"/>
    <n v="10000"/>
    <n v="0"/>
    <n v="10000"/>
    <n v="0"/>
    <n v="200000"/>
    <n v="40000"/>
    <n v="0"/>
    <n v="0"/>
    <n v="0"/>
    <n v="0"/>
    <n v="0"/>
    <s v="náklady na : pamiatkové prieskumy, stavebný   a autorský dozor, správne poplatky"/>
    <n v="4000"/>
    <n v="0"/>
    <n v="4000"/>
    <n v="0"/>
    <n v="0"/>
    <n v="0"/>
    <n v="0"/>
    <n v="0"/>
    <n v="0"/>
    <n v="0"/>
    <n v="0"/>
    <m/>
    <n v="0"/>
    <x v="0"/>
    <s v="B1"/>
    <n v="9"/>
    <n v="1"/>
    <n v="1"/>
    <n v="1"/>
    <n v="1"/>
    <n v="1"/>
    <n v="1"/>
    <n v="1"/>
    <n v="0"/>
    <n v="1"/>
    <n v="0"/>
    <n v="0"/>
    <n v="1"/>
    <n v="1"/>
    <n v="1"/>
    <n v="0"/>
    <n v="1"/>
  </r>
  <r>
    <s v="ŠVK BB"/>
    <s v="Štátna vedecká knižnica v Banskej Bystrici"/>
    <s v="ŠVKBB202101"/>
    <n v="1"/>
    <s v="Oprava strechy NKP Lazovná 24 a 26."/>
    <s v="Výmena strešnej krytiny a strešných okien na stavebne a prevádzkovo prepojených objektoch  NKP Lazovná  č. 24  a NKP Lazovná č. 26"/>
    <s v="Odstránenie zatekania do podkrovia  objektov  Lazovná č. 24 a č. 26 a ohrozovania chodcov na pešej zóne pádom rozpadnutých škridiel."/>
    <s v="N/A"/>
    <s v="Zákon č. 49/2002 Z.z. o ochrane pamiatkového fondu, §28  ods. 2  a); Zákon č. 278/1993 Z.z. o správe majetku štátu, §3 ods. 2"/>
    <s v="zníženie nákladov na údržbu objektov o 2000  €/rok,zvýšenie  príjmu z prevádzky ubytovacieho zariadenia pre zamestnancov v podkroví o 5 000 € /rok"/>
    <x v="0"/>
    <x v="0"/>
    <x v="0"/>
    <s v="05 Projektová dokumentácia k dispozícii - pre realizáciu stavby"/>
    <x v="0"/>
    <x v="1"/>
    <n v="1"/>
    <n v="70000"/>
    <n v="0"/>
    <n v="0"/>
    <n v="70000"/>
    <n v="0"/>
    <n v="0"/>
    <n v="0"/>
    <n v="0"/>
    <n v="0"/>
    <n v="0"/>
    <n v="0"/>
    <n v="0"/>
    <s v="náklady na : stavebný   a autorský dozor, správne poplatky"/>
    <n v="1000"/>
    <n v="0"/>
    <n v="1000"/>
    <n v="0"/>
    <n v="0"/>
    <n v="0"/>
    <n v="0"/>
    <n v="0"/>
    <n v="0"/>
    <n v="0"/>
    <n v="0"/>
    <m/>
    <n v="1"/>
    <x v="0"/>
    <s v="B1"/>
    <n v="9"/>
    <n v="1"/>
    <n v="1"/>
    <n v="1"/>
    <n v="1"/>
    <n v="1"/>
    <n v="1"/>
    <n v="1"/>
    <n v="0"/>
    <n v="1"/>
    <n v="1"/>
    <n v="0"/>
    <n v="0"/>
    <n v="1"/>
    <n v="1"/>
    <n v="0"/>
    <n v="1"/>
  </r>
  <r>
    <s v="ŠVK BB"/>
    <s v="Štátna vedecká knižnica v Banskej Bystrici"/>
    <s v="ŠVKBB202103"/>
    <n v="2"/>
    <s v="Transportné vozidlo na prepravu kníh z externého skladu"/>
    <s v="Nákup dodávkového motorového vozidla na denný prevoz kníh zo skladu s využitím na prepravu viacerých osôb (6) v rámci aktivít  medzinárodnej spolupráce.  Výmena dodávkového vozidla  rok výroby  2007."/>
    <s v="Zabezpečenie dennej prepravy kníh pre čitateľov z externého skladu /vzdialenosť 5 km."/>
    <s v="N/A"/>
    <s v="Zákon č. 126/2015 Z.z. o knižniciach"/>
    <s v="prevoz  30 000 knižničných dokumentov/rok"/>
    <x v="1"/>
    <x v="3"/>
    <x v="14"/>
    <s v="01 Investičný zámer"/>
    <x v="0"/>
    <x v="1"/>
    <n v="1"/>
    <n v="35000"/>
    <n v="0"/>
    <n v="0"/>
    <n v="35000"/>
    <n v="0"/>
    <n v="0"/>
    <n v="0"/>
    <n v="0"/>
    <n v="0"/>
    <n v="0"/>
    <n v="0"/>
    <n v="0"/>
    <s v="-"/>
    <n v="0"/>
    <n v="0"/>
    <n v="0"/>
    <n v="0"/>
    <n v="0"/>
    <n v="0"/>
    <n v="0"/>
    <n v="0"/>
    <n v="0"/>
    <n v="0"/>
    <n v="0"/>
    <m/>
    <n v="1"/>
    <x v="0"/>
    <s v="B1"/>
    <n v="8"/>
    <n v="1"/>
    <n v="1"/>
    <n v="1"/>
    <n v="1"/>
    <n v="1"/>
    <n v="1"/>
    <n v="1"/>
    <n v="0"/>
    <n v="1"/>
    <n v="0"/>
    <n v="0"/>
    <n v="1"/>
    <n v="0"/>
    <n v="1"/>
    <n v="0"/>
    <n v="1"/>
  </r>
  <r>
    <s v="ŠVK BB"/>
    <s v="Štátna vedecká knižnica v Banskej Bystrici"/>
    <s v="ŠVKBB202104"/>
    <n v="5"/>
    <s v="Študovňa starých tlačí."/>
    <s v="Zariadenie špecializovanej študovne  historického knižničného fondu ŠVK v priestore NKP Župný dom."/>
    <s v="Vytvorenie podmienok pre výskum a štúdium historického knižničného fondu ŠVK"/>
    <s v="N/A"/>
    <s v="Zákon č. 126/2015 Z.z. o knižniciach, §7 ods. 2  e) a §16 ods. 5 a)"/>
    <s v="počet návštevníkov využívajúcich študovňu starých tlačí 300 / rok"/>
    <x v="1"/>
    <x v="7"/>
    <x v="20"/>
    <s v="01 Investičný zámer"/>
    <x v="0"/>
    <x v="1"/>
    <n v="1"/>
    <n v="30000"/>
    <n v="3000"/>
    <n v="0"/>
    <n v="3000"/>
    <n v="27000"/>
    <n v="0"/>
    <n v="0"/>
    <n v="0"/>
    <n v="0"/>
    <n v="0"/>
    <n v="0"/>
    <n v="0"/>
    <s v="IT technika s obstarávacou cenou do limitu KV"/>
    <n v="10000"/>
    <n v="0"/>
    <n v="0"/>
    <n v="0"/>
    <n v="0"/>
    <n v="0"/>
    <n v="0"/>
    <n v="0"/>
    <n v="0"/>
    <n v="0"/>
    <n v="0"/>
    <m/>
    <n v="1"/>
    <x v="0"/>
    <s v="B1"/>
    <n v="7"/>
    <n v="1"/>
    <n v="0"/>
    <n v="0"/>
    <n v="1"/>
    <n v="1"/>
    <n v="1"/>
    <n v="1"/>
    <n v="0"/>
    <n v="1"/>
    <n v="0"/>
    <n v="0"/>
    <n v="1"/>
    <n v="1"/>
    <n v="1"/>
    <n v="0"/>
    <n v="1"/>
  </r>
  <r>
    <s v="ŠVK BB"/>
    <s v="Štátna vedecká knižnica v Banskej Bystrici"/>
    <s v="ŠVKBB202105"/>
    <n v="8"/>
    <s v="Knižničné služby pre verejnosť 24/7"/>
    <s v="Rekonštrukcia objektu a zariadenie automatizovaného pracoviska pre poskytovanie a preberanie knižničných dokumentov pre verejnosť bez časového obmedzenia."/>
    <s v="Poskytovanie knižničných služieb verejnosti   24 hodín denne 7 dní do týždňa "/>
    <s v="N/A"/>
    <s v="Zákon č. 126/2015 Z.z. o knižniciach, §7 ods. 2  e) a §16 ods. 5 a)"/>
    <s v="počet poskytnutých a vrátených knižničných dokumentov 25 000 / rok"/>
    <x v="1"/>
    <x v="5"/>
    <x v="15"/>
    <s v="01 Investičný zámer"/>
    <x v="0"/>
    <x v="1"/>
    <n v="1"/>
    <n v="120000"/>
    <n v="5000"/>
    <n v="0"/>
    <n v="5000"/>
    <n v="115000"/>
    <n v="0"/>
    <n v="0"/>
    <n v="0"/>
    <n v="0"/>
    <n v="0"/>
    <n v="0"/>
    <n v="0"/>
    <s v="náklady na :  autorský dozor, správne poplatky"/>
    <n v="3000"/>
    <n v="0"/>
    <n v="0"/>
    <n v="0"/>
    <n v="3000"/>
    <n v="0"/>
    <n v="0"/>
    <n v="0"/>
    <n v="0"/>
    <n v="0"/>
    <n v="0"/>
    <m/>
    <n v="0"/>
    <x v="0"/>
    <s v="B1"/>
    <n v="9"/>
    <n v="1"/>
    <n v="1"/>
    <n v="1"/>
    <n v="1"/>
    <n v="1"/>
    <n v="1"/>
    <n v="1"/>
    <n v="0"/>
    <n v="1"/>
    <n v="0"/>
    <n v="0"/>
    <n v="1"/>
    <n v="1"/>
    <n v="1"/>
    <n v="0"/>
    <n v="1"/>
  </r>
  <r>
    <s v="ŠVK BB"/>
    <s v="Štátna vedecká knižnica v Banskej Bystrici"/>
    <s v="ŠVKBB202107"/>
    <n v="7"/>
    <s v="Modernizácia audiovizuálneho pracoviska."/>
    <s v="Zabezpečenie funkčných technológií na získavanie, správu a sprístupňovanie audiovizuálnych dokumentov a zbierok Literárneho a hudobného múzea - jedinečných, originálnych  auditívnych a audiovizuálnych nahrávok významných slovenských spisovateľov a hudobných skladateľov ."/>
    <s v="Vytvorenie a správa digitálneho repozitára - zaistenie dlhodobej ochrany digitálnych materiálov a ich udržateľnú použiteľnosť; ochrana a bezpečnosť zbierkových predmetov audiovizuálneho charakteru."/>
    <s v="N/A"/>
    <s v="Zákon č. 206/2009 Z.z. o múzeách a o galériách a o ochrane predmetov kultúrnej hodnoty, §9 a 12 až 15"/>
    <s v="počet digitalizovaných zbierkových predmetov a audiovizuálnych dokumentov - 3000 "/>
    <x v="1"/>
    <x v="5"/>
    <x v="15"/>
    <s v="01 Investičný zámer"/>
    <x v="0"/>
    <x v="1"/>
    <n v="1"/>
    <n v="30000"/>
    <n v="0"/>
    <n v="0"/>
    <n v="30000"/>
    <n v="0"/>
    <n v="0"/>
    <n v="0"/>
    <n v="0"/>
    <n v="0"/>
    <n v="0"/>
    <n v="0"/>
    <n v="0"/>
    <s v="-"/>
    <n v="0"/>
    <n v="0"/>
    <n v="0"/>
    <n v="0"/>
    <n v="0"/>
    <n v="0"/>
    <n v="0"/>
    <n v="0"/>
    <n v="0"/>
    <n v="0"/>
    <n v="0"/>
    <s v="Súčasťou projektu bude implementácia IT infraštruktúry "/>
    <n v="1"/>
    <x v="0"/>
    <s v="B1"/>
    <n v="9"/>
    <n v="1"/>
    <n v="1"/>
    <n v="1"/>
    <n v="1"/>
    <n v="1"/>
    <n v="1"/>
    <n v="1"/>
    <n v="0"/>
    <n v="1"/>
    <n v="0"/>
    <n v="0"/>
    <n v="1"/>
    <n v="1"/>
    <n v="1"/>
    <n v="0"/>
    <n v="1"/>
  </r>
  <r>
    <s v="ŠVK BB"/>
    <s v="Štátna vedecká knižnica v Banskej Bystrici"/>
    <s v="ŠVKBB202109"/>
    <n v="10"/>
    <s v="Expozície Literárneho a hudobného múzea."/>
    <s v="Rekonštrukcia zastaralých múzejných expozícií na sprístupnenie významných zbierok literárnej a hudobnej kultúry regiónu."/>
    <s v="Prezentácia najvýznamnejších zbierkových predmetov a poznatkov v súlade s aktuálnym poznaním vedy s využitím moderných výstavných technológií zaisťujúcich bezpečnosť a ochranu zbierkových predmetov. Efektívny rozvoj poznávacej a zážitkovej funkcie múzea. "/>
    <s v="N/A"/>
    <s v="Zákon č. 206/2009 Z.z. o múzeách a o galériách a o ochrane predmetov kultúrnej hodnoty, §12 až 16"/>
    <s v="počet návštevníkov expozícií / 7000 ročne "/>
    <x v="1"/>
    <x v="6"/>
    <x v="16"/>
    <s v="01 Investičný zámer"/>
    <x v="0"/>
    <x v="1"/>
    <n v="1"/>
    <n v="900000"/>
    <n v="60000"/>
    <n v="0"/>
    <n v="0"/>
    <n v="0"/>
    <n v="900000"/>
    <n v="0"/>
    <n v="0"/>
    <n v="0"/>
    <n v="0"/>
    <n v="0"/>
    <n v="0"/>
    <s v="-"/>
    <n v="0"/>
    <n v="0"/>
    <n v="0"/>
    <n v="0"/>
    <n v="0"/>
    <n v="0"/>
    <n v="0"/>
    <n v="0"/>
    <n v="0"/>
    <n v="0"/>
    <n v="0"/>
    <m/>
    <n v="0"/>
    <x v="0"/>
    <s v="B1"/>
    <n v="8"/>
    <n v="1"/>
    <n v="1"/>
    <n v="0"/>
    <n v="1"/>
    <n v="1"/>
    <n v="1"/>
    <n v="1"/>
    <n v="0"/>
    <n v="1"/>
    <n v="0"/>
    <n v="0"/>
    <n v="1"/>
    <n v="1"/>
    <n v="1"/>
    <n v="0"/>
    <n v="1"/>
  </r>
  <r>
    <s v="ŠVK BB"/>
    <s v="Štátna vedecká knižnica v Banskej Bystrici"/>
    <s v="ŠVKBB202110"/>
    <m/>
    <s v="Akvizície zbierkových predmetov "/>
    <s v="Priebežné dopľňanie zbierkového fondu Literárneho a hudobného múzea."/>
    <s v="Vytváranie fbierkového fondu pre obnovu expozíícií a tvorbu těmatických výstav"/>
    <s v="N/A"/>
    <m/>
    <m/>
    <x v="2"/>
    <x v="2"/>
    <x v="13"/>
    <s v="07 V realizácii"/>
    <x v="0"/>
    <x v="0"/>
    <n v="1"/>
    <n v="3000"/>
    <n v="0"/>
    <n v="3000"/>
    <n v="3000"/>
    <n v="3000"/>
    <n v="3000"/>
    <n v="3000"/>
    <n v="3000"/>
    <n v="0"/>
    <n v="0"/>
    <n v="0"/>
    <n v="0"/>
    <s v="-"/>
    <n v="0"/>
    <n v="0"/>
    <n v="0"/>
    <n v="0"/>
    <n v="0"/>
    <n v="0"/>
    <n v="0"/>
    <n v="0"/>
    <n v="0"/>
    <n v="0"/>
    <n v="0"/>
    <m/>
    <n v="1"/>
    <x v="0"/>
    <s v="B1"/>
    <n v="6"/>
    <n v="0"/>
    <n v="1"/>
    <n v="1"/>
    <n v="0"/>
    <n v="1"/>
    <n v="1"/>
    <n v="1"/>
    <n v="0"/>
    <n v="1"/>
    <n v="0"/>
    <n v="1"/>
    <n v="0"/>
    <n v="0"/>
    <n v="1"/>
    <n v="1"/>
    <n v="0"/>
  </r>
  <r>
    <s v="ŠVK PO"/>
    <s v="Štátna vedecká knižnica v Prešove"/>
    <s v="ŠVKPO202102"/>
    <n v="6"/>
    <s v="Výstavba účelovej budovy - novostavba"/>
    <s v="Výstavba novej účelovej budovy, ktorá by zastrešovala všetky činnosti   knižnice z jedného miesta vrátane skladu knižničného fondu. "/>
    <s v="Vybudovanie multifunkčného kultúrno-vzdelávacieho centra  s prioritou  kničničných služieb."/>
    <m/>
    <s v="https://www.culture.gov.sk/wp-content/uploads/2020/10/Revizia_vydavkov_na_kulturu_-_zaverecna_sprava_compressed.pdf, odsek 3.2.4"/>
    <s v="zvýšenie počtu registrovaných používateľov a návštevníkov podujatí, 500/rok"/>
    <x v="1"/>
    <x v="4"/>
    <x v="10"/>
    <s v="01 Investičný zámer"/>
    <x v="0"/>
    <x v="1"/>
    <n v="1"/>
    <n v="33000000"/>
    <n v="0"/>
    <n v="0"/>
    <n v="200000"/>
    <n v="460000"/>
    <n v="10000000"/>
    <n v="10000000"/>
    <n v="12340000"/>
    <n v="0"/>
    <n v="0"/>
    <n v="0"/>
    <n v="0"/>
    <s v="-"/>
    <n v="0"/>
    <n v="0"/>
    <n v="0"/>
    <n v="0"/>
    <n v="0"/>
    <n v="0"/>
    <n v="0"/>
    <n v="0"/>
    <n v="0"/>
    <n v="0"/>
    <n v="0"/>
    <s v="stavebný zámer je z roku 2008, v roku 2009 pozastavenie spracovávania projektovej dokumentácie v dôsledku finančnej krízy, máme v správe/dispozícii pozemok o rozlohe 4245 m2"/>
    <n v="0"/>
    <x v="1"/>
    <s v="B3"/>
    <n v="7"/>
    <n v="1"/>
    <n v="1"/>
    <n v="1"/>
    <n v="1"/>
    <n v="1"/>
    <n v="0"/>
    <n v="0"/>
    <n v="0"/>
    <n v="1"/>
    <n v="0"/>
    <n v="0"/>
    <n v="1"/>
    <n v="0"/>
    <n v="1"/>
    <n v="0"/>
    <n v="1"/>
  </r>
  <r>
    <s v="ŠVK PO"/>
    <s v="Štátna vedecká knižnica v Prešove"/>
    <s v="ŠVKPO202101"/>
    <s v="R"/>
    <s v="Rekonštrukcia a modernizácia ŠVK - interiérové a exteriérové úpravy oddelenia knižnično-informačných služieb"/>
    <s v="Interiérové úpravy 2. NP vrátane rekonštrukcie strechy, riešenie bezbariérového prístupu do objektu. Projekt nadväzuje na interiérové úpravy 1. NP z roku 2016."/>
    <s v="Rozšírenie aktivít v oblasti poskytovania knižničných služieb verejnosti a ich dostupnosti aj zdravotne znevýhodneným návštevníkom "/>
    <s v="N/A"/>
    <s v="https://www.mestskakniznica.sk/data/userfiles/metodika/2015-2020-kniho-strateg-sk.pdf, strateg.oblasť 1 a 3"/>
    <s v="zvýšenie počtu registrovaných používateľov a návštevníkov podujatí, 100/rok"/>
    <x v="1"/>
    <x v="1"/>
    <x v="1"/>
    <s v="08 Realizované"/>
    <x v="0"/>
    <x v="0"/>
    <n v="1"/>
    <n v="265248"/>
    <n v="0"/>
    <n v="265248"/>
    <n v="0"/>
    <n v="0"/>
    <n v="0"/>
    <n v="0"/>
    <n v="0"/>
    <n v="0"/>
    <n v="0"/>
    <n v="0"/>
    <n v="0"/>
    <s v="-"/>
    <n v="0"/>
    <n v="0"/>
    <n v="0"/>
    <n v="0"/>
    <n v="0"/>
    <n v="0"/>
    <n v="0"/>
    <n v="0"/>
    <n v="0"/>
    <n v="0"/>
    <n v="0"/>
    <m/>
    <n v="0"/>
    <x v="0"/>
    <s v="B1"/>
    <n v="8"/>
    <n v="1"/>
    <n v="1"/>
    <n v="1"/>
    <n v="1"/>
    <n v="1"/>
    <n v="1"/>
    <n v="1"/>
    <n v="0"/>
    <n v="1"/>
    <n v="0"/>
    <n v="0"/>
    <n v="1"/>
    <n v="0"/>
    <n v="1"/>
    <n v="1"/>
    <n v="0"/>
  </r>
  <r>
    <s v="ŠVK PO"/>
    <s v="Štátna vedecká knižnica v Prešove"/>
    <s v="ŠVKPO202103"/>
    <n v="1"/>
    <s v="Systém na autentifikáciu, autorizáciu a manažment prístupu"/>
    <s v="Výmena prístupového systému z roku 2009 z dôvodu HW a SW opotrebovania a poruchovosti."/>
    <s v="Zabezpečenie  prístupového systému smerom k používateľovi"/>
    <s v="N/A"/>
    <s v="Stratégia rozvoja slovenského knihovníctva na roky 2015 – 2020, /strategická oblasť 3/ cieľ 3.4.1.; Zákon č. 126/ 2015 Z. z. o knižniciach, §4 ods. 1 c) a 1 d) a  §15 a); Zákon č. 49/2002 Z.z. o ochrane pamiatkového fondu, §27 ods. 1 a §28 ods. 2 a) a b)"/>
    <s v="zvýšenie počtu používateľov samoobslužných zariadení, 100 osôb/mesiac"/>
    <x v="1"/>
    <x v="5"/>
    <x v="11"/>
    <s v="01 Investičný zámer"/>
    <x v="0"/>
    <x v="1"/>
    <n v="1"/>
    <n v="15000"/>
    <n v="0"/>
    <n v="0"/>
    <n v="15000"/>
    <n v="0"/>
    <n v="0"/>
    <n v="0"/>
    <n v="0"/>
    <n v="0"/>
    <n v="0"/>
    <n v="0"/>
    <n v="0"/>
    <s v="-"/>
    <n v="0"/>
    <n v="0"/>
    <n v="0"/>
    <n v="0"/>
    <n v="0"/>
    <n v="0"/>
    <n v="0"/>
    <n v="0"/>
    <n v="0"/>
    <n v="0"/>
    <n v="0"/>
    <m/>
    <n v="1"/>
    <x v="0"/>
    <s v="B1"/>
    <n v="9"/>
    <n v="1"/>
    <n v="1"/>
    <n v="1"/>
    <n v="1"/>
    <n v="1"/>
    <n v="1"/>
    <n v="1"/>
    <n v="0"/>
    <n v="1"/>
    <n v="0"/>
    <n v="0"/>
    <n v="1"/>
    <n v="1"/>
    <n v="1"/>
    <n v="0"/>
    <n v="1"/>
  </r>
  <r>
    <s v="ŠVK PO"/>
    <s v="Štátna vedecká knižnica v Prešove"/>
    <s v="ŠVKPO202104"/>
    <n v="4"/>
    <s v="RemoteLocker - rozšírenie"/>
    <s v="Rozšírením zariadenia o 2 úložné jednotky sa posilní forma samoobslužného vyzdvihnutia objednaných dokumentov a zlepší sa propagácia nových titulov s možnosťou ich priamej výpožičky "/>
    <s v="Rozšírenie poskytovania výpožičných služieb o nonstop výpožičky a o priamu ponuku najaktuálnejších dokumentov v samoobslužnom režime 24/7/365"/>
    <s v="N/A"/>
    <s v="Stratégia rozvoja slovenského knihovníctva na roky 2015 – 2020, /strategická oblasť 3/ cieľ 3.4.1.; Zákon č. 126/ 2015 Z. z. o knižniciach, §4 ods. 1 c) a 1 d) a  §15 a); Zákon č. 49/2002 Z.z. o ochrane pamiatkového fondu, §27 ods. 1 a §28 ods. 2 a) a b)"/>
    <s v="zvýšenie počtu výpožičiek o 10/deň"/>
    <x v="1"/>
    <x v="3"/>
    <x v="5"/>
    <s v="01 Investičný zámer"/>
    <x v="0"/>
    <x v="1"/>
    <n v="1"/>
    <n v="21756"/>
    <n v="0"/>
    <n v="0"/>
    <n v="21756"/>
    <n v="0"/>
    <n v="0"/>
    <n v="0"/>
    <n v="0"/>
    <n v="0"/>
    <n v="0"/>
    <n v="0"/>
    <n v="0"/>
    <s v="-"/>
    <n v="0"/>
    <n v="0"/>
    <n v="0"/>
    <n v="0"/>
    <n v="0"/>
    <n v="0"/>
    <n v="0"/>
    <n v="0"/>
    <n v="0"/>
    <n v="0"/>
    <n v="0"/>
    <m/>
    <n v="1"/>
    <x v="0"/>
    <s v="B1"/>
    <n v="9"/>
    <n v="1"/>
    <n v="1"/>
    <n v="1"/>
    <n v="1"/>
    <n v="1"/>
    <n v="1"/>
    <n v="1"/>
    <n v="0"/>
    <n v="1"/>
    <n v="0"/>
    <n v="0"/>
    <n v="1"/>
    <n v="1"/>
    <n v="1"/>
    <n v="0"/>
    <n v="1"/>
  </r>
  <r>
    <s v="ŠVK PO"/>
    <s v="Štátna vedecká knižnica v Prešove"/>
    <s v="ŠVKPO202105"/>
    <n v="3"/>
    <s v="Rozšírenie samoobslužného návratového automatu"/>
    <s v="Rozšírenie triediaceho zariadenia na zber vrátených kníh o 2 zberné koše"/>
    <s v="Zvýšenie kapacity vrátených dokumentov a efektívnejšia separácia dokumentov podľa jednotlivých signatúr"/>
    <s v="N/A"/>
    <s v="Stratégia rozvoja slovenského knihovníctva na roky 2015 – 2020, /strategická oblasť 3/ cieľ 3.4.1.; Zákon č. 126/ 2015 Z. z. o knižniciach, §4 ods. 1 c) a 1 d) a  §15 a); Zákon č. 49/2002 Z.z. o ochrane pamiatkového fondu, §27 ods. 1 a §28 ods. 2 a) a b)"/>
    <s v="úspora osobných  výdavkov 6,00 €/hod, 50 hod/rok"/>
    <x v="1"/>
    <x v="3"/>
    <x v="17"/>
    <s v="01 Investičný zámer"/>
    <x v="0"/>
    <x v="1"/>
    <n v="1"/>
    <n v="30060"/>
    <n v="0"/>
    <n v="0"/>
    <n v="30060"/>
    <n v="0"/>
    <n v="0"/>
    <n v="0"/>
    <n v="0"/>
    <n v="0"/>
    <n v="0"/>
    <n v="0"/>
    <n v="0"/>
    <s v="-"/>
    <n v="0"/>
    <n v="0"/>
    <n v="0"/>
    <n v="0"/>
    <n v="0"/>
    <n v="0"/>
    <n v="0"/>
    <n v="0"/>
    <n v="0"/>
    <n v="0"/>
    <n v="0"/>
    <m/>
    <n v="1"/>
    <x v="0"/>
    <s v="B1"/>
    <n v="9"/>
    <n v="1"/>
    <n v="1"/>
    <n v="1"/>
    <n v="1"/>
    <n v="1"/>
    <n v="1"/>
    <n v="1"/>
    <n v="0"/>
    <n v="1"/>
    <n v="0"/>
    <n v="0"/>
    <n v="1"/>
    <n v="1"/>
    <n v="1"/>
    <n v="0"/>
    <n v="1"/>
  </r>
  <r>
    <s v="TASR"/>
    <s v="Tlačová agentúra Slovenskej republiky"/>
    <s v="TASR202101"/>
    <n v="1"/>
    <s v="Redakčný systém novej generácie"/>
    <s v=" Redakčný systém novej generácie má pokryť kompletný workflow práce so správami - od ich vytvorenia alebo prevzatia, cez všetky kroky redakčnej práce až po sprístupnenie odberateľom rôznymi komunikačnými kanálmi. Ide o základný výrobný nástroj TASR pre plnenie úloh vo verejnem záujem. "/>
    <s v="Odstránenie závislosti TASR od systému s vysokým rizikom fatálneho zlyhania.  Systém je z roku 1994 a jeho kompatibilita vyžaduje degradáciu novších systémov (osobných počítačov).                                               "/>
    <s v="N/A"/>
    <s v="Zákon č. 385/2008 Z.z. o Tlačovej agentúre Slovenskej republiky, §3 ods. 5"/>
    <s v="Počet správ vo verejnom záujme, 147000/rok"/>
    <x v="1"/>
    <x v="5"/>
    <x v="11"/>
    <s v="02 Analýza / podkladová štúdia k investičnému zámeru"/>
    <x v="0"/>
    <x v="1"/>
    <n v="1"/>
    <n v="867379"/>
    <n v="0"/>
    <n v="0"/>
    <n v="867379"/>
    <n v="0"/>
    <n v="0"/>
    <n v="0"/>
    <n v="0"/>
    <n v="0"/>
    <n v="0"/>
    <n v="0"/>
    <n v="0"/>
    <s v="Bežné výdavky súvisia s údržbou SW, supportom k licenciám, školeniami, nákladmi na priestory a energie a personálnymi nákladmi."/>
    <n v="54999"/>
    <n v="0"/>
    <n v="54999"/>
    <n v="0"/>
    <n v="0"/>
    <n v="0"/>
    <n v="0"/>
    <n v="0"/>
    <n v="0"/>
    <n v="0"/>
    <n v="0"/>
    <s v="TASR nemá žiadne investičné zámery, keďže TASR nedostala kapitálové prostriedky na Redakčný systém novej generácie, o ktoré opakovane žiadala. Napriek tomu, že ide havarijný stav, boli požiadavky TASR zamietnuté. TASR predložila tak štúdiu uskutočniteľnosti ako aj súhlasné stanovisko Úradu podpredsedu vlády pre informatizáciu. Posledné zamietavé stanovisko máme z MK SR zo dňa 2.9. 2020.                                                                   "/>
    <n v="0"/>
    <x v="0"/>
    <s v="B1"/>
    <n v="9"/>
    <n v="1"/>
    <n v="1"/>
    <n v="1"/>
    <n v="1"/>
    <n v="1"/>
    <n v="1"/>
    <n v="1"/>
    <n v="0"/>
    <n v="1"/>
    <n v="0"/>
    <n v="0"/>
    <n v="1"/>
    <n v="1"/>
    <n v="1"/>
    <n v="0"/>
    <n v="1"/>
  </r>
  <r>
    <s v="TASR"/>
    <s v="Tlačová agentúra Slovenskej republiky"/>
    <s v="TASR202102"/>
    <n v="2"/>
    <s v="Projekt kybernetickej bezpečnosti"/>
    <s v="Zabezpečenie kybernetickej bezpečnosti"/>
    <s v="Implementovanie účinných opatrení na vytvorenie bezpečného prostredia informačných systémov. TASR bola zaradená do registra prevádzkovateľov základných služieb podľa zákona o kybernetickej bezpečnosti a je povinná splniť parametre pre zákonný audit do novembra 2021."/>
    <s v="N/A"/>
    <s v="Zákon č. 69/2018 Z.z. o kybernetickej bezpečnosti, §3 ods. 2"/>
    <s v="Percento včas odvrátených bezpečnostných incidentov  90%/rok"/>
    <x v="1"/>
    <x v="5"/>
    <x v="11"/>
    <s v="01 Investičný zámer"/>
    <x v="0"/>
    <x v="1"/>
    <n v="1"/>
    <n v="105000"/>
    <n v="0"/>
    <n v="0"/>
    <n v="105000"/>
    <n v="0"/>
    <n v="0"/>
    <n v="0"/>
    <n v="0"/>
    <n v="0"/>
    <n v="0"/>
    <n v="0"/>
    <n v="0"/>
    <s v="-"/>
    <n v="0"/>
    <n v="0"/>
    <n v="0"/>
    <n v="0"/>
    <n v="0"/>
    <n v="0"/>
    <n v="0"/>
    <n v="0"/>
    <n v="0"/>
    <n v="0"/>
    <n v="0"/>
    <m/>
    <n v="0"/>
    <x v="0"/>
    <s v="B1"/>
    <n v="9"/>
    <n v="1"/>
    <n v="1"/>
    <n v="1"/>
    <n v="1"/>
    <n v="1"/>
    <n v="1"/>
    <n v="1"/>
    <n v="0"/>
    <n v="1"/>
    <n v="0"/>
    <n v="0"/>
    <n v="1"/>
    <n v="1"/>
    <n v="1"/>
    <n v="0"/>
    <n v="1"/>
  </r>
  <r>
    <s v="TASR"/>
    <s v="Tlačová agentúra Slovenskej republiky"/>
    <s v="TASR202103"/>
    <n v="3"/>
    <s v="Systém na správu fotografií a budovanie fotoarchívu"/>
    <s v="Systém by zjednotil všetky fotoarchívy TASR a pokryl by workflow obrazovej redakcie. Systém poslúži aj na efektívnejšiu implementáciu fotoarchívu do redakčného systému novej generácie."/>
    <s v="Výmena zastaralého systému spracovania fotografií a zjednotenie fotoarchívov TASR. Výrazné zvýšenie možností a komfortu pre využívanie unikátnych archívov TASR. "/>
    <s v="N/A"/>
    <s v="Zákon č. 385/2008 Z.z. o Tlačovej agentúre Slovenskej republiky, §3 ods. 5"/>
    <s v="Počet správ vo verejnom záujme, 147000/rok"/>
    <x v="1"/>
    <x v="5"/>
    <x v="15"/>
    <s v="01 Investičný zámer"/>
    <x v="0"/>
    <x v="1"/>
    <n v="1"/>
    <n v="89250"/>
    <n v="0"/>
    <n v="0"/>
    <n v="89250"/>
    <n v="0"/>
    <n v="0"/>
    <n v="0"/>
    <n v="0"/>
    <n v="0"/>
    <n v="0"/>
    <n v="0"/>
    <n v="0"/>
    <s v="-"/>
    <n v="0"/>
    <n v="0"/>
    <n v="0"/>
    <n v="0"/>
    <n v="0"/>
    <n v="0"/>
    <n v="0"/>
    <n v="0"/>
    <n v="0"/>
    <n v="0"/>
    <n v="0"/>
    <m/>
    <n v="1"/>
    <x v="0"/>
    <s v="B1"/>
    <n v="9"/>
    <n v="1"/>
    <n v="1"/>
    <n v="1"/>
    <n v="1"/>
    <n v="1"/>
    <n v="1"/>
    <n v="1"/>
    <n v="0"/>
    <n v="1"/>
    <n v="0"/>
    <n v="0"/>
    <n v="1"/>
    <n v="1"/>
    <n v="1"/>
    <n v="0"/>
    <n v="1"/>
  </r>
  <r>
    <s v="TASR"/>
    <s v="Tlačová agentúra Slovenskej republiky"/>
    <s v="TASR202104"/>
    <n v="4"/>
    <s v="Fototechnika"/>
    <s v="Nákup novej fototechniky - 9 setov fotoaparátu s príslušenstvom a objektívmi."/>
    <s v="Obnova zastaralých fotoaparátov, objektívov a videokamier. Ide o základné výrobné nástroje pre plnenie úloh vo verejnom záujme, ktorých životnosť je meraná počtom snímkov a dynamickým vývojom technológií. "/>
    <s v="N/A"/>
    <s v="Zákon č. 385/2008 Z.z. o Tlačovej agentúre Slovenskej republiky, §3 ods. 5"/>
    <s v="Počet správ vo verejnom záujme, 147000/rok"/>
    <x v="2"/>
    <x v="3"/>
    <x v="7"/>
    <s v="01 Investičný zámer"/>
    <x v="0"/>
    <x v="1"/>
    <n v="1"/>
    <n v="231000"/>
    <n v="0"/>
    <n v="0"/>
    <n v="115500"/>
    <n v="0"/>
    <n v="0"/>
    <n v="0"/>
    <n v="115500"/>
    <n v="0"/>
    <n v="0"/>
    <n v="0"/>
    <n v="0"/>
    <s v="-"/>
    <n v="0"/>
    <n v="0"/>
    <n v="0"/>
    <n v="0"/>
    <n v="0"/>
    <n v="0"/>
    <n v="0"/>
    <n v="0"/>
    <n v="0"/>
    <n v="0"/>
    <n v="0"/>
    <m/>
    <n v="0"/>
    <x v="0"/>
    <s v="B1"/>
    <n v="9"/>
    <n v="1"/>
    <n v="1"/>
    <n v="1"/>
    <n v="1"/>
    <n v="1"/>
    <n v="1"/>
    <n v="1"/>
    <n v="0"/>
    <n v="1"/>
    <n v="0"/>
    <n v="1"/>
    <n v="0"/>
    <n v="1"/>
    <n v="1"/>
    <n v="0"/>
    <n v="1"/>
  </r>
  <r>
    <s v="TASR"/>
    <s v="Tlačová agentúra Slovenskej republiky"/>
    <s v="TASR202105"/>
    <n v="5"/>
    <s v="Obnova serverovej techniky"/>
    <s v="Obnova zastaraného hardvéru existujúcich a budúcich informačných systémov TASR. Systém postavený na troch serveroch v cluster móde, bežiacich na virtualizačnom systéme umožňujúcom použitie vMotion technológie s produkčným a záložným diskovým poľom."/>
    <s v="Zabezpečenie kontinuity dodávania informácií vo verejnom záujme.Systém pre zhromažďovanie, uchovávanie a distribúciu informácií vo verejnom záujme v zmysle zákona. "/>
    <s v="N/A"/>
    <s v="Zákon č. 385/2008 Z.z. o Tlačovej agentúre Slovenskej republiky, §3 ods. 5"/>
    <s v="Počet správ vo verejnom záujme, 147000/rok"/>
    <x v="2"/>
    <x v="5"/>
    <x v="12"/>
    <s v="01 Investičný zámer"/>
    <x v="0"/>
    <x v="1"/>
    <n v="1"/>
    <n v="189000"/>
    <n v="0"/>
    <n v="0"/>
    <n v="94500"/>
    <n v="0"/>
    <n v="0"/>
    <n v="0"/>
    <n v="94500"/>
    <n v="0"/>
    <n v="0"/>
    <n v="0"/>
    <n v="0"/>
    <s v="-"/>
    <n v="0"/>
    <n v="0"/>
    <n v="0"/>
    <n v="0"/>
    <n v="0"/>
    <n v="0"/>
    <n v="0"/>
    <n v="0"/>
    <n v="0"/>
    <n v="0"/>
    <n v="0"/>
    <m/>
    <n v="0"/>
    <x v="0"/>
    <s v="B1"/>
    <n v="9"/>
    <n v="1"/>
    <n v="1"/>
    <n v="1"/>
    <n v="1"/>
    <n v="1"/>
    <n v="1"/>
    <n v="1"/>
    <n v="0"/>
    <n v="1"/>
    <n v="0"/>
    <n v="1"/>
    <n v="0"/>
    <n v="1"/>
    <n v="1"/>
    <n v="0"/>
    <n v="1"/>
  </r>
  <r>
    <s v="TASR"/>
    <s v="Tlačová agentúra Slovenskej republiky"/>
    <s v="TASR202106"/>
    <n v="6"/>
    <s v="Obnova používateľských pracovných staníc"/>
    <s v="Nákup nových 100ks používateľských pracovných staníc (notebooky a personálne počítače)"/>
    <s v="Obnova zastaralých pracovných staníc.pre redaktorov v teréne v sídle TASR i v regiónoch a pre zahraničných spravodajcov v Bruseli a Budapešti. "/>
    <s v="N/A"/>
    <s v="Zákon č. 385/2008 Z.z. o Tlačovej agentúre Slovenskej republiky, §3 ods. 5"/>
    <s v="Počet správ vo verejnom záujme, 147000/rok"/>
    <x v="2"/>
    <x v="5"/>
    <x v="12"/>
    <s v="01 Investičný zámer"/>
    <x v="0"/>
    <x v="1"/>
    <n v="1"/>
    <n v="294000"/>
    <n v="0"/>
    <n v="0"/>
    <n v="147000"/>
    <n v="0"/>
    <n v="0"/>
    <n v="0"/>
    <n v="147000"/>
    <n v="0"/>
    <n v="0"/>
    <n v="0"/>
    <n v="0"/>
    <s v="-"/>
    <n v="0"/>
    <n v="0"/>
    <n v="0"/>
    <n v="0"/>
    <n v="0"/>
    <n v="0"/>
    <n v="0"/>
    <n v="0"/>
    <n v="0"/>
    <n v="0"/>
    <n v="0"/>
    <m/>
    <n v="0"/>
    <x v="0"/>
    <s v="B1"/>
    <n v="9"/>
    <n v="1"/>
    <n v="1"/>
    <n v="1"/>
    <n v="1"/>
    <n v="1"/>
    <n v="1"/>
    <n v="1"/>
    <n v="0"/>
    <n v="1"/>
    <n v="0"/>
    <n v="1"/>
    <n v="0"/>
    <n v="1"/>
    <n v="1"/>
    <n v="0"/>
    <n v="1"/>
  </r>
  <r>
    <s v="TDIS"/>
    <s v="Tanečné divadlo Ifjú Szivek"/>
    <s v="TDIS202101"/>
    <n v="1"/>
    <s v="Výmena historických okien v divadelnej sále "/>
    <m/>
    <m/>
    <s v="N/A"/>
    <m/>
    <m/>
    <x v="1"/>
    <x v="1"/>
    <x v="1"/>
    <s v="07 V realizácii"/>
    <x v="0"/>
    <x v="0"/>
    <n v="1"/>
    <n v="18000"/>
    <n v="0"/>
    <n v="18000"/>
    <n v="0"/>
    <n v="0"/>
    <n v="0"/>
    <n v="0"/>
    <n v="0"/>
    <n v="0"/>
    <n v="0"/>
    <n v="0"/>
    <n v="0"/>
    <s v="-"/>
    <n v="0"/>
    <n v="0"/>
    <n v="0"/>
    <n v="0"/>
    <n v="0"/>
    <n v="0"/>
    <n v="0"/>
    <n v="0"/>
    <n v="0"/>
    <n v="0"/>
    <n v="0"/>
    <m/>
    <n v="1"/>
    <x v="0"/>
    <s v="B1"/>
    <n v="7"/>
    <n v="1"/>
    <n v="1"/>
    <n v="1"/>
    <n v="1"/>
    <n v="0"/>
    <n v="1"/>
    <n v="1"/>
    <n v="0"/>
    <n v="1"/>
    <n v="0"/>
    <n v="0"/>
    <n v="1"/>
    <n v="0"/>
    <n v="1"/>
    <n v="1"/>
    <n v="0"/>
  </r>
  <r>
    <s v="UKB"/>
    <s v="Univerzitná knižnica v Bratislave"/>
    <s v="UKB202101"/>
    <n v="1"/>
    <s v="Odstránenie dlhodobého havarijného stavu – Dátové úložisko v UKB"/>
    <s v="UKB prevádzkuje systém digitálnej knižnice, prostredníctvom ktorého je v súčasnom období sprístupnených viac ako 1,5 milióna zdigitalizovaných strán historických slovenských periodík a iných vzácnych knižničných dokumentov (napr. unikátna Bačagićova zapísaná v medzinárodnom registri Pamäť sveta UNESCO). Systém digitálnej knižnice je už dlhodobo prevádzkovaný na zastaranej technike, pričom v kritickom havarijnom stave sa nachádza diskové pole IBM NetApp N6210 150 TB, ktoré po neodstrániteľnej poruche na radičoch pracuje v krízovom režime. Funkčné a kapacitne dostačujúce diskové pole je nevyhnutným predpokladom pre prevádzku digitálnej knižnice, ale aj ďalších dôležitých systémov IKT UKB (licencované zdroje, e-mail, registračný systém, www stránka UKB, interný cloud, Profil slovenskej kultúry). Diskové pole UKB malo už v minulosti dlhodobo technické výpadky, dochádzalo k narušeniu komunikácie s diskovým poľom, čo spôsobovalo prerušenie poskytovania niektorých základných služieb používateľom knižnice. Poskytovanie moderných knižničných služieb nie je v súčasnom období možné bez vhodnej a spoľahlivej infraštruktúry a IKT. Súčasná kapacita diskového poľa (cca 120 TB) už nie je pre sprístupňovanie veľkého objemu digitálnych dát dostatočná. Z dôvodu havarijného stavu a výpadku diskového poľa v septembri 2020 bola niekoľko mesiacov pre používateľov nedostupná Digitálna knižnica UKB, čo bolo zo strany akademickej aj používateľskej obce negatívne vnímané. Pre obnovu stabilnej a bezpečnej prevádzky základných IT služieb je nevyhnutné vymeniť komponenty serverovej infraštruktúry. Požiadavky na servery: 3 ks (45 000 €), 2x cpu 5218R, 192GB RAM, 25GbE ethernet, 2 porty. Požiadavky na storage – diskové pole (1 ks): 25/10GbE iscsi, SSD, tiering, dynamický raid, navrhované varianty 200 TB. Požiadavky na network switch (2ks): 25GbE switch, 16 portov. Požiadavky na spotrebný inštalačný materiál (napr. káble 10 ks) a inštalačné a konfiguračné práce: 25GbE SFP28 – 2,5m."/>
    <s v="Cieľom je odstránenie dlhodobého havarijného stavu zakúpením nového kapacitne a technologicky vyhovujúceho hardvéru pre potreby Dátového úložiska UKB."/>
    <s v="N/A"/>
    <s v="Stratégia rozvoja slovenského knihovníctva na roky 2015 – 2020, /strategická oblasť č. 3/ priorita 3.4 opatrenie 3.4.1"/>
    <s v="Zníženie počtu krátkodobých a dlhodobých výpadkov diskového poľa, 10/rok"/>
    <x v="1"/>
    <x v="5"/>
    <x v="11"/>
    <s v="07 V realizácii"/>
    <x v="0"/>
    <x v="0"/>
    <n v="1"/>
    <n v="125000"/>
    <n v="0"/>
    <n v="77277.600000000006"/>
    <n v="47722.400000000001"/>
    <n v="0"/>
    <n v="0"/>
    <n v="0"/>
    <n v="0"/>
    <n v="0"/>
    <n v="0"/>
    <n v="0"/>
    <n v="0"/>
    <s v="-"/>
    <n v="0"/>
    <n v="0"/>
    <n v="0"/>
    <n v="0"/>
    <n v="0"/>
    <n v="0"/>
    <n v="0"/>
    <n v="0"/>
    <n v="0"/>
    <n v="0"/>
    <n v="0"/>
    <m/>
    <n v="0"/>
    <x v="0"/>
    <s v="B1"/>
    <n v="9"/>
    <n v="1"/>
    <n v="1"/>
    <n v="1"/>
    <n v="1"/>
    <n v="1"/>
    <n v="1"/>
    <n v="1"/>
    <n v="0"/>
    <n v="1"/>
    <n v="0"/>
    <n v="0"/>
    <n v="1"/>
    <n v="1"/>
    <n v="1"/>
    <n v="1"/>
    <n v="0"/>
  </r>
  <r>
    <s v="UKB"/>
    <s v="Univerzitná knižnica v Bratislave"/>
    <s v="UKB202102"/>
    <n v="2"/>
    <s v="Rekonštrukcia plynovej kotolne UKB"/>
    <s v="UKB v súčasnosti disponuje 2 ks opotrebovaných kotlov v plynovej kotolni v budove UKB na Klariskej 5, ktoré sú momentálne v havarijnom stave a z uvedeného dôvodu hrozí vysoké riziko prerušenia dodávok tepla, ktoré by spôsobilo zamedzenie poskytovania knižnično-informačných služieb pre používateľov UKB. Momentálne využívané pôvodné kotle Hydrotherm MV 600, r. v. 1997, výkon 300 kW si vyžadujú neustále opravy, pričom tieto kotle sa už ani nevyrábajú a je problematické obstarať náhradné diely. Požiadavky na plynové kotly (1ks): výkon 100/586 kW."/>
    <s v="Cieľom je zabezpečiť efektívne vykurovanie objektov."/>
    <s v="N/A"/>
    <s v="Stratégia rozvoja slovenského knihovníctva na roky 2015 – 2020, /strategická oblasť č. 2/ priorita 2.3 opatrenie 2.3.1 "/>
    <s v="Zníženie nákladov na energie, 3000/rok; Zvýšenie účinnosti vykurovania v objektoch, 20%/rok"/>
    <x v="1"/>
    <x v="1"/>
    <x v="25"/>
    <s v="01 Investičný zámer"/>
    <x v="0"/>
    <x v="1"/>
    <n v="1"/>
    <n v="76692"/>
    <n v="0"/>
    <n v="0"/>
    <n v="76692"/>
    <n v="0"/>
    <n v="0"/>
    <n v="0"/>
    <n v="0"/>
    <n v="0"/>
    <n v="0"/>
    <n v="0"/>
    <n v="0"/>
    <s v="-"/>
    <n v="0"/>
    <n v="0"/>
    <n v="0"/>
    <n v="0"/>
    <n v="0"/>
    <n v="0"/>
    <n v="0"/>
    <n v="0"/>
    <n v="0"/>
    <n v="0"/>
    <n v="0"/>
    <m/>
    <n v="1"/>
    <x v="0"/>
    <s v="B1"/>
    <n v="9"/>
    <n v="1"/>
    <n v="1"/>
    <n v="1"/>
    <n v="1"/>
    <n v="1"/>
    <n v="1"/>
    <n v="1"/>
    <n v="0"/>
    <n v="1"/>
    <n v="0"/>
    <n v="0"/>
    <n v="1"/>
    <n v="1"/>
    <n v="1"/>
    <n v="0"/>
    <n v="1"/>
  </r>
  <r>
    <s v="UKB"/>
    <s v="Univerzitná knižnica v Bratislave"/>
    <s v="UKB202103"/>
    <n v="3"/>
    <s v="Obnova chladiaceho systému pre ochranu fondov UKB"/>
    <s v="UKB v súčasnosti disponuje dvomi chladiacimi jednotkami CIAT EUROPA2, ktoré sú situované na streche budovy UKB nachádzajúcej sa na Ventúrskej 11, Bratislava. Tieto chladiace jednotky sú momentálne v havarijnom stave (1 ks nefunkčný, 1 ks značne opotrebovaný) a z uvedeného dôvodu hrozí vysoké riziko výpadku vzduchotechniky a klimatizácie a zároveň riziko prípadného úniku chladiacej náplne do okolia. Výmenou týchto chladiacich jednotiek sa eliminujú spomínané riziká, ktoré by spôsobili zamedzenie poskytovania knižnično-informačných služieb pre používateľov UKB a súčasne sa zabezpečí ochrana knižničných fondov UKB. Požiadavky na chladiace jednotky (1 ks): výkon min. 140 kW."/>
    <s v="Cieľom je nahradiť fyzicky a morálne zastaralý chladiaci systém a tým eliminovať opravu a výpadky  vzduchotechniky a klimatizácie a súčasne usporiť finančné prostriedky na spotrebu elektrickej energie. "/>
    <s v="N/A"/>
    <s v="Stratégia rozvoja slovenského knihovníctva na roky 2015 – 2020, /strategická oblasť č. 2/ priorita 2.3 opatrenie 2.3.1 "/>
    <s v="Zníženie počtu výpadkov VZT a klimatizácie, 6/rok; Zníženie nákladov na spotrebu elektrickej energie, 9 000/rok"/>
    <x v="1"/>
    <x v="3"/>
    <x v="24"/>
    <s v="01 Investičný zámer"/>
    <x v="0"/>
    <x v="1"/>
    <n v="1"/>
    <n v="32957.050000000003"/>
    <n v="0"/>
    <n v="0"/>
    <n v="32957.050000000003"/>
    <n v="0"/>
    <n v="0"/>
    <n v="0"/>
    <n v="0"/>
    <n v="0"/>
    <n v="0"/>
    <n v="0"/>
    <n v="0"/>
    <s v="-"/>
    <n v="0"/>
    <n v="0"/>
    <n v="0"/>
    <n v="0"/>
    <n v="0"/>
    <n v="0"/>
    <n v="0"/>
    <n v="0"/>
    <n v="0"/>
    <n v="0"/>
    <n v="0"/>
    <m/>
    <n v="1"/>
    <x v="0"/>
    <s v="B1"/>
    <n v="9"/>
    <n v="1"/>
    <n v="1"/>
    <n v="1"/>
    <n v="1"/>
    <n v="1"/>
    <n v="1"/>
    <n v="1"/>
    <n v="0"/>
    <n v="1"/>
    <n v="0"/>
    <n v="0"/>
    <n v="1"/>
    <n v="1"/>
    <n v="1"/>
    <n v="0"/>
    <n v="1"/>
  </r>
  <r>
    <s v="UKB"/>
    <s v="Univerzitná knižnica v Bratislave"/>
    <s v="UKB202104"/>
    <n v="4"/>
    <s v="Modernizácia kamerového systému UKB"/>
    <s v="UKB v súčasnosti spravuje kamerový systém v objektoch na Michalskej 1 a Ventúrskej 11 a 13, ktorý je momentálne v havarijnom stave a je plne nevyhovujúci z hľadiska ochrany knižničných fondov, objektov, zamestnancov a používateľov UKB. Pôvodný systém bol nainštalovaný v roku 2004 a vzhľadom k dnešným štandardom už pôvodné kamery nespĺňajú požadované kritériá na kvalitu záznamu a je potrebné ich vymeniť za modernejšie a taktiež zrealizovať výmenu nefunkčných digitálnych záznamníkov. Požiadavky na kamerový systém: 4 záznamníky HD, 1 IP záznamník, 96 kamier, 16 IP kamier."/>
    <s v="Cieľom je odstránenie havarijného stavu kamerového systému a zvýšenie ochrany objektov, fondov a osôb."/>
    <s v="N/A"/>
    <s v="Stratégia rozvoja slovenského knihovníctva na roky 2015 – 2020, /strategická oblasť č. 2/ priorita 2.3 opatrenie 2.3.1 "/>
    <s v="Zvýšenie monitorovanej plochy objektov, 80 %/m2"/>
    <x v="1"/>
    <x v="3"/>
    <x v="5"/>
    <s v="01 Investičný zámer"/>
    <x v="0"/>
    <x v="1"/>
    <n v="1"/>
    <n v="10948.56"/>
    <n v="0"/>
    <n v="0"/>
    <n v="10948.56"/>
    <n v="0"/>
    <n v="0"/>
    <n v="0"/>
    <n v="0"/>
    <n v="0"/>
    <n v="0"/>
    <n v="0"/>
    <n v="0"/>
    <s v="-"/>
    <n v="0"/>
    <n v="0"/>
    <n v="0"/>
    <n v="0"/>
    <n v="0"/>
    <n v="0"/>
    <n v="0"/>
    <n v="0"/>
    <n v="0"/>
    <n v="0"/>
    <n v="0"/>
    <m/>
    <n v="1"/>
    <x v="0"/>
    <s v="B1"/>
    <n v="9"/>
    <n v="1"/>
    <n v="1"/>
    <n v="1"/>
    <n v="1"/>
    <n v="1"/>
    <n v="1"/>
    <n v="1"/>
    <n v="0"/>
    <n v="1"/>
    <n v="0"/>
    <n v="0"/>
    <n v="1"/>
    <n v="1"/>
    <n v="1"/>
    <n v="0"/>
    <n v="1"/>
  </r>
  <r>
    <s v="UKB"/>
    <s v="Univerzitná knižnica v Bratislave"/>
    <s v="UKB202105"/>
    <n v="5"/>
    <s v="Modernizácia integrovaného evakuačného systému UKB "/>
    <s v="UKB v súčasnosti prevádzkuje integrovaný evakuačný systému EVO-1640-4 v budovách UKB na Michalskej 1 a Ventrúrskej 11 a 13, ktorý je momentálne v havarijnom stave a je nevyhovujúci z hradiska ochrany knižničných fondov, zamestnancov a používateľov UKB. Pôvodná ústredňa domáceho rozhlasu od výrobcu JEDIA bola nainštalovaná v roku 2004 a fungovala 15 rokov. Momentálne je ústredňa domáceho rozhlasu nefunkčná a nie je schopná prevádzky. Nakoľko sa ústredňa už nevyrába a nedá sa opraviť je potrebné ju nahradiť za úplne novú typu EVO, z dôvodu že pôvodné káblové rozvody sú plne vyhovujúce. Modernizácia integrovaného evakuačného systému UKB eliminuje riziko vzniku požiaru a škôd a zabezpečí poskytovanie informácií návštevníkom a zamestnancom vo všetkých objektoch UKB (napr. v prípade požiaru je pomocou domáceho rozhlasu vyhlasovaná evakuácia)."/>
    <s v="Cieľom je zabezpečiť integrovaný evakuačný systém v objektoch UKB."/>
    <s v="N/A"/>
    <s v="Stratégia rozvoja slovenského knihovníctva na roky 2015 – 2020, /strategická oblasť č. 3/ priorita 3.4 opatrenie 3.4.1"/>
    <s v="Zvýšenie funkčnosti integrovaného evakuačného systému, 80%/objektov UKB"/>
    <x v="1"/>
    <x v="3"/>
    <x v="5"/>
    <s v="01 Investičný zámer"/>
    <x v="0"/>
    <x v="1"/>
    <n v="1"/>
    <n v="14248.08"/>
    <n v="0"/>
    <n v="0"/>
    <n v="14248.08"/>
    <n v="0"/>
    <n v="0"/>
    <n v="0"/>
    <n v="0"/>
    <n v="0"/>
    <n v="0"/>
    <n v="0"/>
    <n v="0"/>
    <s v="-"/>
    <n v="0"/>
    <n v="0"/>
    <n v="0"/>
    <n v="0"/>
    <n v="0"/>
    <n v="0"/>
    <n v="0"/>
    <n v="0"/>
    <n v="0"/>
    <n v="0"/>
    <n v="0"/>
    <m/>
    <n v="1"/>
    <x v="0"/>
    <s v="B1"/>
    <n v="9"/>
    <n v="1"/>
    <n v="1"/>
    <n v="1"/>
    <n v="1"/>
    <n v="1"/>
    <n v="1"/>
    <n v="1"/>
    <n v="0"/>
    <n v="1"/>
    <n v="0"/>
    <n v="0"/>
    <n v="1"/>
    <n v="1"/>
    <n v="1"/>
    <n v="0"/>
    <n v="1"/>
  </r>
  <r>
    <s v="UKB"/>
    <s v="Univerzitná knižnica v Bratislave"/>
    <s v="UKB202112"/>
    <n v="6"/>
    <s v="Zálohovacia infraštruktúra pre potreby UKB"/>
    <s v="Narastajúca digitalizácia prevádzky UKB vyžaduje dostatočne výkonné zálohovacie páskové zariadenie. Doteraz používanú páskovú knižnicu TS4300 s jednou LTO5 páskovou mechanikou je potrebné vymeniť za rovnaký typ TS4300 páskovej knižnice, ale s tromi LTO8 páskovými mechanikami, čo umožní zazálohovať až 10-násobok diskovej kapacity. Zálohovacie zariadenie umožní zazálohovať pravidelne v mesačných intervaloch aj obsah digitálnej knižnice, ktorá sa v súčasnosti zálohuje len raz ročne, čo je pri súčasnom tempe digitalizácie dokumentov nepostačujúce. Pripojenie knižnice bude pomocou optickej siete (fiber channel), pričom zálohovací softvér je bezplatný k zakúpenému hardvéru."/>
    <s v="Zabezpečenie výkonného zálohovacieho zariadenia serverovej a diskovej infraštruktúry."/>
    <s v="N/A"/>
    <s v="Stratégia rozvoja slovenského knihovníctva na roky 2015 – 2020, /strategická oblasť č. 2/ priorita 2.3 opatrenie 2.3.1"/>
    <s v="Zvýšenie počtu súčasne pripojených užívateľov bez pozorovaného zahltenia systémov, 50/s "/>
    <x v="1"/>
    <x v="5"/>
    <x v="11"/>
    <s v="01 Investičný zámer"/>
    <x v="0"/>
    <x v="1"/>
    <n v="1"/>
    <n v="20000"/>
    <n v="0"/>
    <n v="0"/>
    <n v="20000"/>
    <n v="0"/>
    <n v="0"/>
    <n v="0"/>
    <n v="0"/>
    <n v="0"/>
    <n v="0"/>
    <n v="0"/>
    <n v="0"/>
    <s v="-"/>
    <n v="0"/>
    <n v="0"/>
    <n v="0"/>
    <n v="0"/>
    <n v="0"/>
    <n v="0"/>
    <n v="0"/>
    <n v="0"/>
    <n v="0"/>
    <n v="0"/>
    <n v="0"/>
    <m/>
    <n v="1"/>
    <x v="0"/>
    <s v="B1"/>
    <n v="9"/>
    <n v="1"/>
    <n v="1"/>
    <n v="1"/>
    <n v="1"/>
    <n v="1"/>
    <n v="1"/>
    <n v="1"/>
    <n v="0"/>
    <n v="1"/>
    <n v="0"/>
    <n v="0"/>
    <n v="1"/>
    <n v="1"/>
    <n v="1"/>
    <n v="0"/>
    <n v="1"/>
  </r>
  <r>
    <s v="UKB"/>
    <s v="Univerzitná knižnica v Bratislave"/>
    <s v="UKB202107"/>
    <n v="7"/>
    <s v="Konsolidácia hardvéru a softvéru Centrálneho dátového archívu UKB"/>
    <s v="Národný projekt Centrálny dátový archív (CDA) realizovala UKB v rámci Operačného programu Informatizácia spoločnosti prioritná os 2: Rozvoj pamäťových fondových inštitúcií a obnova ich národnej infraštruktúry (OPIS PO2). Projekt bol financovaný zo štrukturálnych fondov EÚ (ERDF/EFRR) a štátneho rozpočtu SR. Výsledkom riešenia projektu bol CDA, vybudovaný ako dlhodobé dôveryhodné úložisko digitálneho obsahu. CDA bol implementovaný v súlade s ISO štandardom STN ISO 14721:2014 (OAIS). CDA je tvorený dvomi navzájom geograficky vzdialenými lokalitami. V Bratislave je to lokalita CDA-A a v Martine lokalita CDA-B. Obe lokality fungujú autonómne a každá z nich dokáže plnohodnotne zastúpiť funkciu druhej v prípade poruchy alebo odstávky. Okrem dvoch aktívnych lokalít disponuje CDA aj pasívnym skladom archivačných médií v lokalite CDA-C, ktorá sa nachádza v Bratislave. Uvedené riešenie garantuje vysokú bezpečnosť a dostupnosť uložených dát. Infraštruktúra CDA je po deviatich rokoch od jej inštalácie morálne a fyzicky zastaraná, pričom vyžaduje neprimerané množstvo finančných prostriedkov na jej prevádzku. Požiadavky na páskovú knižnicu (archív): náhrada TS3500 za TS4500 (HW), dokúpenie TS1150/E08 drive (5ks/lokalitu) (HW), inštalácia a konfigurácia onsite (I&amp;C). Požiadavky na servery: 2 x server Intel/AMD min. 32Cores/128GB RAM (HW), 2 x server Intel/AMD min. 16Cores/64GB RAM (HW), 4 x REDHAT Linux OS (SW), TSM / IBM Spectrum Protect (SW), GPFS / IBM Spectrum Scale (SW), Customizácia, konfigurácia JAVA app CDA (I&amp;C), inštalácia a konfigurácia onsite (I&amp;C). Požiadavky na diskové pole: 4 x kontroler + 4 ks expanzné police, FC 16 Gbps, vrátane SW a supportu (HW), inštalácia a konfigurácia onsite (I&amp;C). Požiadavky na NON IKT systémy: motorgenerátor s výkonom 256 kW, UPS s celkovým výkonom 256 kW, kompletný systém chladenia pre CDA UKB. "/>
    <s v="Konsolidácia infraštruktúry Centrálneho dátového archívu UKB s cieľom znížiť náklady na jeho prevádzku."/>
    <s v="Alternatíva 3 - konsolidácia kompletnej infraštruktúry CDA (2381000€)_x000a_Alternatíva 2 - konsolidácia bez rozširovania (181820€)_x000a_Alternatíva 1 - konsolidáacia bez rozširovania a obmedzenie NON IKT (171820€)"/>
    <s v="Stratégia rozvoja slovenského knihovníctva na roky 2015 – 2020, /strategická oblasť č. 2/  priorita 2.3 opatrenie 2.3.1"/>
    <s v="Zníženie prevádzkových nákladov Centrálneho dátového archívu UKB, 276 211/rok"/>
    <x v="1"/>
    <x v="5"/>
    <x v="11"/>
    <s v="01 Investičný zámer"/>
    <x v="0"/>
    <x v="1"/>
    <n v="1"/>
    <n v="2381000"/>
    <n v="0"/>
    <n v="0"/>
    <n v="1198400"/>
    <n v="1182600"/>
    <n v="0"/>
    <n v="0"/>
    <n v="0"/>
    <n v="0"/>
    <n v="0"/>
    <n v="0"/>
    <n v="0"/>
    <s v="-"/>
    <n v="0"/>
    <n v="0"/>
    <n v="0"/>
    <n v="0"/>
    <n v="0"/>
    <n v="0"/>
    <n v="0"/>
    <n v="0"/>
    <n v="0"/>
    <n v="0"/>
    <n v="0"/>
    <m/>
    <n v="0"/>
    <x v="1"/>
    <s v="B3"/>
    <n v="9"/>
    <n v="1"/>
    <n v="1"/>
    <n v="1"/>
    <n v="1"/>
    <n v="1"/>
    <n v="1"/>
    <n v="0"/>
    <n v="1"/>
    <n v="1"/>
    <n v="0"/>
    <n v="0"/>
    <n v="1"/>
    <n v="1"/>
    <n v="1"/>
    <n v="0"/>
    <n v="1"/>
  </r>
  <r>
    <s v="UKB"/>
    <s v="Univerzitná knižnica v Bratislave"/>
    <s v="UKB202108"/>
    <n v="8"/>
    <s v="Optický switch pre Depozit digitálnych prameňov UKB"/>
    <s v="Komponet je potrebný pre odčlenenie Digitálnych prameňov od proxy servera UKB. Bude slúžiť pre urýchlenie a jednoduchšiu komunikáciu v oblasti sieťových služieb, vytvorenie vlastnej siete pre Digitálne pramene, zapojenie a správu pre prezeranie archívu Digitálnych prameňov (typu klient-server) pomocou bádateľských PC v bádateľni a zrýchlenie služieb. Jedná sa o prepínač (switch) vyššej priepustnosti, konfigurovaný a využívaný v spolupráci s UKB. Po odčlenení a získaní novej komunikačnej úrovne v oblasti sieťových služieb bude možná rýchlejšia komunikácia. Požiadavky na switch: 2 x 10 G SFP+, IP Lite, 10/100/1000 Ethernet Interfaces (24 portov)"/>
    <s v="Cieľom je vytvoriť vlastnú sieť pre Digitálne pramene a zrýchliť sieťové služby."/>
    <s v="N/A"/>
    <s v="Stratégia rozvoja slovenského knihovníctva na roky 2015 – 2020, /strategická oblasť č. 2/ priorita 2.3 opatrenie 2.3.1"/>
    <s v="Zvýšenie prenosovej rýchlosti, 900 Mb/s "/>
    <x v="1"/>
    <x v="5"/>
    <x v="15"/>
    <s v="01 Investičný zámer"/>
    <x v="0"/>
    <x v="1"/>
    <n v="1"/>
    <n v="5000"/>
    <n v="0"/>
    <n v="0"/>
    <n v="5000"/>
    <n v="0"/>
    <n v="0"/>
    <n v="0"/>
    <n v="0"/>
    <n v="0"/>
    <n v="0"/>
    <n v="0"/>
    <n v="0"/>
    <s v="-"/>
    <n v="0"/>
    <n v="0"/>
    <n v="0"/>
    <n v="0"/>
    <n v="0"/>
    <n v="0"/>
    <n v="0"/>
    <n v="0"/>
    <n v="0"/>
    <n v="0"/>
    <n v="0"/>
    <m/>
    <n v="1"/>
    <x v="0"/>
    <s v="B1"/>
    <n v="9"/>
    <n v="1"/>
    <n v="1"/>
    <n v="1"/>
    <n v="1"/>
    <n v="1"/>
    <n v="1"/>
    <n v="1"/>
    <n v="0"/>
    <n v="1"/>
    <n v="0"/>
    <n v="0"/>
    <n v="1"/>
    <n v="1"/>
    <n v="1"/>
    <n v="0"/>
    <n v="1"/>
  </r>
  <r>
    <s v="UKB"/>
    <s v="Univerzitná knižnica v Bratislave"/>
    <s v="UKB202109"/>
    <n v="9"/>
    <s v="Modernizácia bezpečnostných brán UKB"/>
    <s v="Úlohou UKB je v zmysle knižničného zákona č. 126/2015 Z. z. poskytovať knižnično-informačné služby používateľom zamerané na rozvoj vedy, techniky, výskumu, inovácií, kultúry a vzdelávania. Z uvedeného dôvodu UKB sprístupňuje svojim používateľom svoje rozsiahle (aj vzácne) knižničné fondy, ktoré si na druhej strane vyžadujú potrebnú ochranu. Pri vstupe do verejných priestorov knižnice prechádzajú používatelia turniketmi a bezpečnostnými bránami. Rovnako vstup do knižnice v budove na Klariskej ul., je vybavený bezpečnostnou bránou. Vstupné bezpečnostné brány využíva knižnica od jej znovuotvorenia po komplexnej rekonštrukcii budov UKB v roku 2005. Bezpečnostné brány reagujú na aktívne elektromagnetické prvky, ktorými sú aktuálne označované dokumenty vo fonde knižnice, za účelom ich ochrany pred odcudzením. Tieto zariadenia však v súčasnosti nepodporujú ochranu fondu novými, resp. progresívnymi technológiami, napr. čipmi RFID. Knižnica plánuje rozšíriť  označovanie fondu kníh RFID čipmi, čím nadviaže, na už takto označený fond kníh vo voľnom výbere (cca 40 tis. knižničných jednotiek). Aby bolo možné plne využívať možnosti RFID čipov pre ochranu dokumentov, je potrebná modernizácia, resp. výmena bezpečnostných vstupných brán. Nové brány zvýšia aktuálnu ochranu kníh a súčasne prispejú k modernizácii služieb knižnice aj zvýšenej ochrany knižničného fondu. Zároveň umožnia vstup používateľom UKB aj cez nový samostatný vchod priamo z ulice na adrese Klariská 1, ktorý umožňuje jednoduchší a priamy prístup do historickej Lisztovej záhrady, ktorá vo vyhradených mesiacoch plní funkciu letnej čitárne a slúži na organizáciu rôznych kultúrnych podujatí nielen pre používateľov knižnice, ale aj pre širokú verejnosť. Aby bolo možné tento vstup sprístupniť a súčasne primerane chrániť fond knižnice, je nevyhnutné, aby aj tento vstup bol vybavený vstupnou bezpečnostnou bránou. Požiadavky na bezpečnostnú bránu: max. vzdialenosť brán od seba min. 160cm, spolupráca min.7 brán v spriahnutom režime, možnosť ovládania dverí, alebo turniketu v prípade alarmu, spĺňa normu ISO 15693."/>
    <s v="Cieľom je zvýšenie ochrany knižničného fondu a modernizácia vstupných bezpečnostných brán v súlade s progresívnymi technológiami (RFID)."/>
    <s v="N/A"/>
    <s v="Stratégia rozvoja slovenského knihovníctva na roky 2015 – 2020, /strategická oblasť č. 2/ priorita 2.3 opatrenie 2.3.1"/>
    <s v="Zvýšenie počtu kontrolovaných vchodov, 1/rok"/>
    <x v="1"/>
    <x v="5"/>
    <x v="11"/>
    <s v="01 Investičný zámer"/>
    <x v="0"/>
    <x v="1"/>
    <n v="1"/>
    <n v="50000"/>
    <n v="0"/>
    <n v="0"/>
    <n v="50000"/>
    <n v="0"/>
    <n v="0"/>
    <n v="0"/>
    <n v="0"/>
    <n v="0"/>
    <n v="0"/>
    <n v="0"/>
    <n v="0"/>
    <s v="-"/>
    <n v="0"/>
    <n v="0"/>
    <n v="0"/>
    <n v="0"/>
    <n v="0"/>
    <n v="0"/>
    <n v="0"/>
    <n v="0"/>
    <n v="0"/>
    <n v="0"/>
    <n v="0"/>
    <m/>
    <n v="1"/>
    <x v="0"/>
    <s v="B1"/>
    <n v="9"/>
    <n v="1"/>
    <n v="1"/>
    <n v="1"/>
    <n v="1"/>
    <n v="1"/>
    <n v="1"/>
    <n v="1"/>
    <n v="0"/>
    <n v="1"/>
    <n v="0"/>
    <n v="0"/>
    <n v="1"/>
    <n v="1"/>
    <n v="1"/>
    <n v="0"/>
    <n v="1"/>
  </r>
  <r>
    <s v="UKB"/>
    <s v="Univerzitná knižnica v Bratislave"/>
    <s v="UKB202110"/>
    <n v="10"/>
    <s v="Skvalitnenie ochrany knižničného fondu UKB technológiou RFID"/>
    <s v="Jednou z úloh UKB je v zmysle knižničného zákona č. 126/2015 Z. z. poskytovať knižnično-informačné služby používateľom zamerané na rozvoj vedy, techniky, výskumu, inovácií, kultúry a vzdelávania. Z uvedeného dôvodu UKB sprístupňuje svojim používateľom svoje rozsiahle (aj vzácne) knižničné fondy, ktoré si na druhej strane vyžadujú potrebnú ochranu. V súlade s medzinárodnými trendmi má v súčasnosti už stále viac knižníc na Slovensku svoj knižničný fond chránený technológiou RFID (radio frequency identification), ktorá ponúka moderné a progresívne riešenie, ktoré umožňuje efektívny a časovo úsporný spôsob revízie a inventarizácie rozsiahleho knižničného fondu, alebo významne zjednodušuje proces vypožičiavania, resp. vrátenia kníh pre používateľov knižnice. UKB, ktorej rozsiahly knižničný fond obsahuje približne 2,8 milióna rôznych druhov dokumentov má ambíciu zaradiť sa medzi tie moderné knižnice, ktorých knižničný fond je označený RFID čipmi. Požiadavky na ochranu fondu: 400 000 RFID čipov, 5 pracovných staníc na zápis údajov na RFID čip, 2 inventarizačné jednotky, ktoré umožnia efektívny a časovo úsporný spôsob revízie a inventarizácie rozsiahleho knižničného fondu UKB označeného RFID čipom."/>
    <s v="Cieľom je zabezpečiť ochranu knižného fondu UKB modernou technológiou RFID."/>
    <s v="N/A"/>
    <s v="Stratégia rozvoja slovenského knihovníctva na roky 2015 – 2020, /strategická oblasť č. 2/ priorita 2.3 opatrenie 2.3.1"/>
    <s v="Zvýšenie počtu knižničných jednotiek označných RFID čipom (200 000/rok)"/>
    <x v="1"/>
    <x v="5"/>
    <x v="15"/>
    <s v="01 Investičný zámer"/>
    <x v="0"/>
    <x v="0"/>
    <n v="1"/>
    <n v="10000"/>
    <n v="0"/>
    <n v="0"/>
    <n v="10000"/>
    <n v="0"/>
    <n v="0"/>
    <n v="0"/>
    <n v="0"/>
    <n v="0"/>
    <n v="0"/>
    <n v="0"/>
    <n v="0"/>
    <s v="Na uplatnenie technológie RFID je potrebný nákup 400 000 ks RFID čipov."/>
    <n v="69000"/>
    <n v="0"/>
    <n v="69000"/>
    <n v="0"/>
    <n v="0"/>
    <n v="0"/>
    <n v="0"/>
    <n v="0"/>
    <n v="0"/>
    <n v="0"/>
    <n v="0"/>
    <m/>
    <n v="1"/>
    <x v="0"/>
    <s v="B1"/>
    <n v="8"/>
    <n v="1"/>
    <n v="1"/>
    <n v="1"/>
    <n v="1"/>
    <n v="1"/>
    <n v="1"/>
    <n v="1"/>
    <n v="0"/>
    <n v="1"/>
    <n v="0"/>
    <n v="0"/>
    <n v="1"/>
    <n v="1"/>
    <n v="0"/>
    <n v="0"/>
    <n v="0"/>
  </r>
  <r>
    <s v="UKB"/>
    <s v="Univerzitná knižnica v Bratislave"/>
    <s v="UKB202111"/>
    <n v="11"/>
    <s v="Rozšírenie VMware infraštruktúry UKB"/>
    <s v="Narastajúci počet používateľov UKB si vyžaduje rozšírenie serverovej infraštruktúry realizovanej na virtualizačnej platforme VMware. Tá je v súčasnosti na hranici dostupného výkonu a pri zvýšenej záťaži pripojených používateľov sa predlžuje čas odozvy na používateľmi zadané požiadavky (vyhľadávanie, objednávky titulov, prístup do digitálnej knižnice a pod.). Zvýšením kapacity serverov sa zabezpečí spokojnosť rastúceho využívania digitálnych technológií používateľmi knižnice. Požiadavky na server: +4 servery s 2CPU Xeon 6246R 3.4GHz, dostupná kapacita operačnej pamäte +1TB RAM, pridané vysokorýchlostné sieťové adaptéry +4x25Gbit ethernet."/>
    <s v="Uspokojenie zvýšených potrieb užívateľov knižnice v digitálnom svete."/>
    <s v="N/A"/>
    <s v="Stratégia rozvoja slovenského knihovníctva na roky 2015 – 2020, /strategická oblasť č. 2/ priorita 2.3 opatrenie 2.3.1"/>
    <s v="Zvýšenie frekvencie zálohovania celej serverovej infraštruktúry, 1/mesiac ; Zavedenie zálohovania kritických systémov na týždennej báze, 1/týždeň; Zavedenie inkrementálneho zálohovania kritických systémov na dennej báze, /deň"/>
    <x v="1"/>
    <x v="5"/>
    <x v="11"/>
    <s v="01 Investičný zámer"/>
    <x v="0"/>
    <x v="1"/>
    <n v="1"/>
    <n v="198000"/>
    <n v="0"/>
    <n v="0"/>
    <n v="99000"/>
    <n v="99000"/>
    <n v="0"/>
    <n v="0"/>
    <n v="0"/>
    <n v="0"/>
    <n v="0"/>
    <n v="0"/>
    <n v="0"/>
    <s v="-"/>
    <n v="0"/>
    <n v="0"/>
    <n v="0"/>
    <n v="0"/>
    <n v="0"/>
    <n v="0"/>
    <n v="0"/>
    <n v="0"/>
    <n v="0"/>
    <n v="0"/>
    <n v="0"/>
    <m/>
    <n v="0"/>
    <x v="0"/>
    <s v="B1"/>
    <n v="9"/>
    <n v="1"/>
    <n v="1"/>
    <n v="1"/>
    <n v="1"/>
    <n v="1"/>
    <n v="1"/>
    <n v="1"/>
    <n v="0"/>
    <n v="1"/>
    <n v="0"/>
    <n v="0"/>
    <n v="1"/>
    <n v="1"/>
    <n v="1"/>
    <n v="0"/>
    <n v="1"/>
  </r>
  <r>
    <s v="UKB"/>
    <s v="Univerzitná knižnica v Bratislave"/>
    <s v="UKB202106"/>
    <n v="12"/>
    <s v="Modernizácia WiFi siete pre používateľov UKB"/>
    <s v="UKB poskytuje vo svojich priestoroch pre používateľov bezdrôtové pripojenie prenosných zariadení do počítačovej siete prostredníctvom akademickej siete SANET. Jej súčasťou je tiež svetová roamingová služba EDUROAM, prostredníctvom ktorej môžu používatelia z participujúcich inštitúcií získavať prístup k sieti Internet v ktorejkoľvek hosťovskej inštitúcii, zapojenej do siete EDUROAM prostredníctvom svojich prístupových hesiel odkiaľkoľvek. Takýto spôsob pripojenia je pre používateľov UKB (v prevažnej miere z akademického prostredia z celej SR), viac ako výhodný a efektívny. Pre jej bezproblémové poskytovanie však UKB potrebuje disponovať kvalitným technickým vybavením. Požiadavky technického vybavenia: 10 ks access point (prístupových bodov), ktoré pokrývajú WiFi signálom priestory pre používateľov, pričom prístupové body musia spĺňať minimálne štandard bezdrôtovej komunikácie WiFi 5 (IEEE 802.11ac), poskytujúce vysokú dátovú priepustnosť na frekvenci 5 GHz a 2 ks controlerov na riadenie prístupových bodov."/>
    <s v="Cieľom je zabezpečiť kvalitné prevádzkovanie WiFI siete v priestoroch UKB."/>
    <s v="N/A"/>
    <s v="Stratégia rozvoja slovenského knihovníctva na roky 2015 – 2020, /strategická oblasť č. 3/ priorita 3.4 opatrenie 3.4.1"/>
    <s v="Zvýšenie počtu súčasne pripojených používateľov na 1 prístupový bod, 40/s"/>
    <x v="1"/>
    <x v="5"/>
    <x v="11"/>
    <s v="01 Investičný zámer"/>
    <x v="0"/>
    <x v="1"/>
    <n v="1"/>
    <n v="6000"/>
    <n v="0"/>
    <n v="0"/>
    <n v="6000"/>
    <n v="0"/>
    <n v="0"/>
    <n v="0"/>
    <n v="0"/>
    <n v="0"/>
    <n v="0"/>
    <n v="0"/>
    <n v="0"/>
    <s v="Na skvalitnenie WiFi siete je potrebný nákup 10 ks access point (prístupových bodov)."/>
    <n v="14000"/>
    <n v="0"/>
    <n v="14000"/>
    <n v="0"/>
    <n v="0"/>
    <n v="0"/>
    <n v="0"/>
    <n v="0"/>
    <n v="0"/>
    <n v="0"/>
    <n v="0"/>
    <m/>
    <n v="1"/>
    <x v="0"/>
    <s v="B1"/>
    <n v="9"/>
    <n v="1"/>
    <n v="1"/>
    <n v="1"/>
    <n v="1"/>
    <n v="1"/>
    <n v="1"/>
    <n v="1"/>
    <n v="0"/>
    <n v="1"/>
    <n v="0"/>
    <n v="0"/>
    <n v="1"/>
    <n v="1"/>
    <n v="1"/>
    <n v="0"/>
    <n v="1"/>
  </r>
  <r>
    <s v="UKB"/>
    <s v="Univerzitná knižnica v Bratislave"/>
    <s v="UKB202113"/>
    <n v="13"/>
    <s v="Infraštruktúra (hardvér a sofvér) na spätný export dát z Centrálneho dátového archívu do Depozitu digitálnych prameňov UKB"/>
    <s v="Aktuálna konfigurácia Depozitu digitálnych prameňov je implementovaná pre potreby odovzdávania SIP balíkov do Centrálneho dátového archívu. V budúcnosti sa predpokladá potreba výberu týchto balíkov pre ich spätné využitie. Pre tento účel bude potrebné vytvoriť poloautomatický proces od vyžiadania výberu balíčkov až po ich spätné pripojenie k archívu DIP. Server bude priamo doprogramovaný do existujúceho riešenia. Hardvérova kapacita bude slúžiť ako dočasné úložisko žiadaných balíčkov a súčasne pre potreby zamestnancov a bádateľov pre výskum dát. Navrhované riešenie poslúži aj na výmenu balíkov dát s inými inštitúciami. Požiadavky na SW a HW: prepojenie optikou 16Gbs spolu so študovňou (bádateľňou), odhadovaná kapacita 100 TB SATA, min. 7200 RPM, pre spracovanie extrakcie 50 TB SSD."/>
    <s v="Cieľom je umožniť výber balíkov z Centrálneho dátové archívu do archívu Depozitu digitálnych prameňov UKB."/>
    <s v="N/A"/>
    <s v="Stratégia rozvoja slovenského knihovníctva na roky 2015 – 2020, /strategická oblasť č. 2/ priorita 2.3 opatrenie 2.3.11"/>
    <s v="Zvýšenie rozsiahlych výberov dát z CDA, 10/rok"/>
    <x v="1"/>
    <x v="5"/>
    <x v="15"/>
    <s v="01 Investičný zámer"/>
    <x v="0"/>
    <x v="1"/>
    <n v="1"/>
    <n v="400000"/>
    <n v="0"/>
    <n v="0"/>
    <n v="400000"/>
    <n v="0"/>
    <n v="0"/>
    <n v="0"/>
    <n v="0"/>
    <n v="0"/>
    <n v="0"/>
    <n v="0"/>
    <n v="0"/>
    <s v="-"/>
    <n v="0"/>
    <n v="0"/>
    <n v="0"/>
    <n v="0"/>
    <n v="0"/>
    <n v="0"/>
    <n v="0"/>
    <n v="0"/>
    <n v="0"/>
    <n v="0"/>
    <n v="0"/>
    <m/>
    <n v="0"/>
    <x v="0"/>
    <s v="B1"/>
    <n v="9"/>
    <n v="1"/>
    <n v="1"/>
    <n v="1"/>
    <n v="1"/>
    <n v="1"/>
    <n v="1"/>
    <n v="1"/>
    <n v="0"/>
    <n v="1"/>
    <n v="0"/>
    <n v="0"/>
    <n v="1"/>
    <n v="1"/>
    <n v="1"/>
    <n v="0"/>
    <n v="1"/>
  </r>
  <r>
    <s v="UKB"/>
    <s v="Univerzitná knižnica v Bratislave"/>
    <s v="UKB202114"/>
    <n v="14"/>
    <s v="Zlatiaci knihársky stroj na ochanu fondov UKB"/>
    <s v="Prioritnou úlohou oddelenia knižnej väzby UKB (odbor ochrany dokumentov UKB) je ako väzba nových, tak i preväzba poškodených existujúcich väzieb z knižného fondu UKB. V oboch prípadoch je potrebné zabezpečiť trvácne a prehľadné označenie knižných jednotiek signatúrou, názvom a pod. V súčasnosti je Oddelenie knižnej väzby vybavené zastaraným prístrojom slúžiacim na tieto účely. Ide o zlátiaci stroj zakúpený v období 70. rokov minulého storočia. Proces výroby hĺbkotlače a zlátenia je značne spomalený dlhou predprípravou prístroja (nahrievanie) a ručným sádzaním litier. Prístroj taktiež umožňuje iba jednoriadkové sádzanie textu. Vzhľadom na vyššie uvedené okolnosti nie je Oddelenie knižnej väzby schopné produkcie v požadovanej kvantite a kvalite, akej by bolo možné dosiahnuť pri využívaní moderného zlátiaceho stroja s digitálnou podporou. Z uvedeného dôvodu je obmedzený komfort čitateľa, keďže na periodiká vo väzbe musí čakať dlhší čas. Zároveň je obmedzená ochrana fondu nakoľko nemôže byť fond rýchlo a správne označený a uložený do skladu. Požiadavky na knihársky stroj: hĺbkotlač, zlatenie za tepla farebnými zlatiacimi fóliami, použitie štočkov a textov vyskladaných z písmen, použitie na tvrdé a mäkké dosky a chrbty viazaných dokumentov, časovač doby zlatenia, počítadlo prevedených ražieb, regulácia teploty."/>
    <s v="Cieľom je kvalitné zviazanie väčšieho množstva dokumentov."/>
    <s v="N/A"/>
    <s v="Stratégia rozvoja slovenského knihovníctva na roky 2015 – 2020, /strategická oblasť č. 2/ priorita 2.3 opatrenie 2.3.1 "/>
    <s v="Zvýšenie počtu zviazaných dokumentov, 5 000/rok"/>
    <x v="1"/>
    <x v="3"/>
    <x v="5"/>
    <s v="01 Investičný zámer"/>
    <x v="0"/>
    <x v="1"/>
    <n v="1"/>
    <n v="5000"/>
    <n v="0"/>
    <n v="0"/>
    <n v="5000"/>
    <n v="0"/>
    <n v="0"/>
    <n v="0"/>
    <n v="0"/>
    <n v="0"/>
    <n v="0"/>
    <n v="0"/>
    <n v="0"/>
    <s v="-"/>
    <n v="0"/>
    <n v="0"/>
    <n v="0"/>
    <n v="0"/>
    <n v="0"/>
    <n v="0"/>
    <n v="0"/>
    <n v="0"/>
    <n v="0"/>
    <n v="0"/>
    <n v="0"/>
    <m/>
    <n v="1"/>
    <x v="0"/>
    <s v="B1"/>
    <n v="9"/>
    <n v="1"/>
    <n v="1"/>
    <n v="1"/>
    <n v="1"/>
    <n v="1"/>
    <n v="1"/>
    <n v="1"/>
    <n v="0"/>
    <n v="1"/>
    <n v="0"/>
    <n v="0"/>
    <n v="1"/>
    <n v="1"/>
    <n v="1"/>
    <n v="0"/>
    <n v="1"/>
  </r>
  <r>
    <s v="UKB"/>
    <s v="Univerzitná knižnica v Bratislave"/>
    <s v="UKB202115"/>
    <n v="15"/>
    <s v="Monitorovanie prevádzky LAN siete UKB"/>
    <s v="V UKB sa nachádza rozsiahla lokálna dátová sieť (LAN), ktorá sa skladá z 12 virtuálnych lokálnych dátových sietí (VLAN). Počas prevádzky smerujú dátové toky z VLAN do internetu, z internetu do jednotlivých VLAN a z jednej VLAN do druhej. Na túto infraštruktúru sa denne pripája veľký počet užívateľov, ktorí prenášajú po sieti množstvo dát. K tomu je treba pripočítať ešte dáta, ktoré vyprodukujú servery. Prenos dát musí byť rýchly, spoľahlivý a zabezpečený proti zneužitiu. Z uvedeného dôvodu je potrebné zabezpečiť priepustnosť siete tak, aby nedochádzalo ku kolísaniu rýchlosti, stratám dát, k zahlteniu siete dátami, prípadne až k jej kolapsu. Súčasne je potrebné ochrániť sieť pred nežiaducimi aktivitami, aby bola zaručená bezpečnosť na sieti. Tento projekt rieši monitorovanie LAN siete v reálnom čase (SW) za účelom sprehľadnenia jednotlivých dátových tokov a zaručenia bezpečnosti v jednotlivých VLAN sieťach a v pripojení na internet. Vzhľadom na to, že UKB dlhodobo takýmto SW nedisponuje, je potrebné ho obstarať. Bezpečné fungovanie siete zabezpečí spoľahlivú prevádzku knižnično-informačných systémov, čo v konečnom dôsledku prispeje k budovaniu, trvalému uchovávaniu, rozvoju a ochrane knižnično-informačných fondov. Požiadavky na server: Rackmount 1U, 2xcpu 5218R, 64GB RAM, 2TB SSD Sata HDD, OS Linux "/>
    <s v="Cieľom je automatická identifikácia hrozieb, útokov, incidentov, konfiguračných a bezpečnostných problémov."/>
    <s v="N/A"/>
    <s v="Stratégia rozvoja slovenského knihovníctva na roky 2015 – 2020, /strategická oblasť č. 2/ priorita 2.3 opatrenie 2.3.1"/>
    <s v="Zníženie bezpečnostných incidentov, 10/rok"/>
    <x v="1"/>
    <x v="5"/>
    <x v="15"/>
    <s v="01 Investičný zámer"/>
    <x v="0"/>
    <x v="1"/>
    <n v="1"/>
    <n v="34000"/>
    <n v="0"/>
    <n v="0"/>
    <n v="34000"/>
    <n v="0"/>
    <n v="0"/>
    <n v="0"/>
    <n v="0"/>
    <n v="0"/>
    <n v="0"/>
    <n v="0"/>
    <n v="0"/>
    <s v="-"/>
    <n v="0"/>
    <n v="0"/>
    <n v="0"/>
    <n v="0"/>
    <n v="0"/>
    <n v="0"/>
    <n v="0"/>
    <n v="0"/>
    <n v="0"/>
    <n v="0"/>
    <n v="0"/>
    <m/>
    <n v="1"/>
    <x v="0"/>
    <s v="B1"/>
    <n v="9"/>
    <n v="1"/>
    <n v="1"/>
    <n v="1"/>
    <n v="1"/>
    <n v="1"/>
    <n v="1"/>
    <n v="1"/>
    <n v="0"/>
    <n v="1"/>
    <n v="0"/>
    <n v="0"/>
    <n v="1"/>
    <n v="1"/>
    <n v="1"/>
    <n v="0"/>
    <n v="1"/>
  </r>
  <r>
    <s v="ÚĽUV"/>
    <s v="Ústredie ľudovej umeleckej výroby"/>
    <s v="ÚĽUV202103"/>
    <n v="10"/>
    <s v="Sanácia vetrania a vlhkosti objektu ÚĽUV v Banskej Bystrici"/>
    <s v="Suterén objektu ÚĽUV v Banskej Bystrici (NKP) z dôvodu vysokej vlhkosti nie je možné využívať na aktivity organizácie. Základným predpokladom je odvetranie priestorov a následné odstránenie vysokej vlhkosti. Následne bude priestor možné využívať na aktivity Regionálneho centra remesiel pre verejnosť. "/>
    <s v="Cieľom je minimalizácia budúcich nákladov a vytvorenie priestoru pre aktivity Regionálneho centra remesiel v Banskej Bystrici."/>
    <s v="N/A"/>
    <s v="Zákon č. 278/1993 Z.z. o správe majetku štátu, §3 ods. 2"/>
    <s v="KPI 1, zníženie nákladov na opravy a prevádzku 2000 €/rok; KPI 2 zvýšenie návštevníkov podujatí, 1000/rok "/>
    <x v="0"/>
    <x v="0"/>
    <x v="0"/>
    <s v="04 Projektová dokumentácia k dispozícii - pre stavebné povolenie"/>
    <x v="0"/>
    <x v="1"/>
    <n v="1"/>
    <n v="127500"/>
    <n v="11304"/>
    <n v="7200"/>
    <n v="0"/>
    <n v="116196"/>
    <n v="0"/>
    <n v="0"/>
    <n v="0"/>
    <n v="0"/>
    <n v="0"/>
    <n v="0"/>
    <n v="0"/>
    <s v="-"/>
    <n v="0"/>
    <n v="0"/>
    <n v="0"/>
    <n v="0"/>
    <n v="0"/>
    <n v="0"/>
    <n v="0"/>
    <n v="0"/>
    <n v="0"/>
    <n v="0"/>
    <n v="0"/>
    <m/>
    <n v="0"/>
    <x v="0"/>
    <s v="B1"/>
    <n v="7"/>
    <n v="0"/>
    <n v="1"/>
    <n v="0"/>
    <n v="1"/>
    <n v="1"/>
    <n v="1"/>
    <n v="1"/>
    <n v="0"/>
    <n v="1"/>
    <n v="1"/>
    <n v="0"/>
    <n v="0"/>
    <n v="1"/>
    <n v="1"/>
    <n v="0"/>
    <n v="1"/>
  </r>
  <r>
    <s v="ÚĽUV"/>
    <s v="Ústredie ľudovej umeleckej výroby"/>
    <s v="ÚĽUV202112"/>
    <s v="R"/>
    <s v="Rekonštrukcia kotolne v MĽUV Stupava"/>
    <s v="V objekte ÚĽUV v Stupave sídli Múzeum ľudovej umeleckej výroby. Budova je vybavená zastaralou kotolňou, čo predstavuje riziko nielen pre zamestnancov a návštevníkov múzea, ale aj pre trvalé uloženie zbierkových predmetov múzea v depozitári. "/>
    <s v="Cieľom je modernizácia vybavenia objektu MĽUV v Stupave."/>
    <s v="N/A"/>
    <s v="Zákon č. 278/1993 Z.z. o správe majetku štátu, §3 ods. 2"/>
    <s v="KPI 1, zníženie nákladov na opravy a prevádzku, 800 €/rok"/>
    <x v="0"/>
    <x v="0"/>
    <x v="0"/>
    <s v="08 Realizované"/>
    <x v="2"/>
    <x v="0"/>
    <n v="1"/>
    <n v="9108"/>
    <n v="0"/>
    <n v="9108"/>
    <n v="0"/>
    <n v="0"/>
    <n v="0"/>
    <n v="0"/>
    <n v="0"/>
    <n v="0"/>
    <n v="0"/>
    <n v="0"/>
    <n v="0"/>
    <s v="-"/>
    <n v="0"/>
    <n v="0"/>
    <n v="0"/>
    <n v="0"/>
    <n v="0"/>
    <n v="0"/>
    <n v="0"/>
    <n v="0"/>
    <n v="0"/>
    <n v="0"/>
    <n v="0"/>
    <m/>
    <n v="1"/>
    <x v="0"/>
    <s v="B1"/>
    <n v="9"/>
    <n v="1"/>
    <n v="1"/>
    <n v="1"/>
    <n v="1"/>
    <n v="1"/>
    <n v="1"/>
    <n v="1"/>
    <n v="0"/>
    <n v="1"/>
    <n v="1"/>
    <n v="0"/>
    <n v="0"/>
    <n v="1"/>
    <n v="1"/>
    <n v="1"/>
    <n v="0"/>
  </r>
  <r>
    <s v="ÚĽUV"/>
    <s v="Ústredie ľudovej umeleckej výroby"/>
    <s v="ÚĽUV202101"/>
    <n v="1"/>
    <s v="Nová webová stránka ÚĽUV"/>
    <s v="Súčasná webová stránka organizácie bola vytvorená v roku 2005. Pre potreby skvalitnenia a rozšírenia ponuky kultúrnych služieb organizácie je nevyhnutné nové technické riešenie. Súčasné riešenia poskytnú užívateľsky dostupnú komplexnú ponuku služieb. "/>
    <s v="Cieľom je podpora online predaja a dostupnosť komplexnej ponuky produktov organizácie."/>
    <s v="N/A"/>
    <s v="Štatút ÚĽUV, Čl. 3 pís. j)"/>
    <s v="KPI 1, zvýšenie počtu užívateľov služieb organizácie, 5000/rok"/>
    <x v="1"/>
    <x v="5"/>
    <x v="11"/>
    <s v="07 V realizácii"/>
    <x v="2"/>
    <x v="0"/>
    <n v="1"/>
    <n v="94400"/>
    <n v="0"/>
    <n v="0"/>
    <n v="65600"/>
    <n v="17280"/>
    <n v="11520"/>
    <n v="0"/>
    <n v="0"/>
    <n v="0"/>
    <n v="0"/>
    <n v="0"/>
    <n v="0"/>
    <s v="-"/>
    <n v="0"/>
    <n v="0"/>
    <n v="0"/>
    <n v="0"/>
    <n v="0"/>
    <n v="0"/>
    <n v="0"/>
    <n v="0"/>
    <n v="0"/>
    <n v="0"/>
    <n v="0"/>
    <m/>
    <n v="1"/>
    <x v="0"/>
    <s v="B1"/>
    <n v="9"/>
    <n v="1"/>
    <n v="1"/>
    <n v="1"/>
    <n v="1"/>
    <n v="1"/>
    <n v="1"/>
    <n v="1"/>
    <n v="0"/>
    <n v="1"/>
    <n v="0"/>
    <n v="0"/>
    <n v="1"/>
    <n v="1"/>
    <n v="1"/>
    <n v="1"/>
    <n v="0"/>
  </r>
  <r>
    <s v="ÚĽUV"/>
    <s v="Ústredie ľudovej umeleckej výroby"/>
    <s v="ÚĽUV202105"/>
    <n v="8"/>
    <s v="Mobiliár pre výstavné projekty ÚĽUV"/>
    <s v="ÚĽUV má v správe 3 výstavné priestory (Galéria ÚĽUV Bratislava a Košice, Dizajn štúdio ÚĽUV). Prirodzenou súčasťou výstavných produktov je kvalitný výstavný mobilár. Zámerom je využiť potenciál spolupráce dizajnérov a výrobcov aj pri realizácii výstavných prvkov. "/>
    <s v="Cieľom je podpora remesla a dizajnu inšpirovaného remeslom."/>
    <s v="N/A"/>
    <s v="Štatút ÚĽUV, Čl. 3 pís. j)"/>
    <s v="KPI 1, zvýšenie počtu návštevníkov výstav a podujatí, 1000/rok"/>
    <x v="1"/>
    <x v="3"/>
    <x v="18"/>
    <s v="01 Investičný zámer"/>
    <x v="0"/>
    <x v="1"/>
    <n v="1"/>
    <n v="60000"/>
    <n v="0"/>
    <n v="0"/>
    <n v="0"/>
    <n v="30000"/>
    <n v="0"/>
    <n v="0"/>
    <n v="30000"/>
    <n v="0"/>
    <n v="0"/>
    <n v="0"/>
    <n v="0"/>
    <s v="-"/>
    <n v="0"/>
    <n v="0"/>
    <n v="0"/>
    <n v="0"/>
    <n v="0"/>
    <n v="0"/>
    <n v="0"/>
    <n v="0"/>
    <n v="0"/>
    <n v="0"/>
    <n v="0"/>
    <s v="výstavné projekty ÚĽUV podporené kvalitným mobilárom, ktorý vznikne v spolupráci remeselníkov a dizajnérov"/>
    <n v="1"/>
    <x v="0"/>
    <s v="B1"/>
    <n v="9"/>
    <n v="1"/>
    <n v="1"/>
    <n v="1"/>
    <n v="1"/>
    <n v="1"/>
    <n v="1"/>
    <n v="1"/>
    <n v="0"/>
    <n v="1"/>
    <n v="0"/>
    <n v="0"/>
    <n v="1"/>
    <n v="1"/>
    <n v="1"/>
    <n v="0"/>
    <n v="1"/>
  </r>
  <r>
    <s v="ÚĽUV"/>
    <s v="Ústredie ľudovej umeleckej výroby"/>
    <s v="ÚĽUV202106"/>
    <n v="7"/>
    <s v="Otvorený ateliér ÚĽUV"/>
    <s v="Otvorený ateliér je kreatívny priestor pre novú tvorbu v oblasti remesla a dizajnu inšpirovaného remeslom. V spolupráci majstrov výrobcov a dizajnérov, najmä tých začínajúcich a študentov, môžu vznikať nové produkty. Systematickou prácou je potrebné vychovávať pokračovateľov pre zachovanie remesla. Inovatívnymi produktami využívajúcimi znalosti predkov vytvoriť priestor pre budúcnosť remesla. Zámerom projektu je vybudovanie dielní, v ktorých bude možné realizovať návrhy a prototypy nových produktov."/>
    <s v="Cieľom je podpora remesla a dizajnu inšpirovaného remeslom s ohľadom na výchovu pokračovateľov – novej generácie majstrov."/>
    <s v="N/A"/>
    <s v="Štatút ÚĽUV, Čl. 3 pís. a)"/>
    <s v="KPI 1, vznik nových výrobkov a dizajnových produktov, 100/rok, KPI 2, zvýšenie počtu užívateľov služieb organizácie, 200/rok"/>
    <x v="1"/>
    <x v="7"/>
    <x v="20"/>
    <s v="01 Investičný zámer"/>
    <x v="0"/>
    <x v="1"/>
    <n v="1"/>
    <n v="500000"/>
    <n v="0"/>
    <n v="0"/>
    <n v="0"/>
    <n v="0"/>
    <n v="0"/>
    <n v="250000"/>
    <n v="250000"/>
    <n v="0"/>
    <n v="0"/>
    <n v="0"/>
    <n v="0"/>
    <s v="-"/>
    <n v="0"/>
    <n v="0"/>
    <n v="0"/>
    <n v="0"/>
    <n v="0"/>
    <n v="0"/>
    <n v="0"/>
    <n v="0"/>
    <n v="0"/>
    <n v="0"/>
    <n v="0"/>
    <s v="realizácia dlhodobého zámeru vytvorenia kreatívneho priestoru pre remeslo a dizajn v spojení s otvoreným depozitárom"/>
    <n v="0"/>
    <x v="0"/>
    <s v="B1"/>
    <n v="9"/>
    <n v="1"/>
    <n v="1"/>
    <n v="1"/>
    <n v="1"/>
    <n v="1"/>
    <n v="1"/>
    <n v="1"/>
    <n v="0"/>
    <n v="1"/>
    <n v="0"/>
    <n v="0"/>
    <n v="1"/>
    <n v="1"/>
    <n v="1"/>
    <n v="0"/>
    <n v="1"/>
  </r>
  <r>
    <s v="ÚĽUV"/>
    <s v="Ústredie ľudovej umeleckej výroby"/>
    <s v="ÚĽUV202107"/>
    <n v="6"/>
    <s v="Online platforma pre remeslo a dizajn"/>
    <s v="Vytvorenie online priestoru pre podporu remesla a dizajnu na Slovensku pre potreby sieťovania, podporu výroby, vzniku nových produktov, prepájania výrobcov materiálov a výsledných produktov. Digitálna transformácia spoločnosti znamená aj využívanie potenciálu informatizácie v oblasti tradičných remesiel, ľudovoumeleckej výroby a dizajnu, nielen inšpirovaného remeslom. Platforma by mala dosah aj na zahraničný trh. V súčasnosti neexistuje takto zameraný portál a ani iný spoločný priestor pre ponuku a dopyt."/>
    <s v="Cieľom je podpora remesla a dizajnu inšpirovaného remeslom aj s ohľadom na ekonomickú podporu cieľovej skupiny."/>
    <s v="N/A"/>
    <s v="Štatút ÚĽUV, Čl. 3 pís. b)"/>
    <s v="KPI 1, zvýšenie počtu užívateľov služieb organizácie, 10000/rok, KPI 2, zvýšenie predaja remeselných výrobkov a produktov dizajnu, 8000/rok"/>
    <x v="1"/>
    <x v="5"/>
    <x v="15"/>
    <s v="01 Investičný zámer"/>
    <x v="0"/>
    <x v="1"/>
    <n v="1"/>
    <n v="500000"/>
    <n v="0"/>
    <n v="0"/>
    <n v="0"/>
    <n v="0"/>
    <n v="0"/>
    <n v="250000"/>
    <n v="250000"/>
    <n v="0"/>
    <n v="0"/>
    <n v="0"/>
    <n v="0"/>
    <s v="-"/>
    <n v="0"/>
    <n v="0"/>
    <n v="0"/>
    <n v="0"/>
    <n v="0"/>
    <n v="0"/>
    <n v="0"/>
    <n v="0"/>
    <n v="0"/>
    <n v="0"/>
    <n v="0"/>
    <s v="vytvorenie online platformy pre remeslo a dizajn na Slovensku"/>
    <n v="0"/>
    <x v="0"/>
    <s v="B1"/>
    <n v="9"/>
    <n v="1"/>
    <n v="1"/>
    <n v="1"/>
    <n v="1"/>
    <n v="1"/>
    <n v="1"/>
    <n v="1"/>
    <n v="0"/>
    <n v="1"/>
    <n v="0"/>
    <n v="0"/>
    <n v="1"/>
    <n v="1"/>
    <n v="1"/>
    <n v="0"/>
    <n v="1"/>
  </r>
  <r>
    <s v="ÚĽUV"/>
    <s v="Ústredie ľudovej umeleckej výroby"/>
    <s v="ÚĽUV202108"/>
    <n v="5"/>
    <s v="Expozícia Ľudový odev na Slovensku"/>
    <s v="Expozícia Ľudový odev na Slovensku je dlhodobý projekt v portfóliu organizácie, ktorý však doteraz nebol zrealizovaný. Expozícia by mala vzniknúť v spolupráci s viacerými subjektami, najmä SNM-Historické múzeum a Etnografické múzeum, prípadne ďalších partnerov. Takto tematicky zameraná expozícia lokalizovaná v Bratislave by bola určite atraktívnou ponukou na poli kultúrnych služieb, tiež by mala výnimočné miesto aj ako produkt pre oblasť cestovného ruchu. "/>
    <s v="Cieľom je podpora prezentácie tradičnej ľudovej kultúry Slovenska inovatívnym prístupom."/>
    <s v="N/A"/>
    <s v="Štatút ÚĽUV, Čl. 3 pís. e) a j)"/>
    <s v="KPI 1, zvýšenie počtu návštevníkov 20000/rok"/>
    <x v="1"/>
    <x v="6"/>
    <x v="16"/>
    <s v="01 Investičný zámer"/>
    <x v="0"/>
    <x v="1"/>
    <n v="1"/>
    <n v="600000"/>
    <n v="0"/>
    <n v="0"/>
    <n v="0"/>
    <n v="0"/>
    <n v="0"/>
    <n v="0"/>
    <n v="600000"/>
    <n v="0"/>
    <n v="0"/>
    <n v="0"/>
    <n v="0"/>
    <s v="-"/>
    <n v="0"/>
    <n v="0"/>
    <n v="0"/>
    <n v="0"/>
    <n v="0"/>
    <n v="0"/>
    <n v="0"/>
    <n v="0"/>
    <n v="0"/>
    <n v="0"/>
    <n v="0"/>
    <s v="realizácia dlhodobého zámeru expozície ľudového odevu Slovenska v Bratislave"/>
    <n v="0"/>
    <x v="0"/>
    <s v="B1"/>
    <n v="9"/>
    <n v="1"/>
    <n v="1"/>
    <n v="1"/>
    <n v="1"/>
    <n v="1"/>
    <n v="1"/>
    <n v="1"/>
    <n v="0"/>
    <n v="1"/>
    <n v="0"/>
    <n v="0"/>
    <n v="1"/>
    <n v="1"/>
    <n v="1"/>
    <n v="0"/>
    <n v="1"/>
  </r>
  <r>
    <s v="ÚĽUV"/>
    <s v="Ústredie ľudovej umeleckej výroby"/>
    <s v="ÚĽUV202109"/>
    <n v="4"/>
    <s v="Vybavenie dielní Školy remesiel ÚĽUV"/>
    <s v="Škola remesiel ÚĽUV pracuje vo svojich troch regionálnych centrách v Bratislave, Banskej Bystrici a Košiciach. Vzdelávacie aktivity prebiehajú v dielňach vybavených pre potreby výuky remeselných techník. Pre skvalitnenie služieb je potrebné neustále inovovať ich technické vybavenie. Aktuálne je potrebné doplniť pec na vypaľovanie keramiky a kováčske vyhne."/>
    <s v="Cieľom je podpora uchovávania a rozvoja remesla na Slovensku."/>
    <s v="N/A"/>
    <s v="Štatút ÚĽUV, Čl. 3 pís. f)"/>
    <s v="KPI 1, zvýšenie počtu návštevníkov kurzov Školy remesiel ÚĽUV, 300/rok"/>
    <x v="1"/>
    <x v="7"/>
    <x v="20"/>
    <s v="01 Investičný zámer"/>
    <x v="0"/>
    <x v="1"/>
    <n v="1"/>
    <n v="60000"/>
    <n v="0"/>
    <n v="0"/>
    <n v="0"/>
    <n v="20000"/>
    <n v="20000"/>
    <n v="20000"/>
    <n v="0"/>
    <n v="0"/>
    <n v="0"/>
    <n v="0"/>
    <n v="0"/>
    <s v="-"/>
    <n v="0"/>
    <n v="0"/>
    <n v="0"/>
    <n v="0"/>
    <n v="0"/>
    <n v="0"/>
    <n v="0"/>
    <n v="0"/>
    <n v="0"/>
    <n v="0"/>
    <n v="0"/>
    <m/>
    <n v="1"/>
    <x v="0"/>
    <s v="B1"/>
    <n v="9"/>
    <n v="1"/>
    <n v="1"/>
    <n v="1"/>
    <n v="1"/>
    <n v="1"/>
    <n v="1"/>
    <n v="1"/>
    <n v="0"/>
    <n v="1"/>
    <n v="0"/>
    <n v="0"/>
    <n v="1"/>
    <n v="1"/>
    <n v="1"/>
    <n v="0"/>
    <n v="1"/>
  </r>
  <r>
    <s v="ÚĽUV"/>
    <s v="Ústredie ľudovej umeleckej výroby"/>
    <s v="ÚĽUV202110"/>
    <n v="3"/>
    <s v="Akvizícia zbierkových predmetov do Múzea ľudovej umeleckej výroby"/>
    <s v="Múzeum ľudovej umeleckej výroby systematicky buduje zbierkový fond zameraný na dokumentáciu tradičných remesiel a výrob, ľudovoumeleckej výroby 2. pol. 20. storočia, dejín ÚĽUV-u a súčasnosti vrátane dizajnu zameraného na remeslo. Ide o systematickú odbornú múzejnú činnosť vykonávanú v súlade s Koncepciou nadobúdania zbierok MĽUV."/>
    <s v="Cieľom je systematická múzejná dokumentácia ľudovej umeleckej výroby na Slovensku."/>
    <s v="N/A"/>
    <s v="Štatút ÚĽUV, Čl. 3 pís. e)"/>
    <s v="KPI 1, zvýšenie počtu zbierkových predmetov, 100/rok"/>
    <x v="2"/>
    <x v="2"/>
    <x v="13"/>
    <s v="01 Investičný zámer"/>
    <x v="0"/>
    <x v="1"/>
    <n v="1"/>
    <n v="55000"/>
    <n v="0"/>
    <n v="0"/>
    <n v="0"/>
    <n v="10000"/>
    <n v="15000"/>
    <n v="15000"/>
    <n v="15000"/>
    <n v="0"/>
    <n v="0"/>
    <n v="0"/>
    <n v="0"/>
    <s v="-"/>
    <n v="0"/>
    <n v="0"/>
    <n v="0"/>
    <n v="0"/>
    <n v="0"/>
    <n v="0"/>
    <n v="0"/>
    <n v="0"/>
    <n v="0"/>
    <n v="0"/>
    <n v="0"/>
    <m/>
    <n v="1"/>
    <x v="0"/>
    <s v="B1"/>
    <n v="9"/>
    <n v="1"/>
    <n v="1"/>
    <n v="1"/>
    <n v="1"/>
    <n v="1"/>
    <n v="1"/>
    <n v="1"/>
    <n v="0"/>
    <n v="1"/>
    <n v="0"/>
    <n v="1"/>
    <n v="0"/>
    <n v="1"/>
    <n v="1"/>
    <n v="0"/>
    <n v="1"/>
  </r>
  <r>
    <s v="ÚĽUV"/>
    <s v="Ústredie ľudovej umeleckej výroby"/>
    <s v="ÚĽUV202111"/>
    <n v="9"/>
    <s v="Doplnenie mobiliára v depozitári MĽUV v Stupave"/>
    <s v="Depozitár MĽUV v Stupave bude rozšírený do ďalších priestorov objektu, ktoré sú vyhovujúce svojou dispozíciou a tiež klimatickými pomermi. Rozšírením kapacity bude možné rozvíjať akvizičnú činnosť múzea. Zbierkové predmety je žiaduce uložiť vo vyhovujúcom mobiliári vhodnom pre novovytvorené priestory. "/>
    <s v="Cieľom je zvýšenie kapacity a kvality uloženia zbierkových predmetov. "/>
    <s v="N/A"/>
    <s v="Zákon č. 206/2009 Z.z. o múzeách a o galériách a o ochrane predmetov kultúrnej hodnoty, §13 ods. 2 a) a b)"/>
    <s v="KPI 1, uloženie zbierkových predmetov, 500/rok "/>
    <x v="1"/>
    <x v="3"/>
    <x v="18"/>
    <s v="01 Investičný zámer"/>
    <x v="0"/>
    <x v="1"/>
    <n v="1"/>
    <n v="117900"/>
    <n v="0"/>
    <n v="0"/>
    <n v="0"/>
    <n v="99000"/>
    <n v="8900"/>
    <n v="10000"/>
    <n v="0"/>
    <n v="0"/>
    <n v="0"/>
    <n v="0"/>
    <n v="0"/>
    <s v="-"/>
    <n v="0"/>
    <n v="0"/>
    <n v="0"/>
    <n v="0"/>
    <n v="0"/>
    <n v="0"/>
    <n v="0"/>
    <n v="0"/>
    <n v="0"/>
    <n v="0"/>
    <n v="0"/>
    <m/>
    <n v="0"/>
    <x v="0"/>
    <s v="B1"/>
    <n v="9"/>
    <n v="1"/>
    <n v="1"/>
    <n v="1"/>
    <n v="1"/>
    <n v="1"/>
    <n v="1"/>
    <n v="1"/>
    <n v="0"/>
    <n v="1"/>
    <n v="0"/>
    <n v="0"/>
    <n v="1"/>
    <n v="1"/>
    <n v="1"/>
    <n v="0"/>
    <n v="1"/>
  </r>
  <r>
    <s v="ÚĽUV"/>
    <s v="Ústredie ľudovej umeleckej výroby"/>
    <s v="ÚĽUV202113"/>
    <n v="2"/>
    <s v="Zabezpečenie objektov ÚĽUV kamerovým systémom"/>
    <s v="Objekty ÚĽUV v Banskej Bystrici, Bratislave a v Stupave nie sú zabezpečené kamerovým systémom. Zabezpečenie kamerovým systémom zvýši ochranu uvedených objektov, ochranu majetku a zbierkových predmetov v depozitári.  "/>
    <s v="Cieľom je zabezpečiť ochranu zbierkových predmetov a majetku v správe organizácie."/>
    <s v="N/A"/>
    <s v="Zákon č. 206/2009 Z.z. o múzeách a o galériách a o ochrane predmetov kultúrnej hodnoty, §13 ods. 2 "/>
    <s v="KPI 1, zníženie nákladov na výjazdy bezpečnostnej služby 500 €/rok"/>
    <x v="1"/>
    <x v="3"/>
    <x v="5"/>
    <s v="01 Investičný zámer"/>
    <x v="0"/>
    <x v="1"/>
    <n v="1"/>
    <n v="37000"/>
    <n v="0"/>
    <n v="0"/>
    <n v="0"/>
    <n v="17300"/>
    <n v="19700"/>
    <n v="0"/>
    <n v="0"/>
    <n v="0"/>
    <n v="0"/>
    <n v="0"/>
    <n v="0"/>
    <s v="-"/>
    <n v="0"/>
    <n v="0"/>
    <n v="0"/>
    <n v="0"/>
    <n v="0"/>
    <n v="0"/>
    <n v="0"/>
    <n v="0"/>
    <n v="0"/>
    <n v="0"/>
    <n v="0"/>
    <m/>
    <n v="1"/>
    <x v="0"/>
    <s v="B1"/>
    <n v="9"/>
    <n v="1"/>
    <n v="1"/>
    <n v="1"/>
    <n v="1"/>
    <n v="1"/>
    <n v="1"/>
    <n v="1"/>
    <n v="0"/>
    <n v="1"/>
    <n v="0"/>
    <n v="0"/>
    <n v="1"/>
    <n v="1"/>
    <n v="1"/>
    <n v="0"/>
    <n v="1"/>
  </r>
  <r>
    <s v="ÚĽUV"/>
    <s v="Ústredie ľudovej umeleckej výroby"/>
    <s v="ÚĽUV202114"/>
    <s v="R"/>
    <s v="Vybavenie objektov ÚĽUV novými klimatizačnými jednotkami"/>
    <s v="Objekt ÚĽUV v Bratislave je vybavený nefunkčnými, zastaralými klimatizačnými jednotkami. V sídle organizácie sú poskytované kultúrne služby v oblasti vzdelávania a prezentácie. Zvýšením komfortu návštevníkov sleduje organizácia zvýšenie dopytu po uvedených službách a zároveň vytvorenie optimálnych pracovných podmienok pre zamestnancov. "/>
    <s v="Cieľom je zabezpečenie zvýšeného komfortu pre užívateľov kultúrnych služieb organizácie. "/>
    <s v="N/A"/>
    <s v="Zákon č. 206/2009 Z.z. o múzeách a o galériách a o ochrane predmetov kultúrnej hodnoty, §13 ods. 2"/>
    <s v="KPI 1, zvýšenie počtu návštevníkov podujatí, 1000/rok"/>
    <x v="1"/>
    <x v="3"/>
    <x v="24"/>
    <s v="08 Realizované"/>
    <x v="2"/>
    <x v="0"/>
    <n v="1"/>
    <n v="19872"/>
    <n v="0"/>
    <n v="19872"/>
    <n v="0"/>
    <n v="0"/>
    <n v="0"/>
    <n v="0"/>
    <n v="0"/>
    <n v="0"/>
    <n v="0"/>
    <n v="0"/>
    <n v="0"/>
    <s v="-"/>
    <n v="0"/>
    <n v="0"/>
    <n v="0"/>
    <n v="0"/>
    <n v="0"/>
    <n v="0"/>
    <n v="0"/>
    <n v="0"/>
    <n v="0"/>
    <n v="0"/>
    <n v="0"/>
    <m/>
    <n v="1"/>
    <x v="0"/>
    <s v="B1"/>
    <n v="9"/>
    <n v="1"/>
    <n v="1"/>
    <n v="1"/>
    <n v="1"/>
    <n v="1"/>
    <n v="1"/>
    <n v="1"/>
    <n v="0"/>
    <n v="1"/>
    <n v="0"/>
    <n v="0"/>
    <n v="1"/>
    <n v="1"/>
    <n v="1"/>
    <n v="1"/>
    <n v="0"/>
  </r>
  <r>
    <s v="ŠVK PO"/>
    <s v="Štátna vedecká knižnica v Prešove"/>
    <s v="ŠVKPO202106"/>
    <n v="5"/>
    <s v="Technické zhodnotenie sídelnej budovy - NKP"/>
    <s v="Zateplenie zadnej štítovej steny budovy na Hlavnej 99"/>
    <s v="Zvýšiť tepelno-izolačné vlastnosti objektu"/>
    <s v="N/A"/>
    <s v="Dlhodobá stratégia obnovy fondu budov, priorita 2.1.2.2.Verejné budovy"/>
    <s v="úspora primárnej energie - typ obnovy&quot;ľahká&quot; od 3-30%"/>
    <x v="1"/>
    <x v="1"/>
    <x v="25"/>
    <s v="01 Investičný zámer"/>
    <x v="0"/>
    <x v="1"/>
    <n v="1"/>
    <n v="40000"/>
    <n v="0"/>
    <n v="0"/>
    <n v="40000"/>
    <n v="0"/>
    <n v="0"/>
    <n v="0"/>
    <n v="0"/>
    <n v="0"/>
    <n v="0"/>
    <n v="0"/>
    <n v="0"/>
    <s v="-"/>
    <n v="0"/>
    <n v="0"/>
    <n v="0"/>
    <n v="0"/>
    <n v="0"/>
    <n v="0"/>
    <n v="0"/>
    <n v="0"/>
    <n v="0"/>
    <n v="0"/>
    <n v="0"/>
    <m/>
    <n v="1"/>
    <x v="0"/>
    <s v="B1"/>
    <n v="9"/>
    <n v="1"/>
    <n v="1"/>
    <n v="1"/>
    <n v="1"/>
    <n v="1"/>
    <n v="1"/>
    <n v="1"/>
    <n v="0"/>
    <n v="1"/>
    <n v="0"/>
    <n v="0"/>
    <n v="1"/>
    <n v="1"/>
    <n v="1"/>
    <n v="0"/>
    <n v="1"/>
  </r>
  <r>
    <s v="PÚ SR"/>
    <s v="Pamiatkový úrad SR"/>
    <s v="PÚSR202117"/>
    <s v="R"/>
    <s v="Budova Amerického veľvyslanectva Hviezdoslavovo nám 5. "/>
    <s v="Obnova fasády PU SR umelecko- remesleným spôsobom na základe rozhodnutia KPU BA  z oboch strán budovy z Hviezdoslavovo nám 5 a z Paulínyho ul. Objekt vlastní PÚ SR, ale sídli v ňom veľvyslanectvo USA."/>
    <s v="Zhodnotenie budovy, obnova NKP"/>
    <s v="N/A"/>
    <m/>
    <s v="Zachovanie kultúrneho dedičstva SR."/>
    <x v="1"/>
    <x v="1"/>
    <x v="1"/>
    <s v="07 V realizácii"/>
    <x v="0"/>
    <x v="0"/>
    <n v="1"/>
    <n v="981049.07"/>
    <n v="0"/>
    <n v="0"/>
    <n v="981049.07"/>
    <n v="0"/>
    <n v="0"/>
    <n v="0"/>
    <n v="0"/>
    <n v="0"/>
    <n v="0"/>
    <n v="0"/>
    <n v="0"/>
    <s v="-"/>
    <n v="0"/>
    <n v="0"/>
    <n v="0"/>
    <n v="0"/>
    <n v="0"/>
    <n v="0"/>
    <n v="0"/>
    <n v="0"/>
    <n v="0"/>
    <n v="0"/>
    <n v="0"/>
    <s v="Hradené z rozpočtovej kapitoly MZVaEZ SR"/>
    <n v="0"/>
    <x v="0"/>
    <s v="B1"/>
    <n v="8"/>
    <n v="1"/>
    <n v="1"/>
    <n v="1"/>
    <n v="1"/>
    <n v="1"/>
    <n v="1"/>
    <n v="1"/>
    <n v="0"/>
    <n v="1"/>
    <n v="0"/>
    <n v="0"/>
    <n v="1"/>
    <n v="0"/>
    <n v="1"/>
    <n v="1"/>
    <n v="0"/>
  </r>
  <r>
    <s v="MK SR"/>
    <s v="Odbor verejného obstarávania a správy majetku MK SR"/>
    <s v="MKSROVOSM202102"/>
    <n v="1"/>
    <s v="Výmeňa výťahu"/>
    <s v="Potrebná výmena výťahu na jakubovom námestí, i.e. detašovanom pracovisku MK SR z dôvodu odstaránenia havaríjneho stavu. K dispozícií je protokol z odbornej skúšky výťahu na základe ktorého je odporúčané ho vyradiť z prevádzky, ktorý identifikuje 24 rozporov s STN."/>
    <s v="Cieľom je odstrániť havaríjny stav a umožniť bezpečnú prevádzku výťahu v 5 podlažnej budove."/>
    <s v="N/A"/>
    <s v="Politická priorita"/>
    <m/>
    <x v="0"/>
    <x v="0"/>
    <x v="0"/>
    <s v="01 Investičný zámer"/>
    <x v="0"/>
    <x v="1"/>
    <n v="1"/>
    <n v="63320"/>
    <n v="2000"/>
    <n v="0"/>
    <n v="0"/>
    <n v="63320"/>
    <n v="0"/>
    <n v="0"/>
    <n v="0"/>
    <n v="0"/>
    <n v="0"/>
    <n v="0"/>
    <n v="0"/>
    <s v="-"/>
    <n v="0"/>
    <n v="0"/>
    <n v="0"/>
    <n v="0"/>
    <n v="0"/>
    <n v="0"/>
    <n v="0"/>
    <n v="0"/>
    <n v="0"/>
    <n v="0"/>
    <n v="0"/>
    <m/>
    <n v="1"/>
    <x v="0"/>
    <s v="B1"/>
    <n v="8"/>
    <n v="1"/>
    <n v="1"/>
    <n v="1"/>
    <n v="1"/>
    <n v="1"/>
    <n v="1"/>
    <n v="1"/>
    <n v="0"/>
    <n v="1"/>
    <n v="1"/>
    <n v="0"/>
    <n v="0"/>
    <n v="0"/>
    <n v="1"/>
    <n v="0"/>
    <n v="1"/>
  </r>
  <r>
    <s v="ŠVK BB"/>
    <s v="Štátna vedecká knižnica v Banskej Bystrici"/>
    <s v="ŠVKBB202201"/>
    <n v="4"/>
    <s v="Nákup knižného skenera "/>
    <s v="Nákup knižného skenera vrátane software  na digitalizáciu  knižničných dokumentov"/>
    <s v="Digitalizácia historických knižničných dokumentov za účelom ich  sprístupnenia verejnosti pri zabezpečení ich ochrany (nepožičiavajú sa čitateľom);  digitalizácia knižničných dokumentov na základe požiadaviek čitateľov"/>
    <s v="N/A"/>
    <s v=" Zákon č. 126/2015 Z.z. o knižniciach, §7 ods. 2 j) a §16 ods. 5 b) a 5 e)  "/>
    <s v="počet oskenovaných strán dokumentov, počet skenov poskytovaných verejnosti ako e-služba"/>
    <x v="1"/>
    <x v="5"/>
    <x v="15"/>
    <s v="01 Investičný zámer"/>
    <x v="0"/>
    <x v="1"/>
    <n v="1"/>
    <n v="50000"/>
    <n v="0"/>
    <n v="0"/>
    <n v="50000"/>
    <n v="0"/>
    <n v="0"/>
    <n v="0"/>
    <n v="0"/>
    <n v="0"/>
    <n v="0"/>
    <n v="0"/>
    <n v="0"/>
    <s v="-"/>
    <n v="0"/>
    <n v="0"/>
    <n v="0"/>
    <n v="0"/>
    <n v="0"/>
    <n v="0"/>
    <n v="0"/>
    <n v="0"/>
    <n v="0"/>
    <n v="0"/>
    <n v="0"/>
    <m/>
    <n v="1"/>
    <x v="0"/>
    <s v="B1"/>
    <n v="9"/>
    <n v="1"/>
    <n v="1"/>
    <n v="1"/>
    <n v="1"/>
    <n v="1"/>
    <n v="1"/>
    <n v="1"/>
    <n v="0"/>
    <n v="1"/>
    <n v="0"/>
    <n v="0"/>
    <n v="1"/>
    <n v="1"/>
    <n v="1"/>
    <n v="0"/>
    <n v="1"/>
  </r>
  <r>
    <s v="ŠVK KE"/>
    <s v="Štátna vedecká knižnica v Košiciach"/>
    <s v="ŠVKE202107"/>
    <n v="8"/>
    <s v="Komplexná obnova Forgáčovho paláca - sídelnej budovy Štátnej vedeckej knižnice v Košiciach (Hlavná ul. 10)"/>
    <s v="Forgáčov palác (NKP) z roku 1838 je od 50. rokov 20. storočia sídelnou budovou knižnice. V suterénei a na prízemí sa nachádza cca 177 000 a v študovniach 14 000 zväzkov dokumentov. V budove je 182 študijných miest pre návštevníkov.                                                      Zámerom je komplexná obnova a rekonštrukcia budovy na základe verejnej architektonickej súťaže návrhov, ktorá prebehne v roku 2022.  Správa ProMonumenta z 11/2020 konštatuje &quot;narušený stav objektu&quot;. Rekonštrukcia sa bude týkať suterénneho depozitáru, verejných priestorov na prízemí a podlaží, podkrovia, strechy a fasády. KPÚKE pripúšťa prístavbu v dvorovej časti, nadstavbu západného krídla a rozšírenie suterénu objektu.                                                                                                             Zámerom projektu je:                                                                                      a) spracovanie PD pre realizáciu stavby na základe víťaznej architektonickej štúdie,                                                                                                                           b) odstránenie havarijných stavov, napr. sanácia vlhkého suterénu, staticky narušených konštrukcií zo strany interiéru a exteriéru,                                                                                                                                                                                                                                                                                                          d) rekonštrukcia podkrovia s plochou 805 m2, strechy a fasády, elektrických a počítačových rozvodov, doplnenie vzduchotechniky a kúrenia v suteréne,                                                                                                                                                                    e) prístavbu alebo nadstavbu podľa PD,                                                                                                                                                                                   f)  debarierizácia budovy inštaláciou výťahu,                                                                                                                                        g) zmena a rozšírenie funkčnej dispozície verejného priestoru na 1. NP a 2.NP vrátane modernizácie mobiliáru pre nové funkcíe knižnice (študijné, vzdelávacie a komunitné aktivity)."/>
    <s v="Komplexná obnova a rekonštrukcia budovy, jej debarierizácia, technologická a priestorová revitalizácia a modernizácia s cieľom zvýšenia návštevnosti a rozvoja nových služieb.                                                                                                                                                                                                                                                                                                                                                                                                         "/>
    <s v="Altternatíva 1: Nulový variant znamená devastáciu a chátranie NKP. Investície na opravy a havárie budú stále nákladnejšie, prevádzka knižnice sa bude obmedzovať alebo sa niektoré prevádzky uzatvoria z dôvodu havárií.          Udržiavacie riešenie bude znamenať postupné niekoľkoročné odstraňovanie nedostatkov, ktoré dnes identifikujeme ako najhoršie s nákladmi cca 877 000 € (sanácia vlhkého suterénu, výmena okien, termostatizácia vykurovacej sústavy, oprava strechy, oprava statických porúch, oprava a výmaľba fasády, obnova rozvodov elektroinštalácie). Knižnica bude musieť sústrediť svoje financie a pozornosť len na riešenie týchto problémov, a nie na hlavnú činnosť a rozvoj. Dôveryhodnosť knižnice a jej návštevnosť budú klesať.                                                                               Alternatíva 2: Komplexná rekonštrukcia jestvujúcej budovy, bez prístavby, nadstavby a rozšírenia suterénu.                                                          Alternatíva 3: Komplexná rekonštrukcia a obnova budovy s prístavbou, nadstavbou a rozšírením suterénu podľa PD pre realizáciu stavby.  "/>
    <s v="Zákon č. 126/2015 Z.z. o knižniciach, §4 ods.2, písm. c), d), §7, ods. 2 písm. g), §15 písm. b);  Zákon č. 49/2002 Z.z. o ochrane pamiatkového fondu, §27 ods.1, §28 ods. 2 písm. a); Zákon č. 49/2002 Z.z. o ochrane pamiatkového fondu, §27 ods.1, §28 ods.2 písm. a); Reformy pre udržateľný rozvoj kultúry a kreatívneho priemyslu (MK SR, marec 2021): Reforma štruktúry a kvality knižničnej siete, Investícia 2: Zvýšenie kvality služieb knižničnej sete, 1. Rekonštrukcia nosnej knižničnej siete "/>
    <s v="1. Zvýšenie úložnej kapacity fondu v suterénnom depozitári o 100 tis. zväzkov v prípade jeho rozšírenia; 2. Zvýšenie počtu dokumentov vo voľnom výbere  na 30 tis.;  3. Zvýšenie počtu študijných miest pre návštevníkov knižnice na 300 miest; 4. Zvýšenie fyzickej návštevnosti knižnice, 130 tis./ ročne; 5. Zvýšenie počtu vzdelávacích podujattí/ a komunitných aktivít na 550/ročne; 6. Zníženie energetickej náročnosti budovy o min. 20%, t.j. 11 036 € ročne (výmenou okien, krytiny, zateplením podkrovia, náter fasády, termostatizáciou, výmenou svietidiel a pod.), 7. Výnos z prenájmu plochy 100 m2 cca 12 tis. €/ročne (odhad) "/>
    <x v="1"/>
    <x v="1"/>
    <x v="21"/>
    <s v="01 Investičný zámer"/>
    <x v="0"/>
    <x v="1"/>
    <n v="1"/>
    <n v="8293900"/>
    <n v="493900"/>
    <n v="0"/>
    <n v="22500"/>
    <n v="471400"/>
    <n v="0"/>
    <n v="3900000"/>
    <n v="3900000"/>
    <n v="0"/>
    <n v="0"/>
    <n v="0"/>
    <n v="0"/>
    <s v="výmena okien prebieha priebežne; v rokoch 2020-2021 sa vymenilo 27 okien z 89"/>
    <n v="424000"/>
    <n v="0"/>
    <n v="179940"/>
    <n v="122030"/>
    <n v="122030"/>
    <n v="0"/>
    <n v="0"/>
    <n v="0"/>
    <n v="0"/>
    <n v="0"/>
    <n v="0"/>
    <s v="Disponujeme: (1) Stavebné zameranie a digitalizácia skutkového stavu (2019), (2) Prípravná PD obnovy okien z 2019 (pre výmenu okien z BV), (3) TSKP ProMonumenta z 2020, (4) PD Pamiatkový architektonicko-histporický výskum z 2020, (5) PD Termostatizácia budovy 2021, (6) Stavebno-technický posudok krovu a porealizačné zameranie z 2021 (raalizované v 2021). Verejná architektonická súťaž návrhov prebehne v roku 2022. Jej výstupom bude architektonická štúdia, ktorá bude  podkladom pre PD pre realizáciu stavby. Ceny za PD a realizáciu stavby sú stanovené podľa cenníka UNIKA 2021 autorizovanou osobou. "/>
    <n v="0"/>
    <x v="1"/>
    <s v="B3"/>
    <n v="8"/>
    <n v="1"/>
    <n v="1"/>
    <n v="0"/>
    <n v="1"/>
    <n v="1"/>
    <n v="1"/>
    <n v="0"/>
    <n v="1"/>
    <n v="1"/>
    <n v="0"/>
    <n v="0"/>
    <n v="1"/>
    <n v="1"/>
    <n v="1"/>
    <n v="0"/>
    <n v="1"/>
  </r>
  <r>
    <s v="ŠVK KE"/>
    <s v="Štátna vedecká knižnica v Košiciach"/>
    <s v="ŠVKE202109"/>
    <n v="7"/>
    <s v="Rekonštrukcia budovy knižnice na Pribinovej ulici"/>
    <s v="Budova na Pribinovej je hlavným depozitárom ŠVKK s počtom cca 730 tis. dokumentov, z toho 67 tis. v suteréne. Správa TSKP ProMonumenta z 01/2022 konštatuje &quot;narušený stav objektu&quot;, v prípade suterénu, krovu a strešnej krytiny &quot;narušený až havarijný stav&quot; (steny, podlhy, podlahy, kanalizácia, podkrovie a krov s rozlohou 1100 m2 a samotná strecha). Poruchové a z hľadiska údržby neekonomické sú najmä dva zastarané výťahy z roku 1991 a plošina z roku 1996.                                                                 Zámerom projektu je:                                                                                        a) na základe Investičnej štúdie z 09/2021 spracovanie PD pre realizáciu stavby s rozpočtom, výkazom výmer,                                                                                                                                                                              b) sanácia vlhkých a zasolených stien depozátorov v suteréne a  oprava pretekajúcej kanalizácie,                                                                   c) výmena dvoch výťahov a plošiny na prevoz osôb a kníh,                                                                                                                                                                                                                                                                      d) rekonštrukcia a stavebná úprava podkrovia, krovu a strechy. V prípade rekonštrukcie podkrovia je zámerom vytvoriť priestory pre administratívne zázemie a prenájom, čím sa uvoľnia priestory na uloženie konzervačného fondu knižnice na jej prízemí.                                                                                                              "/>
    <s v="Cieľom je vylúčenie nákladov a škôd na budove a na knižničnom fonde spôsobených stavebnou vlhkosťou a získanie nových priestorov pre dlhodobé uchovávanie  fondu a zobytnenie podkrovia."/>
    <s v="Altternatíva 1: Nulový variant znamená devastáciu a chátranie nielen budovy (NKP), ale aj uloženého knižničného fondu. Investície na havárie a opravy budú stále nákladnejšie, hrozí prepad strechy alebo ohrozenie bezpečnosti osôb alebo aj matetku (presklený objekt kultúrnho centra v dvorovej časti objektu) vplyvom padajúcich škridiel.                                                  Alternatíva 2: Rekonštrukcia sa bude týkať len suterénnych priestorov, výťahov, plošiny, krovu a strechy. Vynechá sa stavebná rekonštrukcia podkrovia a zmena jeho funkčnej dispozície na administratívne priestory (v danom prípade sa nezvýši úložná kapacita depozitára).                                                                                               Alternatíva 3: Rekonštrukca sa týka celého ojbektu vrátane podkrovia podľa PD na realizáciu stavby. Môže byť realizované &quot;per partes&quot;: v 1. etape  sanácia suterénnej časti, kanalizácie a výťahov, v 2. etapa rekonštrukcia krovu, strechy, podkrovia, v 3 etape výmena okien, svietidiel a rekonštrukcia ÚK. "/>
    <s v="Zákon č. 126/2015 Z.z. o knižniciach, §4 ods.2, písm. c),  §7, ods. 2 písm. g), §15 písm. a);  Zriaďovacia listina ŠVK v Košiciach v znení Dodatku č. MK-3911/2019-110/11317, Čl. I ods. 3 písm. a), b); Zákon č. 49/2002 Z.z. o ochrane pamiatkového fondu, §27 ods.1, §28 ods.2 písm. a);  Reformy pre udržateľný rozvoj kultúry a kreatívneho priemyslu (MK SR, marec 2021): Reforma štruktúry a kvality knižničnej siete, Investícia 2: Zvýšenie kvality služieb knižničnej sete, 1. Rekonštrukcia nosnej knižničnej siete                                                                                                                                                                                                                                                                                                                                              "/>
    <s v="1. Zníženie energetickej náročnosti o min. 30%, t.j. 16 315 € ročne (výmenou okien, krytiny, zateplením podkrovia, termoizolačným náterom fasády, termostatizáciou, výmenou svietidiel, výmenou VZT jednotiek, výťahov a pod.). 2. Zníženie nákladov na havarijné stavy, údržbu priestorov v suteréne a výťahov o cca 28 tis. €/ročne; 3. Výnos z prenájmu plochy 600 m2 v podkroví, 72 tis.€/ročne "/>
    <x v="1"/>
    <x v="1"/>
    <x v="21"/>
    <s v="02 Analýza / podkladová štúdia k investičnému zámeru"/>
    <x v="0"/>
    <x v="1"/>
    <n v="1"/>
    <n v="3220465"/>
    <n v="67260"/>
    <n v="0"/>
    <n v="67260"/>
    <n v="0"/>
    <n v="833307"/>
    <n v="1398566"/>
    <n v="921332"/>
    <n v="0"/>
    <n v="0"/>
    <n v="0"/>
    <n v="0"/>
    <s v="-"/>
    <n v="0"/>
    <n v="0"/>
    <n v="0"/>
    <n v="0"/>
    <n v="0"/>
    <n v="0"/>
    <n v="0"/>
    <n v="0"/>
    <n v="0"/>
    <n v="0"/>
    <n v="0"/>
    <s v="Dsponujeme TSKP ProMonumenta z 01/2022 a Investičnou štúdiou z 09/2021 (uvedené ceny - KV, sú stanovené podľa Investičnej štúdie). V Druhu investície uvádzame &quot;Odstránenie havarijného stavu&quot; z toho dôvodu, že správa ProMonumenta konštatuje havarijný stav v prípade krovu a strechy, dažďovej a splaškovej kanalizácie a suterénu všeobecne.  "/>
    <n v="0"/>
    <x v="1"/>
    <s v="B3"/>
    <n v="9"/>
    <n v="1"/>
    <n v="1"/>
    <n v="1"/>
    <n v="1"/>
    <n v="1"/>
    <n v="1"/>
    <n v="0"/>
    <n v="1"/>
    <n v="1"/>
    <n v="0"/>
    <n v="0"/>
    <n v="1"/>
    <n v="1"/>
    <n v="1"/>
    <n v="0"/>
    <n v="1"/>
  </r>
  <r>
    <s v="ŠVK KE"/>
    <s v="Štátna vedecká knižnica v Košiciach"/>
    <s v="ŠVKE202103"/>
    <n v="4"/>
    <s v="Nový depozitár knižničného fondu"/>
    <s v="Zámerom projektu je získanie nového depozitára knižničného fondu (výstavbou alebo kúpou). Z celkového počtu cca           1 800 000 dokumentov vo fonde ŠVKK je až 97%  umiestnených v uzavretých skladoch. Z nich takmer 383 tis. zväzkov (cca 17 bežných kilometrov) sa  nachádza v  2 objektoch, ktoré nevyhovujú staticky, dispozične, klimaticky ani kapacitou a sú v havarijnom stave (Zvonárska 19 a Zvonárska 21) alebo sú  v objektoch, ktoré je potrebné sanovať z dôvodu vlhkosti (suterény Pribinova a časť Hlavnej). Fondy v týchto budovách či priestoroch  degradujú, dochádza k ich znehodnoteniu plesňami, vlhkosťou, prašnosťou. Nové priestory pre depozitár sú potrebné aj na uloženie nových ročných prírastkov a na rezervu na min. 10 rokov. Získaním vhodných priestorov s rozlohou cca 1880 m2 pôdorysnej plochy, prípadne 940 m2 v prípade dvojpodlažnej haly, sa môže ŠVKK vzdať užívania dvoch objektov (Zvonárska 19 a Zvonárska 21)."/>
    <s v="Cieľom je presťahovanie konzervačného fondu knižnice z dvoch staticky nevyhovujúcich budov do nového depozitára, ktorý by vyhovoval z hľadiska kapacity, klimatických podmienok, prístupu a bezpečnosti.                                                                                                                                                                                                        "/>
    <s v="Alternatíva 1: Nulový variant znamená degradáciu stavieb v krátkodobom horizonte, degradáciu konzervačného fondu (plesne), nemožnosť plnenia úloh vyplývajúcich knižnici zo zákona č. 126/2015, §7, ods. 2 g) a §15.                             Alternatíva 2: Dlhodobý min. 10 ročný prenájom depozitára s opciou.                                                                       Alternatíva 3: Výstavba spoločného depozitára, ktorý bude knižnica zdieľať s inými subjektami v meste alebo regióne (v rámci rezortu kultúry alebo aj mimo rezortu).                            Súčasne pri 2.-3. variante - predaj dvoch budov alebo odstúpenie dvoch budov subjektom v rezorte kultúry (Zvonárska 19 a Zvonárska 21).                                                                                                                                                                                                                                                                                             "/>
    <s v="Zákon č. 126/2015 Z.z. o knižniciach, §4 ods.2, písm. c),  §7, ods. 2 písm. g), §15 písm. a), b) a g);   Zriaďovacia listina ŠVK v Košiciach v znení Dodatku č. MK-3911/2019-110/11317, Čl. I ods. 3 písm. a), i). Reformy pre udržateľný rozvoj kultúry a kreatívneho priemyslu (MK SR, marec 2021): Reforma starostlivosti o zbierkové fondy pamäťových inštitúcií, Investícia 1: Vybudovanie zdieľaných depozitárov pre múzeá, galérie a knižnice   "/>
    <s v="1. Rozšírenie úložných kapacít depozitára na 15 rokov na 197 850 dokumentov, 2. Vylúčenie nákladov na energie, dane a údržbu budov Zvonárska 19 a  Zvonárska 21, 37 954  €/ročne;  3. Náklady v prípade prenájmu 2000 m2 skladu cca 180 tis. /ročne (alternatíva 2)"/>
    <x v="1"/>
    <x v="4"/>
    <x v="9"/>
    <s v="01 Investičný zámer"/>
    <x v="0"/>
    <x v="1"/>
    <n v="1"/>
    <n v="2220000"/>
    <n v="0"/>
    <n v="0"/>
    <n v="0"/>
    <n v="2220000"/>
    <n v="0"/>
    <n v="0"/>
    <n v="0"/>
    <n v="0"/>
    <n v="0"/>
    <n v="0"/>
    <n v="0"/>
    <s v="1. Náklady na regálové vybavenie depozitáru (28 300 bm); 2. Personálne náklady na intenzívnu revíziu, obsahovú previerku a vyraďovanie fondu pred sťahovaním na 6 mesiacov (brigádnici);                                                                                               3. Náklady na sťahovanie fondu (cca 101 680 €),                                                                     4) Náklady na kabeláž a PC "/>
    <n v="566012"/>
    <n v="0"/>
    <n v="0"/>
    <n v="566012"/>
    <n v="0"/>
    <n v="0"/>
    <n v="0"/>
    <n v="0"/>
    <n v="0"/>
    <n v="0"/>
    <n v="0"/>
    <s v="V prípade budovy na Zvonárskej 19, ktorá sa môže predať, lebo nevyhovuje pre účely skladu kníh, disponujeme znaleckým posudkom z roku 2019 (569 000 €). Podobne by sa mohlo počítať aj s budovou na Zvonárskej 21 v prípade, ak vyhráme súdny spor so ŽNO.                                                           Prenájom skladu  by nás vyšiel (hala s rozlohou cca 2000 m2), cca 180 000 €/ročne (1 m2 = cca 90 €/ročne). "/>
    <n v="0"/>
    <x v="1"/>
    <s v="B3"/>
    <n v="9"/>
    <n v="1"/>
    <n v="1"/>
    <n v="1"/>
    <n v="1"/>
    <n v="1"/>
    <n v="1"/>
    <n v="0"/>
    <n v="1"/>
    <n v="1"/>
    <n v="0"/>
    <n v="0"/>
    <n v="1"/>
    <n v="1"/>
    <n v="1"/>
    <n v="0"/>
    <n v="1"/>
  </r>
  <r>
    <s v="ŠVK KE"/>
    <s v="Štátna vedecká knižnica v Košiciach"/>
    <s v="ŠVKE202105"/>
    <n v="5"/>
    <s v="Rekonštrukcia vzduchotechniky hlavného depozitára na Pribinovej 1 - nadzemné podlažia"/>
    <s v="Budova na Pribinovej je hlavným depozitárom ŠVKK s počtom  730 tis. dokumentov, z toho 563 tis. na nadzemných podlažiach 1-4.  Zastaraná a už nefunkčná VZT spôsobuje zavlhnutie a zaplesnivenie stien a opadávanie omietky. Hrozí degradácia a znehodnotenie knižničného fondu. V roku 2020 bol spracovaný  realizačný projekt VZT vrátane výkazu výmera s aktualizovaným rozpočtom z 06/2021. V roku 2021 bola podľa projektu zrealizovaná rekonštrukcia VZT v suteréne. Zámerom projektu je poračovanie v rekonštrukcii VZT na nadzmených podlažiach, čím chceme dosiahnuť: a) ochranu knižničného fondu, b) vylúčenie nákladov na dezinfekciu a odvlhčovanie priestorov, dezinfekciu a čisteni kníh, c) zabezpečenie zdravého pracovného prostredia. "/>
    <s v="Cieľom je dosiahnutie normatívnych klimatických podmienok pre depozity kníh a zníženie energetickej náročnosti budovy "/>
    <s v="N/A"/>
    <s v="Zákon č. 126/ 2015 Z. z. o knižniciach, §15 písm. b);   Vyhláška Ministerstva vnútra SR č. 628/2022 Z. z., § 24 ods.1 a 2"/>
    <s v="1. Zníženie nákladov na očistenie a dezinfekciu dokumentov prístrojom, 4900 €/rok; 2. Zníženie nákladov na odplesnivenie kníh (1 zväzok = 24 hodín práce = 8,47x24=203,28 € cena práce, t.j. 10% zväzkov na nadzemných podlažiach=56300 zväzkov = 11 444 664 € cena práce. 3. Úspora pracovného času údržbára na dezinfekciu zaplynovaním, 10 hod./mesačne, t.j. 76,2 € mesačne, 914,40 € ročne."/>
    <x v="1"/>
    <x v="3"/>
    <x v="24"/>
    <s v="05 Projektová dokumentácia k dispozícii - pre realizáciu stavby"/>
    <x v="0"/>
    <x v="1"/>
    <n v="1"/>
    <n v="300000"/>
    <n v="0"/>
    <n v="0"/>
    <n v="300000"/>
    <n v="0"/>
    <n v="0"/>
    <n v="0"/>
    <n v="0"/>
    <n v="0"/>
    <n v="0"/>
    <n v="0"/>
    <n v="0"/>
    <s v="-"/>
    <n v="0"/>
    <n v="0"/>
    <n v="0"/>
    <n v="0"/>
    <n v="0"/>
    <n v="0"/>
    <n v="0"/>
    <n v="0"/>
    <n v="0"/>
    <n v="0"/>
    <n v="0"/>
    <s v="Ceny uvedené podľa realizačnej PD z roku 2020 a aktualizovaného rozpočtu z 06/2021."/>
    <n v="0"/>
    <x v="0"/>
    <s v="B1"/>
    <n v="9"/>
    <n v="1"/>
    <n v="1"/>
    <n v="1"/>
    <n v="1"/>
    <n v="1"/>
    <n v="1"/>
    <n v="1"/>
    <n v="0"/>
    <n v="1"/>
    <n v="0"/>
    <n v="0"/>
    <n v="1"/>
    <n v="1"/>
    <n v="1"/>
    <n v="0"/>
    <n v="1"/>
  </r>
  <r>
    <s v="ŠVK KE"/>
    <s v="Štátna vedecká knižnica v Košiciach"/>
    <s v="ŠVKE202108"/>
    <n v="9"/>
    <s v="Rekonštrukcia reštaurátorskej a konzervátorskej dielne          "/>
    <s v="ŠVKK eviduje a spravuje vyše 80 tis. historických dokumentov vydaných do roku 1918. V roku 1996 bola zraidená reštaurátorská a konzervátorská dielňa, kde prebieha komplexné reštaurovanie knižnej historickej väzby, dezinfekcia dokumentov napadnutých mikroorganizmami a plesňami, ich mechanické čistenie a konzervovanie. Dielňa je umiestnená v samostatnom dvorovom objekte ul. Pri Miklušovej väznici v mestskej pamiatkovej zóne. Správa TSKP 018 Pro Monumenta (09/2020)  konštatuje nutnosť sanácie celého objektu vrátane základov, krovu, strechy a výmeny okien a dverí.                                                                                              Zámerom je sanácia havarijného stavu a rekonštrukcia objektu podľa PD pre stavebné povolenie s výkazom výmer a rozpočtom, ktorá bola spracovaná v 10/2021. "/>
    <s v="Cieľom je sanácia stavebno-technického stavu budovy a zníženie jej energetickej náročnosti. "/>
    <s v="N/A"/>
    <s v="Zákon č. 126/ 2015 Z. z. o knižniciach, § 7 ods.2 písm. j), k) k), §15 písm. c); § 23. ods.2, písm.g); Zriaďovacia listina ŠVK v Košiciach v znení Dodatku č. MK-3911/2019-110/11317, Čl. I ods. 3 písm. i).  Zákon č. 49/2002 Z.z. o ochrane pamiatkového fondu, §27 ods. 1 a §28 ods.4 b); Reformy pre udržateľný rozvoj kultúry a kreatívneho priemyslu (MK SR, marec 2021): Reforma štruktúry a kvality knižničnej siete, Investícia 2: Zvýšenie kvality služieb knižničnej sete, 1. Rekonštrukcia nosnej knižničnej siete             "/>
    <s v="1. Zníženie nákladov na čiastkové stavebné opravy cca 2000 €/ročne                                    2. Zníženie energetickej náročnosti budovy (zateplením pôjdu, opravou strechy a výmenou okine a dverí) o cca 15%, t.j. 457,20 € ročne"/>
    <x v="1"/>
    <x v="1"/>
    <x v="21"/>
    <s v="04 Projektová dokumentácia k dispozícii - pre stavebné povolenie"/>
    <x v="0"/>
    <x v="1"/>
    <n v="1"/>
    <n v="167000"/>
    <n v="0"/>
    <n v="0"/>
    <n v="0"/>
    <n v="30000"/>
    <n v="137000"/>
    <n v="0"/>
    <n v="0"/>
    <n v="0"/>
    <n v="0"/>
    <n v="0"/>
    <n v="0"/>
    <s v="-"/>
    <n v="0"/>
    <n v="0"/>
    <n v="0"/>
    <n v="0"/>
    <n v="0"/>
    <n v="0"/>
    <n v="0"/>
    <n v="0"/>
    <n v="0"/>
    <n v="0"/>
    <n v="0"/>
    <s v="Ceny uvedené podľa PD pre stavebné povolenie s rozpočtom, výkaz výmer 10/2021. "/>
    <n v="0"/>
    <x v="0"/>
    <s v="B1"/>
    <n v="9"/>
    <n v="1"/>
    <n v="1"/>
    <n v="1"/>
    <n v="1"/>
    <n v="1"/>
    <n v="1"/>
    <n v="1"/>
    <n v="0"/>
    <n v="1"/>
    <n v="0"/>
    <n v="0"/>
    <n v="1"/>
    <n v="1"/>
    <n v="1"/>
    <n v="0"/>
    <n v="1"/>
  </r>
  <r>
    <s v="ŠVK KE"/>
    <s v="Štátna vedecká knižnica v Košiciach"/>
    <s v="ŠVKE202106"/>
    <n v="6"/>
    <s v="Zvýšenie úložnej kapacity depozitára knižničného fondu  v budove na Pribinovej 1"/>
    <s v="Budova na Pribinovej je hlavným depozitárom ŠVKK s počtom  cca 730 tis. dokumentov. Na nadzemných podlažiach je vybavená širokými prechodovými chodbami, ktoré sa môžu v prípade vytvorenia protipožiarnych sektorov doplniť regálovým vybavením na uloženie ďalších dokumentov (PD z 09/2021 schválená KPÚ).                                                                                                                                        Zámerom projektu je:                                                       a) inštalácia novej EPS a elektrických rozvodov,                                                                                                                                              a) stavebné a protipožiarne predelenie chodieb,                                                                                                                                                                    c) doplnenie novovzniknutých skladových priestorov regálmi na uloženie a uchovávanie dokumentov (125 obojstranných a 33 jednostranných regálov).                                                                "/>
    <s v="Cieľom je zvýšenie úložnej kapacity depozitára knižničného fondu stavebnou reprofilizáciou nevyužitých chodieb.                                                                 "/>
    <s v="N/A"/>
    <s v="Zákon č. 126/2015 Z.z. o knižniciach, §4 ods.2, písm. c),   §15 písm. a);  Zriaďovacia listina ŠVK v Košiciach v znení Dodatku č. MK-3911/2019-110/11317, Čl. I ods. 3 písm. a). "/>
    <s v="Zvýšenie kapacity úložného priestoru o 1230 bežných metrov na 620 m2 pre regály a manipulačný priestor."/>
    <x v="1"/>
    <x v="1"/>
    <x v="3"/>
    <s v="05 Projektová dokumentácia k dispozícii - pre realizáciu stavby"/>
    <x v="0"/>
    <x v="1"/>
    <n v="1"/>
    <n v="211530"/>
    <n v="0"/>
    <n v="0"/>
    <n v="83900"/>
    <n v="127630"/>
    <n v="0"/>
    <n v="0"/>
    <n v="0"/>
    <n v="0"/>
    <n v="0"/>
    <n v="0"/>
    <n v="0"/>
    <s v="vybavenie nových skladových priestorov regámi na knižničný fond"/>
    <n v="37500"/>
    <n v="0"/>
    <n v="0"/>
    <n v="37500"/>
    <n v="0"/>
    <n v="0"/>
    <n v="0"/>
    <n v="0"/>
    <n v="0"/>
    <n v="0"/>
    <n v="0"/>
    <s v="Ceny uvedené podľa PD s rozpočtom, výkaz výmer z 09/2021."/>
    <n v="0"/>
    <x v="0"/>
    <s v="B1"/>
    <n v="9"/>
    <n v="1"/>
    <n v="1"/>
    <n v="1"/>
    <n v="1"/>
    <n v="1"/>
    <n v="1"/>
    <n v="1"/>
    <n v="0"/>
    <n v="1"/>
    <n v="0"/>
    <n v="0"/>
    <n v="1"/>
    <n v="1"/>
    <n v="1"/>
    <n v="0"/>
    <n v="1"/>
  </r>
  <r>
    <s v="ŠVK KE"/>
    <s v="Štátna vedecká knižnica v Košiciach"/>
    <s v="ŠVKE202104"/>
    <n v="1"/>
    <s v="Rozvoj digitálnych služeb a modernizácia IT infraštruktúry knižnice"/>
    <s v="Zámerom projektu je:                                                                                                                                                                                       1) Poskytovanie služieb typu scan&amp;go: skenovanie dokumentov podľa požiadaviek používateľov a ich elektronické sprístupňovanie a súčasne samoobslužné skenovanie, 2) Skenovanie starých tlačí vo veľmi zlom fyzickom stave (najmä veľkoformátových tlačí ohrozených kyslým papierom), regionánych tlačí do roku 1950 a historických dokumentov z fondu Právnickej akadémie zo 17.-20. storočia, 3) Vyhľadávanie a sprístupnenie zdigitalizovaných diel v súlade s platnou legislatívou prostr. online katalógu knižnice Zámery v bodoch 1-3 predpokladajú nahradenie starých 10 a 12 ročných skenerov, ktoré stále vypadávajú a do ktorých už nie je možné nájsť náhradné diely novými 2 knižnými skenermi, pracovnými stanicami ku skenerom a postprocesingovým SW s OCR a min. 3 samoobslužnými kioskovými skenermi.                                                                                                                              4) Postupné rozširovanie a modernizácia IT, najmä  diskových polí, pracovných staníc, samoobslužných multifunkčných zariadení, switchov, struktúrovaných sietí, výmena starých analógových kamier a rozšírenie kamerového systému s videoserverom.                                                                                                     d) Výmena klimatizačnej jednotky v hlavnej serverovni vzhľadom k jej poddimenzovanosti a zastaranosti. Jej výkonové parametre už nepostačujú na ochladenie serverovne, kde je umiestnená celá infraštruktúra knižnice, ktorá je v prevádzke 24x7. "/>
    <s v="Cieľom je rozvoj digitálnych služieb, modernizácia IT a  zabezpečenie plynulej prevádzky hlavných serverov  "/>
    <s v="N/A"/>
    <s v="Zákon č. 126/2015 Z.z. o knižniciach, §4 ods.2, písm. d),   §16 ods. 1, ods. 2, ods. 5 písm. b), e);  Zriaďovacia listina ŠVK v Košiciach v znení Dodatku č. MK-3911/2019-110/11317, Čl. I ods. 3 písm. d) f), g) a i). Reformy pre udržateľný rozvoj kultúry a kreatívneho priemyslu (MK SR, marec 2021): Reforma štruktúry a kvality knižničnej siete, Investícia 2: Zvýšenie kvality služieb knižničnej sete, 2. Sprístupnenie fondu digitálnych KJ cez knižnice nosnej siete "/>
    <s v="1. Zvýšenie počtu oskenovaných strán dokumentov na min. 80 tis./ročne , 2. Zvýšenie počtu návštevníkov online katalógu na 400 tis./ ročne"/>
    <x v="2"/>
    <x v="5"/>
    <x v="12"/>
    <s v="01 Investičný zámer"/>
    <x v="0"/>
    <x v="1"/>
    <n v="1"/>
    <n v="121200"/>
    <n v="0"/>
    <n v="0"/>
    <n v="62200"/>
    <n v="46000"/>
    <n v="13000"/>
    <n v="0"/>
    <n v="0"/>
    <n v="0"/>
    <n v="0"/>
    <n v="0"/>
    <n v="0"/>
    <s v="Modernizácia IT  infraštruktúry sa týka aj  postupnej obmeny a modernizácie 55 zamestnaneckých a verejných počítačov, tlačiarní a ďalších komponentov výpočtovej techniky, ktoré sú hradené z bežných výdavkov. Viažu sa k tomu aj ďalšie poplatky za siete a  údržbu SW. "/>
    <n v="196900"/>
    <n v="0"/>
    <n v="32900"/>
    <n v="35000"/>
    <n v="35000"/>
    <n v="35000"/>
    <n v="35000"/>
    <n v="0"/>
    <n v="0"/>
    <n v="0"/>
    <n v="0"/>
    <s v="Ceny sú uvedené po prieskume trhu. Cena klimatizačnej jednotky do hlavnej serverovne je uvedená na základe odborného posúdenia a návrhu riešenia vzhľadom k možnému výpadku poddimenzovanej jednotky, ktorej výkonové parametre už nepostačujú na ochladenie serverovne. BV sme za rok 2022 uviedli v súlade s rozpočtom 0EK na rok 2022 (za roky 2023-2026 odhadom). "/>
    <n v="0"/>
    <x v="0"/>
    <s v="B1"/>
    <n v="8"/>
    <n v="1"/>
    <n v="0"/>
    <n v="1"/>
    <n v="1"/>
    <n v="1"/>
    <n v="1"/>
    <n v="1"/>
    <n v="0"/>
    <n v="1"/>
    <n v="0"/>
    <n v="1"/>
    <n v="0"/>
    <n v="1"/>
    <n v="1"/>
    <n v="0"/>
    <n v="1"/>
  </r>
  <r>
    <s v="ŠVK KE"/>
    <s v="Štátna vedecká knižnica v Košiciach"/>
    <s v="ŠVKE202111"/>
    <n v="3"/>
    <s v="Technológia RFID pre zefektívnenie knižničných procesov a služieb"/>
    <s v="RFID zariadenia v knižnici zrýchľujú odborné činnosti vykonávané knihovníkmi a podporujú samoobslužné služby realizované používateľmi bez asistencie knihovníka. Zámerom je pokračovanie v implementácii RFID zariadení zakúpením a inštaláciou:                                                                                                                                                                                                                                                                                                                                                                                       1) 2 RFID self-check zariadení na samoobslužné výpožičky v stojacom prevedení vrátane SIP2 protokolu s dodatočnou Oracle Run-Time licenciou,                                                                                                       2) Návratové RFID zariadenie so 4-5 vozíkmi na 24x7 samoobslužné vrátenie vypožičaných kníh a ich a triedenie,                                                                 3) 1 RFID zariadenia Remotelocker na samoobslužné vyzdvihovanie rezervovaných dokumentov vrátane SIP2 protokolu pre komunikáciu s knižničným systémom. "/>
    <s v="Cieľom je znížiť objem rutinne vykonávaných knihovníckych činností a posilniť samoobslužné funkcie na strane návštevníka knižnice. "/>
    <s v="N/A"/>
    <s v="Zákon č. 126/2015 Z.z. o knižniciach, §4 ods.2, písm. d);   Zriaďovacia listina ŠVK v Košiciach v znení Dodatku č. MK-3911/2019-110/11317, Čl. I ods. 3 písm. g)."/>
    <s v="1. Úspora 1 zamestnanca vo výpožičnom protokole, ca 11 tis. € mzdové prostriedky/ročne, 2.Skrátenie času na obsluhu 1 čitateľa na cca 25 sek./1 výpožička v porovnaní s výpožičkou cez čiarové kódy (všetkých dokumentov súčasne), 3. Nalepenie RFID etikiet do min. 20 tis. dokumentov (živý fond)/ročne"/>
    <x v="1"/>
    <x v="5"/>
    <x v="15"/>
    <s v="01 Investičný zámer"/>
    <x v="0"/>
    <x v="1"/>
    <n v="1"/>
    <n v="138708"/>
    <n v="0"/>
    <n v="0"/>
    <n v="30780"/>
    <n v="16114"/>
    <n v="16114"/>
    <n v="75700"/>
    <n v="0"/>
    <n v="0"/>
    <n v="0"/>
    <n v="0"/>
    <n v="0"/>
    <s v="Podmienkou využívania samoobslužných RFID zariadení a zrýchlenia výpožičného procesu je otagovanie fondu RFID etiketami, ktoré je potrebné umiestniť do  nových prírastkov a do tzv.živého fondu (aspoň raz požičané dokumenty). Bežné výdavky predstavujú ročné náklady na RFID etikety a v roku 2022 náklady na 4 ks RFID pracovných staníc do výpožičnej linky. "/>
    <n v="54980"/>
    <n v="0"/>
    <n v="14980"/>
    <n v="10000"/>
    <n v="10000"/>
    <n v="10000"/>
    <n v="10000"/>
    <n v="0"/>
    <n v="0"/>
    <n v="0"/>
    <n v="0"/>
    <s v="Ceny sú uvedené po prieskume trhu, a to vrátane dovozu, inštalácie a zaškolenia. Návratová RFID linka fungujúca 24x7 (uvedená v KV v roku 2025) vyžaduje stavebné a elektroinštalačné úpravy v budove, ktoré súvisia s projektom komplexnej rekonštrukcie a obnovy Forgáčovho paláca (podľa rozhodnutia KPÚ možnosť umiestnenia vstupného okienka linky do bočnej fasády budovy).  "/>
    <n v="0"/>
    <x v="0"/>
    <s v="B1"/>
    <n v="9"/>
    <n v="1"/>
    <n v="1"/>
    <n v="1"/>
    <n v="1"/>
    <n v="1"/>
    <n v="1"/>
    <n v="1"/>
    <n v="0"/>
    <n v="1"/>
    <n v="0"/>
    <n v="0"/>
    <n v="1"/>
    <n v="1"/>
    <n v="1"/>
    <n v="0"/>
    <n v="1"/>
  </r>
  <r>
    <s v="ŠVK KE"/>
    <s v="Štátna vedecká knižnica v Košiciach"/>
    <s v="ŠVKE202201"/>
    <n v="2"/>
    <s v="Rekonštrukcia krovu a strechy budovy na Pribinovej ulici"/>
    <s v="Budova na Pribinovej je hlavným depozitárom ŠVKK s počtom cca 730 tis. dokumentov, z toho 67 tis. v suteréne. Správa TSKP ProMonumenta z 01/2022 v prípade krovu a strešnej krytiny konštatuje &quot;narušený až havarijný stav&quot;. Podkrovie a krov i samotná strecha majú rozlohu 1100 m2. Snímky, ktoré sme získali od opravárov komínov a z dronu (rok 2021) dokazujú, že strešná krytina je značne narušená a hrozí, že uvoľnené a spráchnivelé škridle spadnú pri silnejšom vetre z veľkej výšky na chodník a ohrozia zdravie alebo aj životy chodcov (Pribinova je pomerne rušná ulica). Vzhľadom k tomu, že sa jedná o havarijný stav, uvádzame tento zámer aj osobitne, nielen ako súčasť komplexnej rekonštrukcie celej budovy (ŠVKE202109).                                                                   Zámerom projektu je:                                                                                        a) na základe Investičnej štúdie z 09/2021 spracovanie PD pre zateplenie strechy a  rekonštrukciu krovu a strechy,                                                                                                                                                                                                                                                                                                                                                                                                                                           d) realizácia rekonštrukcie krovu a strechy.                                                                                                              "/>
    <s v="Cieľom je rekonštrukcia krovu a strechy a zamedzenie havárie väčšieho rozsahu."/>
    <s v="N/A"/>
    <s v="Zákon č. 126/2015 Z.z. o knižniciach, §4 ods.2, písm. c),  §7, ods. 2 písm. g), §15 písm. a);  Zriaďovacia listina ŠVK v Košiciach v znení Dodatku č. MK-3911/2019-110/11317, Čl. I ods. 3 písm. a), b); Zákon č. 49/2002 Z.z. o ochrane pamiatkového fondu, §27 ods.1, §28 ods.2 písm. a); "/>
    <s v="1. Zníženie energetickej náročnosti o min. 10%, t.j. 5438 € ročne (výmenou  krytiny, zateplením podkrovia). "/>
    <x v="0"/>
    <x v="0"/>
    <x v="0"/>
    <s v="02 Analýza / podkladová štúdia k investičnému zámeru"/>
    <x v="0"/>
    <x v="1"/>
    <n v="1"/>
    <n v="404272"/>
    <n v="20000"/>
    <n v="0"/>
    <n v="404272"/>
    <n v="0"/>
    <n v="0"/>
    <n v="0"/>
    <n v="0"/>
    <n v="0"/>
    <n v="0"/>
    <n v="0"/>
    <n v="0"/>
    <s v="-"/>
    <n v="0"/>
    <n v="0"/>
    <n v="0"/>
    <n v="0"/>
    <n v="0"/>
    <n v="0"/>
    <n v="0"/>
    <n v="0"/>
    <n v="0"/>
    <n v="0"/>
    <n v="0"/>
    <s v="Tento investičný zámer súvisí so zámerom s ID ŠVKE202109. Je uvedený ako súčasť tohto ID, ale aj osobitne (po dohode s IKP). Dôvodom je skutočnosť, že časť budovy - krov a strecha -  sú v havarijnom stave a ohrozujú ľudské životy ( škridle padajúce z veľkej výšky by mohli ohroziť chodcov). Uvedená cena vychádza z Investičnej štúdie (09/2021)."/>
    <n v="0"/>
    <x v="0"/>
    <s v="B1"/>
    <n v="9"/>
    <n v="1"/>
    <n v="1"/>
    <n v="1"/>
    <n v="1"/>
    <n v="1"/>
    <n v="1"/>
    <n v="1"/>
    <n v="0"/>
    <n v="1"/>
    <n v="1"/>
    <n v="0"/>
    <n v="0"/>
    <n v="1"/>
    <n v="1"/>
    <n v="0"/>
    <n v="1"/>
  </r>
  <r>
    <s v="SÚH"/>
    <s v="Slovenská ústredná hvezdáreň Hurbanovo"/>
    <s v="SÚH202201"/>
    <n v="3"/>
    <s v="Rekonštrukcia severnej kupoly Historickej budovy hvezdárne "/>
    <s v="Koncom roka 2021 prišlo z dôvodu opotrebenia k čiastočnému znefunkčneniu mechanizmu otvárania štrbiny severnej kupoly, čo má za následok znemožnenie pozorovaní z tohto miesta, pričom táto kupola bola využívaná primárne na verejné pozorovania. Predpokladáme čiastočné odstránenie tejto poruchy v 1. polroku 2022, avšak pre plnú funkčnosť a jej bezpečné a intenzívnejšie využívanie bude potrebná celková výmena mechanizmu, ktorý zabezpečuje pohyb štrbiny."/>
    <s v="Zabezpečenie sprístupnenia severnej kupoly formou pravidelných verejných pozorovaní (priemerne 10 za týždeň)."/>
    <s v="N/A"/>
    <s v="Zriaďovacia listina SÚH, Čl. 1 ods. 2 písm. j) "/>
    <s v="Realizácia 300 verejných pozorovaní."/>
    <x v="1"/>
    <x v="1"/>
    <x v="1"/>
    <s v="01 Investičný zámer"/>
    <x v="0"/>
    <x v="1"/>
    <n v="1"/>
    <n v="33000"/>
    <n v="3000"/>
    <n v="0"/>
    <n v="33000"/>
    <n v="0"/>
    <n v="0"/>
    <n v="0"/>
    <n v="0"/>
    <n v="0"/>
    <n v="0"/>
    <n v="0"/>
    <n v="0"/>
    <s v="-"/>
    <n v="0"/>
    <n v="0"/>
    <n v="0"/>
    <n v="0"/>
    <n v="0"/>
    <n v="0"/>
    <n v="0"/>
    <n v="0"/>
    <n v="0"/>
    <n v="0"/>
    <n v="0"/>
    <m/>
    <n v="1"/>
    <x v="0"/>
    <s v="B1"/>
    <n v="8"/>
    <n v="1"/>
    <n v="1"/>
    <n v="0"/>
    <n v="1"/>
    <n v="1"/>
    <n v="1"/>
    <n v="1"/>
    <n v="0"/>
    <n v="1"/>
    <n v="0"/>
    <n v="0"/>
    <n v="1"/>
    <n v="1"/>
    <n v="1"/>
    <n v="0"/>
    <n v="1"/>
  </r>
  <r>
    <s v="STM"/>
    <s v="Slovenské technické múzeum"/>
    <s v="STM202113"/>
    <n v="15"/>
    <s v="Stabilizácia objektu NKP Huta Karol  Vlachovo "/>
    <s v="Odstránenie najzávažnejšej poruchy stavby a zakonzervovanie pre ďalšiu sanáciu. Objekt je chátrajúca budova v havarijnom stave. V zmysle Technickej správy spoločnosti PRO - MONUMENTA, je nevyhnutné urobiť minimálne stavebné úpravy, aby sa budova nezrútila a STM mohlo pripraviť PD a následne aj získať stavebné povolenie s cieľom vytvorenia informačného a riadiaceho centra pre slovenské trasy železnej a banskej cesty, kongresového a prezentačného centra pre poskytovanie odborných stretnutí a podujatí pre vzdelávanie mládeže a rozvoj turizmu, zriadenie novej expozície s artefaktmi z oblasti baníctva a hutníctva prezentujúce históriu banskej a železnej cesty po slovenských trasách, využitie priestorov pre krátkodobé výstavy a odborné podujatia, príprava odborných programov pre školskú mládež s názornými dynamickými ukážkami odlievania a kovania.  "/>
    <s v="Cieľom je stabilizácia a konzervácia  objektu "/>
    <s v="N/A"/>
    <s v="Zákon č. 49/2002 Z.z. o ochrane pamiatkového fondu, §32 ods. 1 a  §27 ods. 1 a  §28 ods. 2 a);  Zákon č. 206/2009 Z.z. o múzeách a o galériách a o ochrane predmetov kultúrnej hodnoty, §2 ods. 5; Zákon č. 278 /1993 Z.z. o správe majetku štátu, §3"/>
    <s v="Stabilizácia budovy na 5 rokov; úspora nákladov na opravy a prevádzku, 3 000 €/rok, odborný odhad"/>
    <x v="1"/>
    <x v="1"/>
    <x v="1"/>
    <s v="01 Investičný zámer"/>
    <x v="0"/>
    <x v="1"/>
    <n v="1"/>
    <n v="65000"/>
    <n v="0"/>
    <n v="0"/>
    <n v="0"/>
    <n v="0"/>
    <n v="0"/>
    <n v="0"/>
    <n v="65000"/>
    <n v="0"/>
    <n v="0"/>
    <n v="0"/>
    <n v="0"/>
    <s v="-"/>
    <n v="0"/>
    <n v="0"/>
    <n v="0"/>
    <n v="0"/>
    <n v="0"/>
    <n v="0"/>
    <n v="0"/>
    <n v="0"/>
    <n v="0"/>
    <n v="0"/>
    <n v="0"/>
    <s v="V rokoch 2016/2017 bola v rámci projektu ProMonumenta vypracovaná technická správa, v ktorej boli popísané nevyhnutné postupy pre zachovanie budovy .Nevyhnutné stavebné sanačné práce zabezpečiť podľa postupov Technickej správy vypracovanej v rámci projektu ProMonumenta zabezpečiť pre nevyhnutnú údržbu a to dendrologický prieskum, statický prieskum s odbornosťou na historické budovy."/>
    <n v="1"/>
    <x v="0"/>
    <s v="B1"/>
    <n v="9"/>
    <n v="1"/>
    <n v="1"/>
    <n v="1"/>
    <n v="1"/>
    <n v="1"/>
    <n v="1"/>
    <n v="1"/>
    <n v="0"/>
    <n v="1"/>
    <n v="0"/>
    <n v="0"/>
    <n v="1"/>
    <n v="1"/>
    <n v="1"/>
    <n v="0"/>
    <n v="1"/>
  </r>
  <r>
    <s v="STM"/>
    <s v="Slovenské technické múzeum"/>
    <s v="STM202111"/>
    <n v="13"/>
    <s v="Stabilizácia objektu Hlavná 86, Košice"/>
    <s v="Odstránenie statickej poruchy v nosnom murive zadnej časti budovy, oprava pavlače, oprava poškodených vnútorných omietok. V priestoroch budovy sa konajú príležitostné krátkodobé výstavy a kultúrne podujatia."/>
    <s v="Cieľom je minimalizácia budúcich nákladov a škôd."/>
    <s v="N/A"/>
    <s v="Zákon č. 49/2002 Z.z. o ochrane pamiatkového fondu, §32 ods. 1 a §27 ods. 1 a  §28 ods. 2 a); Zákon č. 278/1993 Z.z. o správe majetku štátu, §3"/>
    <s v="Úspora nákladov na opravy a prevádzku, 1 000 €/rok. Nutné opravy pavlače, obkladov, zábradlia_x000a_"/>
    <x v="1"/>
    <x v="1"/>
    <x v="1"/>
    <s v="01 Investičný zámer"/>
    <x v="0"/>
    <x v="1"/>
    <n v="1"/>
    <n v="32000"/>
    <n v="2000"/>
    <n v="0"/>
    <n v="0"/>
    <n v="0"/>
    <n v="0"/>
    <n v="17000"/>
    <n v="15000"/>
    <n v="0"/>
    <n v="0"/>
    <n v="0"/>
    <n v="0"/>
    <s v="-"/>
    <n v="0"/>
    <n v="0"/>
    <n v="0"/>
    <n v="0"/>
    <n v="0"/>
    <n v="0"/>
    <n v="0"/>
    <n v="0"/>
    <n v="0"/>
    <n v="0"/>
    <n v="0"/>
    <s v="Odstránenie zväčšujúcich sa trhlín v nosnom murive a v klenbách na prízemí objektu.Oprava zlého technického stavu omietok, podláh z hľadiska nevyhnutnej údržby a bezpečnostného hľadiska. Je potrebná oprava tzv. Stĺpovej sály, ďalej sú nevyhnutné opravy pavlače, odkvapov objektu."/>
    <n v="1"/>
    <x v="0"/>
    <s v="B1"/>
    <n v="8"/>
    <n v="1"/>
    <n v="1"/>
    <n v="0"/>
    <n v="1"/>
    <n v="1"/>
    <n v="1"/>
    <n v="1"/>
    <n v="0"/>
    <n v="1"/>
    <n v="0"/>
    <n v="0"/>
    <n v="1"/>
    <n v="1"/>
    <n v="1"/>
    <n v="0"/>
    <n v="1"/>
  </r>
  <r>
    <s v="ŠFK"/>
    <s v="Štátna filharmónia Košice"/>
    <s v="ŠFK202202"/>
    <n v="3"/>
    <s v="Rekonštrukcia pánskych toaliet na prízemí"/>
    <s v="Nevyhnutná rekoštrukcia pánskych toaliet zo 60-tych rokov na prízemí DU. Rekonštrukciou vznikne toaleta pre imobilných a zároveň sa obnoví nepoužívaná toaleta pre návštevníkov - súčasť lóže. "/>
    <s v="Cieľom je úspora nákladov na opravy a zabezpečenie hygienických štandardov pre návštevníkov a vytvoriť podmienky pre imobilných občanov."/>
    <s v="N/A"/>
    <m/>
    <s v="1. nové wc pre imobilných_x000a_2. nová toaleta pre lóžu_x000a_3. zníženie nákladov na čistenie a opravu 1000 eur/rok_x000a_4, zvýšenie atraktívnosti priesotru - získanie nových nájomcov 3000 Eur/rok"/>
    <x v="1"/>
    <x v="1"/>
    <x v="1"/>
    <s v="01 Investičný zámer"/>
    <x v="0"/>
    <x v="1"/>
    <n v="1"/>
    <n v="125000"/>
    <n v="4000"/>
    <n v="0"/>
    <n v="125000"/>
    <n v="0"/>
    <n v="0"/>
    <n v="0"/>
    <n v="0"/>
    <n v="0"/>
    <n v="0"/>
    <n v="0"/>
    <n v="0"/>
    <s v="-"/>
    <n v="0"/>
    <n v="0"/>
    <n v="0"/>
    <n v="0"/>
    <n v="0"/>
    <n v="0"/>
    <n v="0"/>
    <n v="0"/>
    <n v="0"/>
    <n v="0"/>
    <n v="0"/>
    <m/>
    <n v="0"/>
    <x v="0"/>
    <s v="B1"/>
    <n v="8"/>
    <n v="1"/>
    <n v="1"/>
    <n v="1"/>
    <n v="1"/>
    <n v="1"/>
    <n v="1"/>
    <n v="1"/>
    <n v="0"/>
    <n v="1"/>
    <n v="0"/>
    <n v="0"/>
    <n v="1"/>
    <n v="0"/>
    <n v="1"/>
    <n v="0"/>
    <n v="1"/>
  </r>
  <r>
    <s v="ŠFK"/>
    <s v="Štátna filharmónia Košice"/>
    <s v="ŠFK202203"/>
    <n v="8"/>
    <s v="Nákup mobilného ozvučenia a osvetlenia"/>
    <s v="Nákup mobilného osvetlenia, ozvučenia a mikroportov pre potreby vlastných ako aj externých podujatí."/>
    <s v="Cieľom je znížiť náklady na prenájom techniky a zabezpečiť základné kvalitné ozvučenie a osvetlenie intrených a externých podujatí._x000a_"/>
    <s v="N/A"/>
    <m/>
    <s v="1. zníženie nákladov pri prenájmoch 3500 Eur/rok_x000a_2. príjem za ozvučenie a osvetlenie externým subjektom 5000 Eur/rok_x000a_"/>
    <x v="2"/>
    <x v="3"/>
    <x v="8"/>
    <s v="01 Investičný zámer"/>
    <x v="0"/>
    <x v="1"/>
    <n v="1"/>
    <n v="120000"/>
    <n v="0"/>
    <n v="0"/>
    <n v="0"/>
    <n v="120000"/>
    <n v="0"/>
    <n v="0"/>
    <n v="0"/>
    <n v="0"/>
    <n v="0"/>
    <n v="0"/>
    <n v="0"/>
    <s v="-"/>
    <n v="0"/>
    <n v="0"/>
    <n v="0"/>
    <n v="0"/>
    <n v="0"/>
    <n v="0"/>
    <n v="0"/>
    <n v="0"/>
    <n v="0"/>
    <n v="0"/>
    <n v="0"/>
    <m/>
    <n v="0"/>
    <x v="0"/>
    <s v="B1"/>
    <n v="8"/>
    <n v="1"/>
    <n v="1"/>
    <n v="1"/>
    <n v="1"/>
    <n v="1"/>
    <n v="1"/>
    <n v="1"/>
    <n v="0"/>
    <n v="1"/>
    <n v="0"/>
    <n v="1"/>
    <n v="0"/>
    <n v="0"/>
    <n v="1"/>
    <n v="0"/>
    <n v="1"/>
  </r>
  <r>
    <s v="SKNL"/>
    <s v="Slovenská knižnica pre nevidiacich Levoča"/>
    <s v="SKNL202201"/>
    <n v="1"/>
    <s v="Obstaranie úložiska zvukových súborov SKN"/>
    <s v="SKN má výhradné postavenie v oblasti sprístupňovania informácií pre zrakovo postihnutých v prístupných formátoch, teda aj vo zvukovom zázname. Všetky zvukové knihy a zvukové časopisy boli ukladané na diskové pole SKN. Začiatkom roka 2022 došlo k mimoriadnej udalosti spočívajúcej v poruche servra IBM. Pre SKN je nevyhnutné zabezpečiť nový a spoľahlivý server s diskovým poľom.  "/>
    <s v="Odstránenie havarijného stavu pôvodného servra, ktorý je po 15 rokoch na hranici životnosti a ktorý slúži na ukladanie všetkých zvukových kníh a časopisov z vydavateľskej produkcie SKN"/>
    <s v="N/A"/>
    <s v="Zriaďovacia listina SKN Čl. 1  bod 2 písm. a) a d)"/>
    <s v="1.úložisko na uchovanie 10 000 zvukových kníh a zvukových časopisov "/>
    <x v="0"/>
    <x v="0"/>
    <x v="0"/>
    <s v="01 Investičný zámer"/>
    <x v="0"/>
    <x v="1"/>
    <n v="1"/>
    <n v="16000"/>
    <n v="0"/>
    <n v="0"/>
    <n v="16000"/>
    <n v="0"/>
    <n v="0"/>
    <n v="0"/>
    <n v="0"/>
    <n v="0"/>
    <n v="0"/>
    <n v="0"/>
    <n v="0"/>
    <s v="-"/>
    <n v="0"/>
    <n v="0"/>
    <n v="0"/>
    <n v="0"/>
    <n v="0"/>
    <n v="0"/>
    <n v="0"/>
    <n v="0"/>
    <n v="0"/>
    <n v="0"/>
    <n v="0"/>
    <m/>
    <n v="1"/>
    <x v="0"/>
    <s v="B1"/>
    <n v="9"/>
    <n v="1"/>
    <n v="1"/>
    <n v="1"/>
    <n v="1"/>
    <n v="1"/>
    <n v="1"/>
    <n v="1"/>
    <n v="0"/>
    <n v="1"/>
    <n v="1"/>
    <n v="0"/>
    <n v="0"/>
    <n v="1"/>
    <n v="1"/>
    <n v="0"/>
    <n v="1"/>
  </r>
  <r>
    <s v="ŠVK PO"/>
    <s v="Štátna vedecká knižnica v Prešove"/>
    <s v="ŠVKPO202201"/>
    <n v="2"/>
    <s v="Obnova HW základne portálu ŠVK"/>
    <s v="Obnova servrov pre portál, ktoré sú po dobe životnosti a nie je možná ich hardvérová podpora od výrobcu. "/>
    <s v="Zabezpečiť kontinuitu v sprístupňovaní digitálnych kultúrnych objektov širokej verejnosti"/>
    <s v="N/A"/>
    <s v="http://www.strategiakultury.sk/sites/default/files/STRATEGIA_ROZVOJA_KULTURY_SR_NA_ROKY_2014-2020.pdf, strategická oblasť 2.4.1"/>
    <s v="nečerpať výdavky na opravu  počas 5 rokov z dôvodu zabezpečeného maintenance, 0 €/5 rokov"/>
    <x v="1"/>
    <x v="5"/>
    <x v="11"/>
    <s v="01 Investičný zámer"/>
    <x v="0"/>
    <x v="1"/>
    <n v="1"/>
    <n v="60000"/>
    <n v="0"/>
    <n v="0"/>
    <n v="60000"/>
    <n v="0"/>
    <n v="0"/>
    <n v="0"/>
    <n v="0"/>
    <n v="0"/>
    <n v="0"/>
    <n v="0"/>
    <n v="0"/>
    <s v="-"/>
    <n v="0"/>
    <n v="0"/>
    <n v="0"/>
    <n v="0"/>
    <n v="0"/>
    <n v="0"/>
    <n v="0"/>
    <n v="0"/>
    <n v="0"/>
    <n v="0"/>
    <n v="0"/>
    <m/>
    <n v="1"/>
    <x v="0"/>
    <s v="B1"/>
    <n v="8"/>
    <n v="1"/>
    <n v="1"/>
    <n v="1"/>
    <n v="1"/>
    <n v="1"/>
    <n v="1"/>
    <n v="1"/>
    <n v="0"/>
    <n v="1"/>
    <n v="0"/>
    <n v="0"/>
    <n v="1"/>
    <n v="0"/>
    <n v="1"/>
    <n v="0"/>
    <n v="1"/>
  </r>
  <r>
    <s v="UKB"/>
    <s v="Univerzitná knižnica v Bratislave"/>
    <s v="UKB202201"/>
    <n v="16"/>
    <s v="Modernizácia 12ks Jaguárových mechaník páskových knižníc IBM"/>
    <s v="Národný projekt Centrálny dátový archív (CDA) realizovala UKB v rámci OPIS OP2. Súčasťou HW riešenia CDA sú Páskove knižnice s jaguárovými mechanikami IBM verzie TS1140/E07. Servisná podpora na tieto mechaniky končí 02/2022. "/>
    <s v="Cieľom je modernizácia 12 páskových mechaník (polovičné množsvto všetkých mechaník TS1140/E07) na verziu TS1150/E08, aby bola v budúcnosti zabezpečená servisovateľnosť týchto mechaník. "/>
    <m/>
    <s v="Stratégia rozvoja slovenského knihovníctva na roky 2015 – 2020, /strategická oblasť č. 2/ priorita 2.3 opatrenie 2.3.1 "/>
    <s v="Predĺženie servisnej podpory prechodom na novšiu verziu"/>
    <x v="1"/>
    <x v="5"/>
    <x v="11"/>
    <s v="01 Investičný zámer"/>
    <x v="0"/>
    <x v="1"/>
    <n v="1"/>
    <s v="318 000"/>
    <n v="0"/>
    <n v="0"/>
    <s v="318 000"/>
    <n v="0"/>
    <n v="0"/>
    <n v="0"/>
    <n v="0"/>
    <n v="0"/>
    <n v="0"/>
    <n v="0"/>
    <n v="0"/>
    <s v="-"/>
    <n v="0"/>
    <n v="0"/>
    <n v="0"/>
    <n v="0"/>
    <n v="0"/>
    <n v="0"/>
    <n v="0"/>
    <n v="0"/>
    <n v="0"/>
    <n v="0"/>
    <n v="0"/>
    <m/>
    <n v="0"/>
    <x v="1"/>
    <s v="B3"/>
    <n v="7"/>
    <n v="0"/>
    <n v="1"/>
    <n v="1"/>
    <n v="1"/>
    <n v="1"/>
    <n v="0"/>
    <n v="0"/>
    <n v="0"/>
    <n v="1"/>
    <n v="0"/>
    <n v="0"/>
    <n v="1"/>
    <n v="1"/>
    <n v="1"/>
    <n v="0"/>
    <n v="1"/>
  </r>
  <r>
    <s v="UKB"/>
    <s v="Univerzitná knižnica v Bratislave"/>
    <s v="UKB202202"/>
    <n v="17"/>
    <s v="Obnova UPS (zdroj neprerušovaného napájania) s celkovým výkonom  256 kW ako podporná NON IKT technológia pre CDA aj DDP"/>
    <s v="Národný projekt Centrálny dátový archív (CDA) realizovala UKB v rámci OPIS OP2. Súčasťou zabezpečenia bezpečného fungovania celého systému je i nepretržitá dodávka elektrickej energie. Aby sme sa vyhli prípadným výpadkom z elektrickej siete, je nevyhnutné jej plynulé zabezpečenie prostredníctvom nezávislého zdroja - UPS.  Aktuálne zariadenia UPS boli dodané v roku 2013, kapacita ich batérií je podstatne znížená a nie je postačujúca na výpadky elektrickej energie. Aj krátky výpadok elektrickej energie (napr. v sekundách) môže spôsobiť výpadok niektorých zariadení (napr. chladiaceho systému CDA, a následne môže nastať nekontrolovateľné a neriadené vypínanie  IKT CDA zariadení, taktiež IKT DDP zariadení, čo môže narobiť veľké škody na kultúrnom dedičstve Slovenskej repobuliky. "/>
    <s v="Cieľom je obnova dvoch zdrojov neprerušovaného napájania (UPS) pre lokalitu CDA-A Bratislava, ktoré zabezpečujú plynulú dodávku elektrickej energie pre zariadenia IKT CDA aj IKT DDP, ktoré nesmú byť neočakávane vypnuté.  UPS majú celkový výkon 256 kW ( 2 systémy UPS s výkonom 128 kW). Súčasťou je inštalácia i spustenie do prevádzky. "/>
    <s v="N/A"/>
    <s v="Stratégia rozvoja slovenského knihovníctva na roky 2015 – 2020, /strategická oblasť č. 2/ priorita 2.3 opatrenie 2.3.1 "/>
    <s v="obnova batériových modulov, čo prinesie predĺženie životnosti a prevádzky systému napájaného prostredníctvom UPS"/>
    <x v="1"/>
    <x v="5"/>
    <x v="11"/>
    <s v="01 Investičný zámer"/>
    <x v="0"/>
    <x v="1"/>
    <n v="1"/>
    <n v="350000"/>
    <n v="0"/>
    <n v="0"/>
    <n v="350000"/>
    <n v="0"/>
    <n v="0"/>
    <n v="0"/>
    <n v="0"/>
    <n v="0"/>
    <n v="0"/>
    <n v="0"/>
    <n v="0"/>
    <s v="-"/>
    <n v="0"/>
    <n v="0"/>
    <n v="0"/>
    <n v="0"/>
    <n v="0"/>
    <n v="0"/>
    <n v="0"/>
    <n v="0"/>
    <n v="0"/>
    <n v="0"/>
    <n v="0"/>
    <m/>
    <n v="0"/>
    <x v="0"/>
    <s v="B1"/>
    <n v="9"/>
    <n v="1"/>
    <n v="1"/>
    <n v="1"/>
    <n v="1"/>
    <n v="1"/>
    <n v="1"/>
    <n v="1"/>
    <n v="0"/>
    <n v="1"/>
    <n v="0"/>
    <n v="0"/>
    <n v="1"/>
    <n v="1"/>
    <n v="1"/>
    <n v="0"/>
    <n v="1"/>
  </r>
  <r>
    <s v="UKB"/>
    <s v="Univerzitná knižnica v Bratislave"/>
    <s v="UKB202203"/>
    <n v="18"/>
    <s v="Obnova systému chladenia CDA ako podporná NON IKT technológia pre CDA aj DDP"/>
    <s v="Národný projekt Centrálny dátový archív (CDA) realizovala UKB v rámci OPIS OP2. Súčasťou NON IKT technológií nevyhnutných pre bezproblémové a nepretržité fungovanie dátového archívu je systém chladenia.  Aktuálny systém chladenia CDA bol dodaný v roku 2013. Aj krátky výpadok chladiaceho systému CDA môže spôsobiť nekontrolovateľné a neriadené vypínanie  IKT CDA zariadení aj taktiež IKT DDP zariadení, čo môže narobiť veľké škody na kultúrnom dedičstve Slovenskej repobuliky. "/>
    <s v="Cieľom je obnova systému chladenia pre dátové centrum CDA, vrátane inštalácia a spustenia do prevádzky. Systém chladenia zabezpečuje plynulé chladenie  zariadení IKT CDA aj IKT DDP, ktoré nesmú byť neočakávane vypnuté. "/>
    <s v="N/A"/>
    <s v="Stratégia rozvoja slovenského knihovníctva na roky 2015 – 2020, /strategická oblasť č. 2/ priorita 2.3 opatrenie 2.3.1 "/>
    <s v="zvýšenie efektivity, zníženie poruchovosti a zníženie nákladov na celkový servis"/>
    <x v="1"/>
    <x v="5"/>
    <x v="11"/>
    <s v="01 Investičný zámer"/>
    <x v="0"/>
    <x v="1"/>
    <n v="1"/>
    <n v="400000"/>
    <n v="0"/>
    <n v="0"/>
    <n v="400000"/>
    <n v="0"/>
    <n v="0"/>
    <n v="0"/>
    <n v="0"/>
    <n v="0"/>
    <n v="0"/>
    <n v="0"/>
    <n v="0"/>
    <s v="-"/>
    <n v="0"/>
    <n v="0"/>
    <n v="0"/>
    <n v="0"/>
    <n v="0"/>
    <n v="0"/>
    <n v="0"/>
    <n v="0"/>
    <n v="0"/>
    <n v="0"/>
    <n v="0"/>
    <m/>
    <n v="0"/>
    <x v="0"/>
    <s v="B1"/>
    <n v="9"/>
    <n v="1"/>
    <n v="1"/>
    <n v="1"/>
    <n v="1"/>
    <n v="1"/>
    <n v="1"/>
    <n v="1"/>
    <n v="0"/>
    <n v="1"/>
    <n v="0"/>
    <n v="0"/>
    <n v="1"/>
    <n v="1"/>
    <n v="1"/>
    <n v="0"/>
    <n v="1"/>
  </r>
  <r>
    <s v="UKB"/>
    <s v="Univerzitná knižnica v Bratislave"/>
    <s v="UKB202204"/>
    <n v="19"/>
    <s v="Obnova diskového poľa Digitálnych prameňov"/>
    <s v="UKB prevádzkuje archív Depozitu digitálnych prameňov, ktorý archivuje a sprístupňuje webové stránky a publikácie v elektronickej forme. Aktuálne diskové pole Hitachi je už technologicky zastarané a pre potreby uchovávania dát je nevyhnutná jeho výmena. Pole je aktuálne bez podpory a podpora výrobcom skončila 10/2021. Diskové pole Depozitu digitálnych prameňov slúži ako primárne blokové dátové úložisko, pripojené cez SAN (Storage Area Network) k serverom. Skladá sa z dvoch technologicky rovnakých diskových polí Hitachi, čo zaručuje dostupnosť dát v prípade výpadku jedného diskového poľa. Pre potreby riešenia je potrebný diskový priestor o minimálnej aktuálnej veľkosti cca 800 TB, s možnosťou rozšírenia kapacity. Pre potreby redundancie, výkonu a kapacity je potrebná dvojica oddelených diskových polí. Na úrovni diskových poli je uvádzaná kapacita v RAW v TB, 1TB = 1 000 000 000 000 B. Ďalšie vlastnosti sú redundantné kontrolery, SSD cache, automatická migrácia dát medzi tierami diskov, minimálny 256GB controler pamäte, minimálne 16x 8GB/s Fibre channel frontend port. Po výmene diskového poľa bude potrebná aj migrácia súčasných dát."/>
    <s v="Cieľom je odstránenie technologicky zastaraného a nepodporovaného diskového poľa zakúpením nového kapacitne a technologicky vyhovujúceho hardvéru pre potreby uchovávania webového archívu a archívu elektronických publikácií."/>
    <s v="N/A"/>
    <s v="Stratégia rozvoja slovenského knihovníctva na roky 2015 – 2020, strategická oblasť č. 2, priorita 2.2 opatrenie 2.2.6 "/>
    <s v="výmena/úspora"/>
    <x v="2"/>
    <x v="5"/>
    <x v="12"/>
    <s v="01 Investičný zámer"/>
    <x v="0"/>
    <x v="1"/>
    <n v="1"/>
    <n v="400000"/>
    <n v="0"/>
    <n v="0"/>
    <n v="0"/>
    <n v="350000"/>
    <n v="50000"/>
    <n v="0"/>
    <n v="0"/>
    <n v="0"/>
    <n v="0"/>
    <n v="0"/>
    <n v="0"/>
    <s v="-"/>
    <n v="0"/>
    <n v="0"/>
    <n v="0"/>
    <n v="0"/>
    <n v="0"/>
    <n v="0"/>
    <n v="0"/>
    <n v="0"/>
    <n v="0"/>
    <n v="0"/>
    <n v="0"/>
    <s v="Rok 2023 obnova HW a zmena konfigurácie, rok 2024 navýšenie kapacity diskov na požadovanú úroveň."/>
    <n v="0"/>
    <x v="0"/>
    <s v="B1"/>
    <n v="9"/>
    <n v="1"/>
    <n v="1"/>
    <n v="1"/>
    <n v="1"/>
    <n v="1"/>
    <n v="1"/>
    <n v="1"/>
    <n v="0"/>
    <n v="1"/>
    <n v="0"/>
    <n v="1"/>
    <n v="0"/>
    <n v="1"/>
    <n v="1"/>
    <n v="0"/>
    <n v="1"/>
  </r>
  <r>
    <s v="Lúčnica"/>
    <s v="Umelecký súbor Lúčnica"/>
    <s v="Lúčnica202101"/>
    <s v="R"/>
    <s v="Rekonštrukcia priestorov Hurbanove kasárne - I. etapa     rekonštrukcia priestorov nácvičnej sály pre tanečný súbor Lúčnice a šatní"/>
    <s v="Rekonštrukcia priestorov Hurbanových kasárni, časť, kde bude nácvičná sála pre tanečný súbor Lúčnice a šatní.     Momentálne sú nácvičné priestory vo výpožičke v hist.budove SND, ktorá ukončuje výpožičku a má sa rekonštruovať"/>
    <s v="Cieľom zámeru je začať nácviky tanečného súboru Lúčnice v rekonštruovaných priestoroch od októbra 2021"/>
    <s v="N/A"/>
    <s v="Zriaďovacia listina US Lúčnica, Čl.1 pís. d)"/>
    <s v="Zníženie nákladov na prenájmy; 7200 eur/rok"/>
    <x v="1"/>
    <x v="1"/>
    <x v="1"/>
    <s v="08 Realizované"/>
    <x v="1"/>
    <x v="0"/>
    <n v="0.08"/>
    <n v="207171"/>
    <n v="680"/>
    <n v="189771"/>
    <n v="0"/>
    <n v="0"/>
    <n v="0"/>
    <n v="0"/>
    <n v="0"/>
    <n v="0"/>
    <n v="0"/>
    <n v="0"/>
    <n v="0"/>
    <s v="-"/>
    <n v="0"/>
    <n v="0"/>
    <n v="0"/>
    <n v="0"/>
    <n v="0"/>
    <n v="0"/>
    <n v="0"/>
    <n v="0"/>
    <n v="0"/>
    <n v="0"/>
    <n v="0"/>
    <s v="Celková suma rekonštrukcie 200 000 €, z toho sú odhadované kapitálové výdavky vo výške 100000€, a bežné výdavky vo výške 100000€"/>
    <n v="0"/>
    <x v="0"/>
    <s v="B1"/>
    <n v="8"/>
    <n v="0"/>
    <n v="1"/>
    <n v="1"/>
    <n v="1"/>
    <n v="1"/>
    <n v="1"/>
    <n v="1"/>
    <n v="0"/>
    <n v="1"/>
    <n v="0"/>
    <n v="0"/>
    <n v="1"/>
    <n v="1"/>
    <n v="1"/>
    <n v="1"/>
    <n v="0"/>
  </r>
  <r>
    <s v="ŠO "/>
    <s v="Štátna opera "/>
    <s v="ŠO202114"/>
    <s v="R"/>
    <s v="Dezinfekčné zariadenia"/>
    <s v="Dezinfekčné prístroje simulujú prírodnú ionizáciu, aktivujú proces samočistenia a dezinfekcie vzduchu. Ich použitím sa získa čistý a svieži vzduch bez choroboplodných zárodkov a zápachu."/>
    <s v="Ochrana zamestnancov a návštevníkov proti ochoreniu COVID-19."/>
    <s v="N/A"/>
    <s v="Zákon č. 124/2006 Z.z. o bezpečnosti a ochrane zdravia pri práci, §5 "/>
    <s v="ukazovať je špecifikovaný zákonom č. 124/2006 Z.z. o bezpečnosti a ochrane zdravia pri práci, §5, bod 2 a"/>
    <x v="1"/>
    <x v="3"/>
    <x v="5"/>
    <s v="08 Realizované"/>
    <x v="0"/>
    <x v="0"/>
    <n v="1"/>
    <n v="18265.080000000002"/>
    <n v="0"/>
    <n v="18265.080000000002"/>
    <n v="0"/>
    <n v="0"/>
    <n v="0"/>
    <n v="0"/>
    <n v="0"/>
    <n v="0"/>
    <n v="0"/>
    <n v="0"/>
    <n v="0"/>
    <s v="-"/>
    <n v="0"/>
    <n v="0"/>
    <n v="0"/>
    <n v="0"/>
    <n v="0"/>
    <n v="0"/>
    <n v="0"/>
    <n v="0"/>
    <n v="0"/>
    <n v="0"/>
    <n v="0"/>
    <m/>
    <n v="1"/>
    <x v="0"/>
    <s v="B1"/>
    <n v="9"/>
    <n v="1"/>
    <n v="1"/>
    <n v="1"/>
    <n v="1"/>
    <n v="1"/>
    <n v="1"/>
    <n v="1"/>
    <n v="0"/>
    <n v="1"/>
    <n v="0"/>
    <n v="0"/>
    <n v="1"/>
    <n v="1"/>
    <n v="1"/>
    <n v="1"/>
    <n v="0"/>
  </r>
  <r>
    <s v="ŠO "/>
    <s v="Štátna opera "/>
    <s v="ŠO202115"/>
    <s v="R"/>
    <s v="Koberce"/>
    <s v="Výmena povlakovej krytiny podláh - kobercov v miestnostiach foyer, Bohéma klub a chodba za javiskom"/>
    <s v="Výmenou kobercov sa zabezpečí ochrana zamestnancov pred pádom z hľadiska BOZP a zvýši sa kvalita reprezentačných priestorov."/>
    <s v="N/A"/>
    <s v="Zákon č. 278/1993 Z.z. o správe majetku štátu, čl. I § 3, bod 2"/>
    <s v="KPI nie je možné kvantifikovať"/>
    <x v="1"/>
    <x v="3"/>
    <x v="18"/>
    <s v="08 Realizované"/>
    <x v="2"/>
    <x v="0"/>
    <n v="1"/>
    <n v="11812.46"/>
    <n v="0"/>
    <n v="11812.46"/>
    <n v="0"/>
    <n v="0"/>
    <n v="0"/>
    <n v="0"/>
    <n v="0"/>
    <n v="0"/>
    <n v="0"/>
    <n v="0"/>
    <n v="0"/>
    <s v="-"/>
    <n v="0"/>
    <n v="0"/>
    <n v="0"/>
    <n v="0"/>
    <n v="0"/>
    <n v="0"/>
    <n v="0"/>
    <n v="0"/>
    <n v="0"/>
    <n v="0"/>
    <n v="0"/>
    <m/>
    <n v="1"/>
    <x v="0"/>
    <s v="B1"/>
    <n v="9"/>
    <n v="1"/>
    <n v="1"/>
    <n v="1"/>
    <n v="1"/>
    <n v="1"/>
    <n v="1"/>
    <n v="1"/>
    <n v="0"/>
    <n v="1"/>
    <n v="0"/>
    <n v="0"/>
    <n v="1"/>
    <n v="1"/>
    <n v="1"/>
    <n v="1"/>
    <n v="0"/>
  </r>
  <r>
    <s v="ŠO "/>
    <s v="Štátna opera "/>
    <s v="ŠO202116"/>
    <s v="R"/>
    <s v="Mikrofóny"/>
    <s v="Sada 8  ks špeciálnych mikrofónov na nahrávanie a dozvučenie predstavení."/>
    <s v="Cieľom projektu je zvýšenie umeleckej kvality insenácií."/>
    <s v="N/A"/>
    <s v="Zriaďovacia listina ŠO, Čl. I, bod 2 k"/>
    <s v="počet podujatí, 120/rok"/>
    <x v="2"/>
    <x v="3"/>
    <x v="8"/>
    <s v="08 Realizované"/>
    <x v="0"/>
    <x v="0"/>
    <n v="1"/>
    <n v="9590.4"/>
    <n v="0"/>
    <n v="9590.4"/>
    <n v="0"/>
    <n v="0"/>
    <n v="0"/>
    <n v="0"/>
    <n v="0"/>
    <n v="0"/>
    <n v="0"/>
    <n v="0"/>
    <n v="0"/>
    <s v="-"/>
    <n v="0"/>
    <n v="0"/>
    <n v="0"/>
    <n v="0"/>
    <n v="0"/>
    <n v="0"/>
    <n v="0"/>
    <n v="0"/>
    <n v="0"/>
    <n v="0"/>
    <n v="0"/>
    <m/>
    <n v="1"/>
    <x v="0"/>
    <s v="B1"/>
    <n v="9"/>
    <n v="1"/>
    <n v="1"/>
    <n v="1"/>
    <n v="1"/>
    <n v="1"/>
    <n v="1"/>
    <n v="1"/>
    <n v="0"/>
    <n v="1"/>
    <n v="0"/>
    <n v="1"/>
    <n v="0"/>
    <n v="1"/>
    <n v="1"/>
    <n v="1"/>
    <n v="0"/>
  </r>
  <r>
    <s v="ŠO "/>
    <s v="Štátna opera "/>
    <s v="ŠO202201"/>
    <n v="8"/>
    <s v="Obnova a doplnenie šijacieho parku - pánska a dámska krajčírska dielňa"/>
    <s v="Obnova šijacieho parku - dámska krajčírska dielňa - vysokootáčkový obnitkovací stroj so zaisť. stehom. Doplnenie šijacieho parku - pánska krajčírska dielňa - coverlock priemyselný stroj, vrátane príslušenstva."/>
    <s v="Doplnením a výmenou šijacích strojov sa zabezpečí skvalitnenie práce v krajčírskych dielňach pri vytváraní kostýmov pre predstavenia Štátnej opery."/>
    <s v="N/A"/>
    <s v="Zriaďovacia listina ŠO, Čl. I, bod 2 g"/>
    <s v="počet podujatí, 120/rok"/>
    <x v="1"/>
    <x v="3"/>
    <x v="29"/>
    <s v="07 V realizácii"/>
    <x v="0"/>
    <x v="0"/>
    <n v="1"/>
    <n v="5400"/>
    <n v="0"/>
    <n v="2040"/>
    <n v="3360"/>
    <n v="0"/>
    <n v="0"/>
    <n v="0"/>
    <n v="0"/>
    <n v="0"/>
    <n v="0"/>
    <n v="0"/>
    <n v="0"/>
    <s v="-"/>
    <n v="0"/>
    <n v="0"/>
    <n v="0"/>
    <n v="0"/>
    <n v="0"/>
    <n v="0"/>
    <n v="0"/>
    <n v="0"/>
    <n v="0"/>
    <n v="0"/>
    <n v="0"/>
    <m/>
    <n v="1"/>
    <x v="0"/>
    <s v="B1"/>
    <n v="9"/>
    <n v="1"/>
    <n v="1"/>
    <n v="1"/>
    <n v="1"/>
    <n v="1"/>
    <n v="1"/>
    <n v="1"/>
    <n v="0"/>
    <n v="1"/>
    <n v="0"/>
    <n v="0"/>
    <n v="1"/>
    <n v="1"/>
    <n v="1"/>
    <n v="1"/>
    <n v="0"/>
  </r>
  <r>
    <s v="ŠO "/>
    <s v="Štátna opera "/>
    <s v="ŠO202202"/>
    <n v="9"/>
    <s v="Nákup prevádzkových strojov, prístrojov a zariadení"/>
    <s v="Nákup vrchnej frézy, zakružovačky profilov, trubiek do zámočníckej dielne."/>
    <s v="Zvýšenie bezpečnosti práce na pracovisku v dielňach pri tvorbe nových kulís."/>
    <s v="N/A"/>
    <s v="Zriaďovacia listina ŠO, Čl. I, bod 2 g"/>
    <s v="počet podujatí, 120/rok"/>
    <x v="1"/>
    <x v="3"/>
    <x v="29"/>
    <s v="07 V realizácii"/>
    <x v="0"/>
    <x v="0"/>
    <n v="1"/>
    <n v="12650"/>
    <n v="0"/>
    <n v="0"/>
    <n v="12650"/>
    <n v="0"/>
    <n v="0"/>
    <n v="0"/>
    <n v="0"/>
    <n v="0"/>
    <n v="0"/>
    <n v="0"/>
    <n v="0"/>
    <s v="-"/>
    <n v="0"/>
    <n v="0"/>
    <n v="0"/>
    <n v="0"/>
    <n v="0"/>
    <n v="0"/>
    <n v="0"/>
    <n v="0"/>
    <n v="0"/>
    <n v="0"/>
    <n v="0"/>
    <m/>
    <n v="1"/>
    <x v="0"/>
    <s v="B1"/>
    <n v="9"/>
    <n v="1"/>
    <n v="1"/>
    <n v="1"/>
    <n v="1"/>
    <n v="1"/>
    <n v="1"/>
    <n v="1"/>
    <n v="0"/>
    <n v="1"/>
    <n v="0"/>
    <n v="0"/>
    <n v="1"/>
    <n v="1"/>
    <n v="1"/>
    <n v="1"/>
    <n v="0"/>
  </r>
  <r>
    <s v="ŠO "/>
    <s v="Štátna opera "/>
    <s v="ŠO202203"/>
    <n v="4"/>
    <s v="Doplnenie prepäťovej ochrany v rozvádzači RM 5.1 VZT na piatom poschodí"/>
    <s v="Prepäťová ochrana je nepostrádateľné zariadenie na ochranu  elektrických zariadení pred bleskom a výkyvmi napätia v sieti."/>
    <s v="Hlavným cieľom doplnenia prepäťovej ochrany je zabezpečiť ochranu telesa budovy pred priamymi údermi blesku a v konečnom dôsledku chrániť zariadenie znížením zvyškového prepäťového napätia, aby nárazová energia nepoškodila elektrické zariadenia."/>
    <s v="N/A"/>
    <s v="Zriaďovacia listina ŠO, Čl. I, bod 2 k; Zákon č. 278/1993 Z.z. o správe majetku štátu, čl. I § 3, bod 2"/>
    <s v="ukazovateľ je špecifikovaný normou STN 33 2000-6-61 Elektrické inštalácie nízkeho napätia"/>
    <x v="1"/>
    <x v="3"/>
    <x v="5"/>
    <s v="07 V realizácii"/>
    <x v="0"/>
    <x v="0"/>
    <n v="1"/>
    <n v="2585"/>
    <n v="0"/>
    <n v="0"/>
    <n v="2585"/>
    <n v="0"/>
    <n v="0"/>
    <n v="0"/>
    <n v="0"/>
    <n v="0"/>
    <n v="0"/>
    <n v="0"/>
    <n v="0"/>
    <s v="-"/>
    <n v="0"/>
    <n v="0"/>
    <n v="0"/>
    <n v="0"/>
    <n v="0"/>
    <n v="0"/>
    <n v="0"/>
    <n v="0"/>
    <n v="0"/>
    <n v="0"/>
    <n v="0"/>
    <m/>
    <n v="1"/>
    <x v="0"/>
    <s v="B1"/>
    <n v="9"/>
    <n v="1"/>
    <n v="1"/>
    <n v="1"/>
    <n v="1"/>
    <n v="1"/>
    <n v="1"/>
    <n v="1"/>
    <n v="0"/>
    <n v="1"/>
    <n v="0"/>
    <n v="0"/>
    <n v="1"/>
    <n v="1"/>
    <n v="1"/>
    <n v="1"/>
    <n v="0"/>
  </r>
  <r>
    <s v="ŠO "/>
    <s v="Štátna opera "/>
    <s v="ŠO202204"/>
    <n v="5"/>
    <s v="Klimatizácia apartmánov, šatní orchestra 5.NP a šatní zboru a sólistov 2.NP"/>
    <s v="Projekt &quot;Klimatizácia apartmánov, šatní orchestra 5.NP a šatní zboru a sólistov 2.NP&quot; rieši doplnenie klimatizačných jednotiek v priestoroch budovy Štátnej opery."/>
    <s v="Projekt &quot;Klimatizácia apartmánov, šatní orchestra 5.NP a šatní zboru a sólistov 2.NP&quot; zabezpečí pre zamestnancov Štátnej opery tepelnú pohodu hlavne v letných mesiacoch."/>
    <s v="N/A"/>
    <s v="Zriaďovacia listina ŠO, Čl. I, bod 2 k; Zákon č. 278/1993 Z.z. o správe majetku štátu, čl. I § 3, bod 2"/>
    <s v="využitie priestorov budovy ŠO v letných mesiacoch, 30/miestností"/>
    <x v="1"/>
    <x v="3"/>
    <x v="24"/>
    <s v="07 V realizácii"/>
    <x v="1"/>
    <x v="0"/>
    <n v="0.76"/>
    <n v="122489"/>
    <n v="2952"/>
    <n v="2952"/>
    <n v="119537"/>
    <n v="0"/>
    <n v="0"/>
    <n v="0"/>
    <n v="0"/>
    <n v="0"/>
    <n v="0"/>
    <n v="0"/>
    <n v="0"/>
    <s v="-"/>
    <n v="0"/>
    <n v="0"/>
    <n v="0"/>
    <n v="0"/>
    <n v="0"/>
    <n v="0"/>
    <n v="0"/>
    <n v="0"/>
    <n v="0"/>
    <n v="0"/>
    <n v="0"/>
    <m/>
    <n v="0"/>
    <x v="0"/>
    <s v="B1"/>
    <n v="9"/>
    <n v="1"/>
    <n v="1"/>
    <n v="1"/>
    <n v="1"/>
    <n v="1"/>
    <n v="1"/>
    <n v="1"/>
    <n v="0"/>
    <n v="1"/>
    <n v="0"/>
    <n v="0"/>
    <n v="1"/>
    <n v="1"/>
    <n v="1"/>
    <n v="1"/>
    <n v="0"/>
  </r>
  <r>
    <s v="ŠO "/>
    <s v="Štátna opera "/>
    <s v="ŠO202205"/>
    <n v="6"/>
    <s v="Svetelné zariadenia"/>
    <s v="Výmena čelných 4 ks reflektorov za 2 ks profilové LED plnofarebné, nákup nových reflektorov na outdoorové svietenie budovy v počte 12 ks vrátane ovládania, nákup nových &quot;automatizovaných &quot; digitálnych sledovacích zariadení +  2 ks aktívnych plnoovládaných LED svetiel,nákup predných plošných svietidiel z galérie - náhrada klasických reflektorov za LED s nízkou spotrebou (3 ks), nákup nových LED svietidiel - 3ks."/>
    <s v="Cieľom projektu je zvýšenie umeleckej kvality osvetlenia a zníženie spotreby elektrickej energie."/>
    <s v="N/A"/>
    <s v="Zriaďovacia listina ŠO, Čl. I, bod 2 k"/>
    <s v="počet podujatí, 120/rok"/>
    <x v="2"/>
    <x v="3"/>
    <x v="4"/>
    <s v="07 V realizácii"/>
    <x v="0"/>
    <x v="0"/>
    <n v="1"/>
    <n v="199300"/>
    <n v="0"/>
    <n v="0"/>
    <n v="199300"/>
    <n v="0"/>
    <n v="0"/>
    <n v="0"/>
    <n v="0"/>
    <n v="0"/>
    <n v="0"/>
    <n v="0"/>
    <n v="0"/>
    <s v="-"/>
    <n v="0"/>
    <n v="0"/>
    <n v="0"/>
    <n v="0"/>
    <n v="0"/>
    <n v="0"/>
    <n v="0"/>
    <n v="0"/>
    <n v="0"/>
    <n v="0"/>
    <n v="0"/>
    <m/>
    <n v="0"/>
    <x v="0"/>
    <s v="B1"/>
    <n v="9"/>
    <n v="1"/>
    <n v="1"/>
    <n v="1"/>
    <n v="1"/>
    <n v="1"/>
    <n v="1"/>
    <n v="1"/>
    <n v="0"/>
    <n v="1"/>
    <n v="0"/>
    <n v="1"/>
    <n v="0"/>
    <n v="1"/>
    <n v="1"/>
    <n v="1"/>
    <n v="0"/>
  </r>
  <r>
    <s v="ŠO "/>
    <s v="Štátna opera "/>
    <s v="ŠO202206"/>
    <s v="R"/>
    <s v="Efektové zariadenie - ohňostroj"/>
    <s v="Efektové zariadenie pre zabezpečenie inscenácií a koncertov (2 ks)."/>
    <s v="Cieľom projektu je zvýšenie umeleckej kvality insenácií."/>
    <s v="N/A"/>
    <s v="Zriaďovacia listina ŠO, Čl. I, bod 2 k"/>
    <s v="počet podujatí, 120/rok"/>
    <x v="2"/>
    <x v="3"/>
    <x v="4"/>
    <s v="08 Realizované"/>
    <x v="0"/>
    <x v="0"/>
    <n v="1"/>
    <n v="4030"/>
    <n v="0"/>
    <n v="0"/>
    <n v="4030"/>
    <n v="0"/>
    <n v="0"/>
    <n v="0"/>
    <n v="0"/>
    <n v="0"/>
    <n v="0"/>
    <n v="0"/>
    <n v="0"/>
    <s v="-"/>
    <n v="0"/>
    <n v="0"/>
    <n v="0"/>
    <n v="0"/>
    <n v="0"/>
    <n v="0"/>
    <n v="0"/>
    <n v="0"/>
    <n v="0"/>
    <n v="0"/>
    <n v="0"/>
    <m/>
    <n v="1"/>
    <x v="0"/>
    <s v="B1"/>
    <n v="9"/>
    <n v="1"/>
    <n v="1"/>
    <n v="1"/>
    <n v="1"/>
    <n v="1"/>
    <n v="1"/>
    <n v="1"/>
    <n v="0"/>
    <n v="1"/>
    <n v="0"/>
    <n v="1"/>
    <n v="0"/>
    <n v="1"/>
    <n v="1"/>
    <n v="1"/>
    <n v="0"/>
  </r>
  <r>
    <s v="ŠO "/>
    <s v="Štátna opera "/>
    <s v="ŠO202207"/>
    <n v="7"/>
    <s v="Mikrofóny"/>
    <s v="Sada 8  ks špeciálnych mikrofónov na nahrávanie a dozvučenie predstavení."/>
    <s v="Cieľom projektu je zvýšenie umeleckej kvality insenácií."/>
    <s v="N/A"/>
    <s v="Zriaďovacia listina ŠO, Čl. I, bod 2 k"/>
    <s v="počet podujatí, 120/rok"/>
    <x v="2"/>
    <x v="3"/>
    <x v="8"/>
    <s v="07 V realizácii"/>
    <x v="0"/>
    <x v="0"/>
    <n v="1"/>
    <n v="27000"/>
    <n v="0"/>
    <n v="0"/>
    <n v="27000"/>
    <n v="0"/>
    <n v="0"/>
    <n v="0"/>
    <n v="0"/>
    <n v="0"/>
    <n v="0"/>
    <n v="0"/>
    <n v="0"/>
    <s v="-"/>
    <n v="0"/>
    <n v="0"/>
    <n v="0"/>
    <n v="0"/>
    <n v="0"/>
    <n v="0"/>
    <n v="0"/>
    <n v="0"/>
    <n v="0"/>
    <n v="0"/>
    <n v="0"/>
    <m/>
    <n v="1"/>
    <x v="0"/>
    <s v="B1"/>
    <n v="9"/>
    <n v="1"/>
    <n v="1"/>
    <n v="1"/>
    <n v="1"/>
    <n v="1"/>
    <n v="1"/>
    <n v="1"/>
    <n v="0"/>
    <n v="1"/>
    <n v="0"/>
    <n v="1"/>
    <n v="0"/>
    <n v="1"/>
    <n v="1"/>
    <n v="1"/>
    <n v="0"/>
  </r>
  <r>
    <s v="ŠO "/>
    <s v="Štátna opera "/>
    <s v="ŠO202208"/>
    <n v="14"/>
    <s v="Javiskové zdvíhacie zariadenia"/>
    <s v="Zadné zdvíhacie zariadenie (2 motory + konštrukcia) 1 ks a bočné zdvíhacie zariadenie 2 ks."/>
    <s v="Cieľom projektu je zvýšenie umeleckej kvality insenácií,zvýšenie bezpečnosti práce na javisku a hlavne sa zvýši nosnosť zaťaženia z 100 kg na 500kg."/>
    <s v="N/A"/>
    <s v="Zriaďovacia listina ŠO, Čl. I, bod 2 k"/>
    <s v="počet podujatí, 120/rok"/>
    <x v="2"/>
    <x v="3"/>
    <x v="6"/>
    <s v="01 Investičný zámer"/>
    <x v="0"/>
    <x v="1"/>
    <n v="1"/>
    <n v="27000"/>
    <n v="0"/>
    <n v="0"/>
    <n v="27000"/>
    <n v="0"/>
    <n v="0"/>
    <n v="0"/>
    <n v="0"/>
    <n v="0"/>
    <n v="0"/>
    <n v="0"/>
    <n v="0"/>
    <s v="-"/>
    <n v="0"/>
    <n v="0"/>
    <n v="0"/>
    <n v="0"/>
    <n v="0"/>
    <n v="0"/>
    <n v="0"/>
    <n v="0"/>
    <n v="0"/>
    <n v="0"/>
    <n v="0"/>
    <m/>
    <n v="1"/>
    <x v="0"/>
    <s v="B1"/>
    <n v="9"/>
    <n v="1"/>
    <n v="1"/>
    <n v="1"/>
    <n v="1"/>
    <n v="1"/>
    <n v="1"/>
    <n v="1"/>
    <n v="0"/>
    <n v="1"/>
    <n v="0"/>
    <n v="1"/>
    <n v="0"/>
    <n v="1"/>
    <n v="1"/>
    <n v="0"/>
    <n v="1"/>
  </r>
  <r>
    <s v="ŠO "/>
    <s v="Štátna opera "/>
    <s v="ŠO202209"/>
    <n v="15"/>
    <s v="Nákup motorových vozidiel"/>
    <s v="Výmena technicky opotrebovaných vozidiel za nové, spolu 2 ks."/>
    <s v="Cieľom projektu je zníženie nákladov spojených s opravami vozdiel a tiež zvýšenie bezpečnosti premávky."/>
    <s v="N/A"/>
    <s v="Zriaďovacia listina ŠO, Čl. I, bod 2 k; Zákon č. 278/1993 Z. z. o správe majetku štátu, §3 ods. 2"/>
    <s v="zníženie nákladov na opravy a prevádzku, 5300 €/rok"/>
    <x v="1"/>
    <x v="3"/>
    <x v="14"/>
    <s v="01 Investičný zámer"/>
    <x v="0"/>
    <x v="1"/>
    <n v="1"/>
    <n v="64400"/>
    <n v="0"/>
    <n v="0"/>
    <n v="0"/>
    <n v="0"/>
    <n v="14400"/>
    <n v="0"/>
    <n v="50000"/>
    <n v="0"/>
    <n v="0"/>
    <n v="0"/>
    <n v="0"/>
    <s v="-"/>
    <n v="0"/>
    <n v="0"/>
    <n v="0"/>
    <n v="0"/>
    <n v="0"/>
    <n v="0"/>
    <n v="0"/>
    <n v="0"/>
    <n v="0"/>
    <n v="0"/>
    <n v="0"/>
    <m/>
    <n v="1"/>
    <x v="0"/>
    <s v="B1"/>
    <n v="9"/>
    <n v="1"/>
    <n v="1"/>
    <n v="1"/>
    <n v="1"/>
    <n v="1"/>
    <n v="1"/>
    <n v="1"/>
    <n v="0"/>
    <n v="1"/>
    <n v="0"/>
    <n v="0"/>
    <n v="1"/>
    <n v="1"/>
    <n v="1"/>
    <n v="0"/>
    <n v="1"/>
  </r>
  <r>
    <s v="ŠO "/>
    <s v="Štátna opera "/>
    <s v="ŠO202210"/>
    <n v="16"/>
    <s v="Nákup prevádzkových strojov, prístrojov a zariadení"/>
    <s v="Nákup ohýbačky plechov do hr. 2,5 mm  a nákup pákových nožníc do zámočníckej dielne."/>
    <s v="Zvýšenie bezpečnosti práce na pracovisku v dielňach pri tvorbe nových kulís."/>
    <s v="N/A"/>
    <s v="Zriaďovacia listina ŠO, Čl. I, bod 2 g"/>
    <s v="počet podujatí, 120/rok"/>
    <x v="1"/>
    <x v="3"/>
    <x v="29"/>
    <s v="01 Investičný zámer"/>
    <x v="0"/>
    <x v="1"/>
    <n v="1"/>
    <n v="8500"/>
    <n v="0"/>
    <n v="0"/>
    <n v="0"/>
    <n v="8500"/>
    <n v="0"/>
    <n v="0"/>
    <n v="0"/>
    <n v="0"/>
    <n v="0"/>
    <n v="0"/>
    <n v="0"/>
    <s v="-"/>
    <n v="0"/>
    <n v="0"/>
    <n v="0"/>
    <n v="0"/>
    <n v="0"/>
    <n v="0"/>
    <n v="0"/>
    <n v="0"/>
    <n v="0"/>
    <n v="0"/>
    <n v="0"/>
    <m/>
    <n v="1"/>
    <x v="0"/>
    <s v="B1"/>
    <n v="9"/>
    <n v="1"/>
    <n v="1"/>
    <n v="1"/>
    <n v="1"/>
    <n v="1"/>
    <n v="1"/>
    <n v="1"/>
    <n v="0"/>
    <n v="1"/>
    <n v="0"/>
    <n v="0"/>
    <n v="1"/>
    <n v="1"/>
    <n v="1"/>
    <n v="0"/>
    <n v="1"/>
  </r>
  <r>
    <s v="SND"/>
    <s v="Slovenské národné divadlo"/>
    <s v="SND202201"/>
    <n v="3"/>
    <s v="Svetelný riadiaci pult+ backup GRAND MA3 Full size    pre sálu opery a baletu                              "/>
    <s v="Nevyhnutná výmena existujúceho svetelného pultu sály Opery a baletu, nakoľko je zastaralé a neexistuje softwarová a hardwarová podpora a servis,  nepodporuje komunikáciu s novými svetelnými a video zariadeniami."/>
    <s v="Cieľom je zabezpečiť modernú a bezporuchovú prevádzku svetelných technológii, nakoľko sa jedná o najdoležitejší komponent vo svetelnom reťazci."/>
    <s v="N/A"/>
    <s v="Zákon č. 385/1997 Z.z. o Slov.národnom divadle, §2"/>
    <s v="KPI nie je možné kvantifikovať"/>
    <x v="2"/>
    <x v="3"/>
    <x v="6"/>
    <s v="06 Pred vyhlásením verejného obstarávania"/>
    <x v="2"/>
    <x v="0"/>
    <n v="1"/>
    <n v="59760"/>
    <n v="0"/>
    <n v="0"/>
    <n v="59760"/>
    <n v="0"/>
    <n v="0"/>
    <n v="0"/>
    <n v="0"/>
    <n v="0"/>
    <n v="0"/>
    <n v="0"/>
    <n v="0"/>
    <s v="-"/>
    <n v="0"/>
    <n v="0"/>
    <n v="0"/>
    <n v="0"/>
    <n v="0"/>
    <n v="0"/>
    <n v="0"/>
    <n v="0"/>
    <n v="0"/>
    <n v="0"/>
    <n v="0"/>
    <m/>
    <n v="1"/>
    <x v="0"/>
    <s v="B1"/>
    <n v="9"/>
    <n v="1"/>
    <n v="1"/>
    <n v="1"/>
    <n v="1"/>
    <n v="1"/>
    <n v="1"/>
    <n v="1"/>
    <n v="0"/>
    <n v="1"/>
    <n v="0"/>
    <n v="1"/>
    <n v="0"/>
    <n v="1"/>
    <n v="1"/>
    <n v="1"/>
    <n v="0"/>
  </r>
  <r>
    <s v="SND"/>
    <s v="Slovenské národné divadlo"/>
    <s v="SND202202"/>
    <n v="4"/>
    <s v="Svetelný riadiaci pult+ backup GRAND MA3 Light pre sálu Opery a baletu"/>
    <s v="Nevyhnutná výmena existujúceho svetelného pultu , nakoľko je zastaralé a neexistuje softwérová a hardwérová podpora a servis,  nepodporuje komunikáciu s novými svetelnými a video zariadeniami."/>
    <s v="Cieľom je zabezpečiť modernú a bezporuchovú prevádzku svetelných technológii, nakoľko sa jedná o najdoležitejší komponent vo svetelnom reťazci."/>
    <s v="N/A"/>
    <s v="Zákon č. 385/1997 Z.z. o Slov.národnom divadle, §2"/>
    <s v="KPI nie je možné kvantifikovať"/>
    <x v="2"/>
    <x v="3"/>
    <x v="6"/>
    <s v="06 Pred vyhlásením verejného obstarávania"/>
    <x v="2"/>
    <x v="0"/>
    <n v="1"/>
    <n v="45480"/>
    <n v="0"/>
    <n v="0"/>
    <n v="45480"/>
    <n v="0"/>
    <n v="0"/>
    <n v="0"/>
    <n v="0"/>
    <n v="0"/>
    <n v="0"/>
    <n v="0"/>
    <n v="0"/>
    <s v="-"/>
    <n v="0"/>
    <n v="0"/>
    <n v="0"/>
    <n v="0"/>
    <n v="0"/>
    <n v="0"/>
    <n v="0"/>
    <n v="0"/>
    <n v="0"/>
    <n v="0"/>
    <n v="0"/>
    <m/>
    <n v="1"/>
    <x v="0"/>
    <s v="B1"/>
    <n v="9"/>
    <n v="1"/>
    <n v="1"/>
    <n v="1"/>
    <n v="1"/>
    <n v="1"/>
    <n v="1"/>
    <n v="1"/>
    <n v="0"/>
    <n v="1"/>
    <n v="0"/>
    <n v="1"/>
    <n v="0"/>
    <n v="1"/>
    <n v="1"/>
    <n v="1"/>
    <n v="0"/>
  </r>
  <r>
    <s v="SND"/>
    <s v="Slovenské národné divadlo"/>
    <s v="SND202203"/>
    <n v="5"/>
    <s v="Svetelný riadiaci pult+ backup GRAND MA3 Light pre Štúdio"/>
    <s v="Nevyhnutná výmena existujúceho svetelného pultu v sále Štúdia, nakoľko je zastaralé a neexistuje softwarová a hardwarová podpora a servis,  nepodporuje komunikáciu s novými svetelnými a video zariadeniami."/>
    <s v="Cieľom je zabezpečiť modernú a bezporuchovú prevádzku svetelných technológii, nakoľko sa jedná o najdoležitejší komponent vo svetelnom reťazci."/>
    <s v="N/A"/>
    <s v="Zákon č. 385/1997 Z.z. o Slov.národnom divadle, §2"/>
    <s v="KPI nie je možné kvantifikovať"/>
    <x v="2"/>
    <x v="3"/>
    <x v="6"/>
    <s v="06 Pred vyhlásením verejného obstarávania"/>
    <x v="2"/>
    <x v="0"/>
    <n v="1"/>
    <n v="45480"/>
    <n v="0"/>
    <n v="0"/>
    <n v="45480"/>
    <n v="0"/>
    <n v="0"/>
    <n v="0"/>
    <n v="0"/>
    <n v="0"/>
    <n v="0"/>
    <n v="0"/>
    <n v="0"/>
    <s v="-"/>
    <n v="0"/>
    <n v="0"/>
    <n v="0"/>
    <n v="0"/>
    <n v="0"/>
    <n v="0"/>
    <n v="0"/>
    <n v="0"/>
    <n v="0"/>
    <n v="0"/>
    <n v="0"/>
    <m/>
    <n v="1"/>
    <x v="0"/>
    <s v="B1"/>
    <n v="9"/>
    <n v="1"/>
    <n v="1"/>
    <n v="1"/>
    <n v="1"/>
    <n v="1"/>
    <n v="1"/>
    <n v="1"/>
    <n v="0"/>
    <n v="1"/>
    <n v="0"/>
    <n v="1"/>
    <n v="0"/>
    <n v="1"/>
    <n v="1"/>
    <n v="1"/>
    <n v="0"/>
  </r>
  <r>
    <s v="SND"/>
    <s v="Slovenské národné divadlo"/>
    <s v="SND202204"/>
    <n v="1"/>
    <s v="VÝMENA  bezdrôtovej technológie (MIKROPORTY + IN-EAR )"/>
    <s v="Výmena mikroportov pre predstavenia - je nevyhnutné nahradiť jestvujúce mikroporty z dôvodu zmeny frekvenčných pásiem"/>
    <s v="Zabezpečenie bezporuchového chodu predstavení a kvality prenosu zvuku"/>
    <s v="N/A"/>
    <s v="Zákon č. 385/1997 Z.z. o Slov.národnom divadle, §2"/>
    <s v="KPI nie je možné kvantifikovať"/>
    <x v="2"/>
    <x v="3"/>
    <x v="23"/>
    <s v="06 Pred vyhlásením verejného obstarávania"/>
    <x v="1"/>
    <x v="1"/>
    <n v="1"/>
    <n v="550000"/>
    <n v="0"/>
    <n v="0"/>
    <n v="550000"/>
    <n v="0"/>
    <n v="0"/>
    <n v="0"/>
    <n v="0"/>
    <n v="0"/>
    <n v="0"/>
    <n v="0"/>
    <n v="0"/>
    <s v="-"/>
    <n v="0"/>
    <n v="0"/>
    <n v="0"/>
    <n v="0"/>
    <n v="0"/>
    <n v="0"/>
    <n v="0"/>
    <n v="0"/>
    <n v="0"/>
    <n v="0"/>
    <n v="0"/>
    <s v="Primárne financovať zo  ŠR, keďže ide o vyvolanú investíciu zmenou legisaltívy. Vzhľadom na nevyhnutnosť okamžitej investície bude nevyhnutné pri dostatočných vlastných zdrojoch túto investíciu uskutočniť"/>
    <n v="0"/>
    <x v="0"/>
    <s v="B1"/>
    <n v="8"/>
    <n v="1"/>
    <n v="1"/>
    <n v="1"/>
    <n v="1"/>
    <n v="1"/>
    <n v="1"/>
    <n v="1"/>
    <n v="0"/>
    <n v="1"/>
    <n v="0"/>
    <n v="1"/>
    <n v="0"/>
    <n v="1"/>
    <n v="0"/>
    <n v="0"/>
    <n v="0"/>
  </r>
  <r>
    <s v="SND"/>
    <s v="Slovenské národné divadlo"/>
    <s v="SND202205"/>
    <m/>
    <s v="Svetlá Robe T2 Profile pre sálu Činohry"/>
    <s v="Nevyhnutná modernizácia dôležitých svetelných zdrojov z dôvodov neopraviteľnosti existujúcich robotických svetiel. Prechod na modernejšie a úspornejšie LED svietidlá."/>
    <s v="Cieľom je zabezpečiť modernú, úspornú a bezporuchovú prevádzku svetelných technológii."/>
    <s v="N/A"/>
    <s v="Zákon č. 385/1997 Z.z. o Slov.národnom divadle, §2"/>
    <s v="KPI nie je možné kvantifikovať"/>
    <x v="2"/>
    <x v="3"/>
    <x v="4"/>
    <s v="01 Investičný zámer"/>
    <x v="0"/>
    <x v="1"/>
    <n v="1"/>
    <n v="80000"/>
    <n v="0"/>
    <n v="0"/>
    <n v="80000"/>
    <n v="0"/>
    <n v="0"/>
    <n v="0"/>
    <n v="0"/>
    <n v="0"/>
    <n v="0"/>
    <n v="0"/>
    <n v="0"/>
    <s v="-"/>
    <n v="0"/>
    <n v="0"/>
    <n v="0"/>
    <n v="0"/>
    <n v="0"/>
    <n v="0"/>
    <n v="0"/>
    <n v="0"/>
    <n v="0"/>
    <n v="0"/>
    <n v="0"/>
    <m/>
    <n v="1"/>
    <x v="0"/>
    <s v="B1"/>
    <n v="8"/>
    <n v="1"/>
    <n v="1"/>
    <n v="1"/>
    <n v="0"/>
    <n v="1"/>
    <n v="1"/>
    <n v="1"/>
    <n v="0"/>
    <n v="1"/>
    <n v="0"/>
    <n v="1"/>
    <n v="0"/>
    <n v="1"/>
    <n v="1"/>
    <n v="0"/>
    <n v="1"/>
  </r>
  <r>
    <s v="SND"/>
    <s v="Slovenské národné divadlo"/>
    <s v="SND202206"/>
    <m/>
    <s v="Svetlá ROBE ROBIN FORTE EP in Cardboard pre sálu Opery a Baletu"/>
    <s v="Nevyhnutná modernizácia dôležitých svetelných zdrojov z dôvodov neopraviteľnosti existujúcich robotických svetiel. Prechod na modernejšie a úspornejšie LED svietidlá."/>
    <s v="Cieľom je zabezpečiť modernú, úspornú a bezporuchovú prevádzku svetelných technológii."/>
    <s v="N/A"/>
    <s v="Zákon č. 385/1997 Z.z. o Slov.národnom divadle, §2"/>
    <s v="KPI nie je možné kvantifikovať"/>
    <x v="2"/>
    <x v="3"/>
    <x v="4"/>
    <s v="01 Investičný zámer"/>
    <x v="0"/>
    <x v="1"/>
    <n v="1"/>
    <n v="80000"/>
    <n v="0"/>
    <n v="0"/>
    <n v="80000"/>
    <n v="0"/>
    <n v="0"/>
    <n v="0"/>
    <n v="0"/>
    <n v="0"/>
    <n v="0"/>
    <n v="0"/>
    <n v="0"/>
    <s v="-"/>
    <n v="0"/>
    <n v="0"/>
    <n v="0"/>
    <n v="0"/>
    <n v="0"/>
    <n v="0"/>
    <n v="0"/>
    <n v="0"/>
    <n v="0"/>
    <n v="0"/>
    <n v="0"/>
    <m/>
    <n v="1"/>
    <x v="0"/>
    <s v="B1"/>
    <n v="8"/>
    <n v="1"/>
    <n v="1"/>
    <n v="1"/>
    <n v="0"/>
    <n v="1"/>
    <n v="1"/>
    <n v="1"/>
    <n v="0"/>
    <n v="1"/>
    <n v="0"/>
    <n v="1"/>
    <n v="0"/>
    <n v="1"/>
    <n v="1"/>
    <n v="0"/>
    <n v="1"/>
  </r>
  <r>
    <s v="SND"/>
    <s v="Slovenské národné divadlo"/>
    <s v="SND202207"/>
    <m/>
    <s v="Kamera 4K  pre sálu Činohry"/>
    <s v="Nevyhnutná súčasť pripravovaných a existujúcich predstavení, existujúca kamera je po svojej životnosti a oprava je nerentabilná."/>
    <s v="Cieľom je zabezpečiť modernú, úspornú a bezporuchovú prevádzku svetelných technológii."/>
    <s v="N/A"/>
    <s v="Zákon č. 385/1997 Z.z. o Slov.národnom divadle, §2"/>
    <s v="KPI nie je možné kvantifikovať"/>
    <x v="2"/>
    <x v="3"/>
    <x v="6"/>
    <s v="01 Investičný zámer"/>
    <x v="0"/>
    <x v="1"/>
    <n v="1"/>
    <n v="8000"/>
    <n v="0"/>
    <n v="0"/>
    <n v="8000"/>
    <n v="0"/>
    <n v="0"/>
    <n v="0"/>
    <n v="0"/>
    <n v="0"/>
    <n v="0"/>
    <n v="0"/>
    <n v="0"/>
    <s v="-"/>
    <n v="0"/>
    <n v="0"/>
    <n v="0"/>
    <n v="0"/>
    <n v="0"/>
    <n v="0"/>
    <n v="0"/>
    <n v="0"/>
    <n v="0"/>
    <n v="0"/>
    <n v="0"/>
    <m/>
    <n v="1"/>
    <x v="0"/>
    <s v="B1"/>
    <n v="8"/>
    <n v="1"/>
    <n v="1"/>
    <n v="1"/>
    <n v="0"/>
    <n v="1"/>
    <n v="1"/>
    <n v="1"/>
    <n v="0"/>
    <n v="1"/>
    <n v="0"/>
    <n v="1"/>
    <n v="0"/>
    <n v="1"/>
    <n v="1"/>
    <n v="0"/>
    <n v="1"/>
  </r>
  <r>
    <s v="SND"/>
    <s v="Slovenské národné divadlo"/>
    <s v="SND202208"/>
    <m/>
    <s v="Média server Green Hippo HD pre sálu Opery a Baletu a pre sálu Činohry   2 ks"/>
    <s v="Nevyhnutná výmena existujúceho zariadenia, ktoré nemá podporu hardwéru a softwéru. Zastaralé videoformáty a prevádzka je nestabilná."/>
    <s v="Cieľom je zabezpečiť modernú a bezporuchovú prevádzku videotechnológií."/>
    <s v="N/A"/>
    <s v="Zákon č. 385/1997 Z.z. o Slov.národnom divadle, §2"/>
    <s v="KPI nie je možné kvantifikovať"/>
    <x v="2"/>
    <x v="3"/>
    <x v="6"/>
    <s v="01 Investičný zámer"/>
    <x v="0"/>
    <x v="1"/>
    <n v="1"/>
    <n v="80000"/>
    <n v="0"/>
    <n v="0"/>
    <n v="80000"/>
    <n v="0"/>
    <n v="0"/>
    <n v="0"/>
    <n v="0"/>
    <n v="0"/>
    <n v="0"/>
    <n v="0"/>
    <n v="0"/>
    <s v="-"/>
    <n v="0"/>
    <n v="0"/>
    <n v="0"/>
    <n v="0"/>
    <n v="0"/>
    <n v="0"/>
    <n v="0"/>
    <n v="0"/>
    <n v="0"/>
    <n v="0"/>
    <n v="0"/>
    <m/>
    <n v="1"/>
    <x v="0"/>
    <s v="B1"/>
    <n v="8"/>
    <n v="1"/>
    <n v="1"/>
    <n v="1"/>
    <n v="0"/>
    <n v="1"/>
    <n v="1"/>
    <n v="1"/>
    <n v="0"/>
    <n v="1"/>
    <n v="0"/>
    <n v="1"/>
    <n v="0"/>
    <n v="1"/>
    <n v="1"/>
    <n v="0"/>
    <n v="1"/>
  </r>
  <r>
    <s v="SND"/>
    <s v="Slovenské národné divadlo"/>
    <s v="SND202209"/>
    <m/>
    <s v="Svetlá Klemantis AS 1000  12 ks"/>
    <s v="Nevyhnutná výmena existujúich svietidiel modernými Led svietidlami. Úspora energií a svetelných farebných filtrov."/>
    <s v="Cieľom je zabezpečit úspornú prevádzku svietidiel, náhrada 1000 W svietidla 350 W , co je pri terajšom počte 24 ks obrovská úspora energie."/>
    <s v="N/A"/>
    <s v="Zákon č. 385/1997 Z.z. o Slov.národnom divadle, §2"/>
    <s v="KPI nie je možné kvantifikovať"/>
    <x v="2"/>
    <x v="3"/>
    <x v="4"/>
    <s v="01 Investičný zámer"/>
    <x v="0"/>
    <x v="1"/>
    <n v="1"/>
    <n v="36000"/>
    <n v="0"/>
    <n v="0"/>
    <n v="36000"/>
    <n v="0"/>
    <n v="0"/>
    <n v="0"/>
    <n v="0"/>
    <n v="0"/>
    <n v="0"/>
    <n v="0"/>
    <n v="0"/>
    <s v="-"/>
    <n v="0"/>
    <n v="0"/>
    <n v="0"/>
    <n v="0"/>
    <n v="0"/>
    <n v="0"/>
    <n v="0"/>
    <n v="0"/>
    <n v="0"/>
    <n v="0"/>
    <n v="0"/>
    <m/>
    <n v="1"/>
    <x v="0"/>
    <s v="B1"/>
    <n v="8"/>
    <n v="1"/>
    <n v="1"/>
    <n v="1"/>
    <n v="0"/>
    <n v="1"/>
    <n v="1"/>
    <n v="1"/>
    <n v="0"/>
    <n v="1"/>
    <n v="0"/>
    <n v="1"/>
    <n v="0"/>
    <n v="1"/>
    <n v="1"/>
    <n v="0"/>
    <n v="1"/>
  </r>
  <r>
    <s v="SND"/>
    <s v="Slovenské národné divadlo"/>
    <s v="SND202210"/>
    <m/>
    <s v="Rekonštrukcia siete pre riadenie scéníckého osvetlenia"/>
    <s v="Nevyhnutná výmena siete pre svetelné a video technológie. Nové, moderné videozariadenia, svetlá a svetelné pulty potrebujú výmenu existujúcej zastaralej siete"/>
    <s v="Cieľom je zabezpečit kompaktibilitu svetelných technológií a video zariadení pri prenose signálu."/>
    <s v="N/A"/>
    <s v="Zákon č. 385/1997 Z.z. o Slov.národnom divadle, §2"/>
    <s v="KPI nie je možné kvantifikovať"/>
    <x v="2"/>
    <x v="3"/>
    <x v="6"/>
    <s v="06 Pred vyhlásením verejného obstarávania"/>
    <x v="0"/>
    <x v="1"/>
    <n v="1"/>
    <n v="18000"/>
    <n v="0"/>
    <n v="0"/>
    <n v="18000"/>
    <n v="0"/>
    <n v="0"/>
    <n v="0"/>
    <n v="0"/>
    <n v="0"/>
    <n v="0"/>
    <n v="0"/>
    <n v="0"/>
    <s v="-"/>
    <n v="0"/>
    <n v="0"/>
    <n v="0"/>
    <n v="0"/>
    <n v="0"/>
    <n v="0"/>
    <n v="0"/>
    <n v="0"/>
    <n v="0"/>
    <n v="0"/>
    <n v="0"/>
    <m/>
    <n v="1"/>
    <x v="0"/>
    <s v="B1"/>
    <n v="7"/>
    <n v="1"/>
    <n v="1"/>
    <n v="1"/>
    <n v="0"/>
    <n v="1"/>
    <n v="1"/>
    <n v="1"/>
    <n v="0"/>
    <n v="1"/>
    <n v="0"/>
    <n v="1"/>
    <n v="0"/>
    <n v="1"/>
    <n v="0"/>
    <n v="0"/>
    <n v="0"/>
  </r>
  <r>
    <s v="SND"/>
    <s v="Slovenské národné divadlo"/>
    <s v="SND202211"/>
    <m/>
    <s v="Video projektor LASER 40000 ANSI + optiky"/>
    <s v="Na javisku opery aktulálne dva stávajúce projektory projektujú len v  SD kvalite, sú morálne a fyzicky zastaralé - nevieme realizovať súčasný formát používaný vo videoprojekciách. Videoprojekcu a projekčnú tehchniku používame vo viac ako polovici repertoáru predstavení Opery SND"/>
    <s v="Renovácia existujúcej projekčenej techniky so stálym uplatnením. Cieľom je zabezpečiť bezporuchovú prevádzku, technologicky umožniť umeleckú tvorbu porovnateľnú minimálne s európskym štandardom a tým umožniť medzinárodnú spoluprácu na nových projektoch"/>
    <s v="N/A"/>
    <s v="Zákon č. 385/1997 Z.z. o Slov.národnom divadle, §2"/>
    <s v="KPI nie je možné kvantifikovať"/>
    <x v="2"/>
    <x v="3"/>
    <x v="6"/>
    <s v="01 Investičný zámer"/>
    <x v="0"/>
    <x v="1"/>
    <n v="1"/>
    <n v="150000"/>
    <n v="0"/>
    <n v="0"/>
    <n v="150000"/>
    <n v="0"/>
    <n v="0"/>
    <n v="0"/>
    <n v="0"/>
    <n v="0"/>
    <n v="0"/>
    <n v="0"/>
    <n v="0"/>
    <s v="-"/>
    <n v="0"/>
    <n v="0"/>
    <n v="0"/>
    <n v="0"/>
    <n v="0"/>
    <n v="0"/>
    <n v="0"/>
    <n v="0"/>
    <n v="0"/>
    <n v="0"/>
    <n v="0"/>
    <m/>
    <n v="0"/>
    <x v="0"/>
    <s v="B1"/>
    <n v="8"/>
    <n v="1"/>
    <n v="1"/>
    <n v="1"/>
    <n v="0"/>
    <n v="1"/>
    <n v="1"/>
    <n v="1"/>
    <n v="0"/>
    <n v="1"/>
    <n v="0"/>
    <n v="1"/>
    <n v="0"/>
    <n v="1"/>
    <n v="1"/>
    <n v="0"/>
    <n v="1"/>
  </r>
  <r>
    <s v="SND"/>
    <s v="Slovenské národné divadlo"/>
    <s v="SND202212"/>
    <m/>
    <s v="Rekonštrukcia riadiaceho systému scénických zariadení v Štúdiu"/>
    <s v="Nevyhnutná rekonštrukcia riadiaceho systému scénických zariadení v sale ŠTÚDIA - úprava scénických zariadení vyhovujúca bezpečnostnej norme SIL3, obstaranie mobilného praktikáblového fundusu javísk ako súčasti scénických zariadení"/>
    <s v="Zabezpečiť bezporuchovú prevádzku, technologicky umožniť umeleckú tvorbu porovnateľnú minimálne s európskym štandardom a tým umožniť medzinárodnú spoluprácu na nových projektoch"/>
    <s v="N/A"/>
    <s v="Zákon č. 385/1997 Z.z. o Slov.národnom divadle, §2"/>
    <s v="KPI nie je možné kvantifikovať"/>
    <x v="2"/>
    <x v="3"/>
    <x v="6"/>
    <s v="01 Investičný zámer"/>
    <x v="0"/>
    <x v="1"/>
    <n v="1"/>
    <n v="350000"/>
    <n v="0"/>
    <n v="0"/>
    <n v="0"/>
    <n v="350000"/>
    <n v="0"/>
    <n v="0"/>
    <n v="0"/>
    <n v="0"/>
    <n v="0"/>
    <n v="0"/>
    <n v="0"/>
    <s v="-"/>
    <n v="0"/>
    <n v="0"/>
    <n v="0"/>
    <n v="0"/>
    <n v="0"/>
    <n v="0"/>
    <n v="0"/>
    <n v="0"/>
    <n v="0"/>
    <n v="0"/>
    <n v="0"/>
    <m/>
    <n v="0"/>
    <x v="0"/>
    <s v="B1"/>
    <n v="8"/>
    <n v="1"/>
    <n v="1"/>
    <n v="1"/>
    <n v="0"/>
    <n v="1"/>
    <n v="1"/>
    <n v="1"/>
    <n v="0"/>
    <n v="1"/>
    <n v="0"/>
    <n v="1"/>
    <n v="0"/>
    <n v="1"/>
    <n v="1"/>
    <n v="0"/>
    <n v="1"/>
  </r>
  <r>
    <s v="SND"/>
    <s v="Slovenské národné divadlo"/>
    <s v="SND202213"/>
    <m/>
    <s v="Rekonštrukcia video zariadení, obnova videoprojektorov, kamier, video strižní a záznamových zariadení, vyriešenie problematiky streamovania, úložiska video dát - video cloudu"/>
    <s v="Nevyhnutná rekonštrukcia videoprojektorov, media serverov, kamier, strižní, video zariadení, optických rozvodov"/>
    <s v="Cieľom je zabezpečiť modernú a bezporuchovú prevádzku videotechnológií, nakoľko sú existujúce zariadenia poruchové, zastaralé a nefukčné."/>
    <m/>
    <s v="Zákon č. 385/1997 Z.z. o Slov.národnom divadle, §2"/>
    <s v="momentálne nedisponujeme kvantifikovaným KPI"/>
    <x v="2"/>
    <x v="3"/>
    <x v="6"/>
    <s v="01 Investičný zámer"/>
    <x v="0"/>
    <x v="1"/>
    <n v="1"/>
    <n v="1600000"/>
    <n v="0"/>
    <n v="0"/>
    <n v="0"/>
    <n v="0"/>
    <n v="1600000"/>
    <n v="0"/>
    <n v="0"/>
    <n v="0"/>
    <n v="0"/>
    <n v="0"/>
    <n v="0"/>
    <s v="-"/>
    <n v="0"/>
    <n v="0"/>
    <n v="0"/>
    <n v="0"/>
    <n v="0"/>
    <n v="0"/>
    <n v="0"/>
    <n v="0"/>
    <n v="0"/>
    <n v="0"/>
    <n v="0"/>
    <m/>
    <n v="0"/>
    <x v="1"/>
    <s v="B3"/>
    <n v="7"/>
    <n v="1"/>
    <n v="1"/>
    <n v="1"/>
    <n v="0"/>
    <n v="1"/>
    <n v="0"/>
    <n v="0"/>
    <n v="0"/>
    <n v="1"/>
    <n v="0"/>
    <n v="1"/>
    <n v="0"/>
    <n v="1"/>
    <n v="1"/>
    <n v="0"/>
    <n v="1"/>
  </r>
  <r>
    <s v="SND"/>
    <s v="Slovenské národné divadlo"/>
    <s v="SND202214"/>
    <m/>
    <s v="Rekonštrukcia odovzdávacej stanice tepla v Novej budove SND"/>
    <s v="Doplnenie komponentov odovzdávacej stanice tepla na vyrovnávanie tlaku sytsému."/>
    <s v="Dosiahnuť stabilný tlak vo vykurovacích okruhoch."/>
    <s v="N/A"/>
    <s v="Zákon č. 278/1993 Z.z. o správe majetku štátu, §3 ods. 2; Zákon č. 385/1997 Z.z. o Slov.národnom divadle, §4 ods. 3_x000a_"/>
    <s v="KPI nie je možné kvantifikovať"/>
    <x v="1"/>
    <x v="1"/>
    <x v="25"/>
    <s v="01 Investičný zámer"/>
    <x v="0"/>
    <x v="1"/>
    <n v="1"/>
    <n v="71500"/>
    <n v="0"/>
    <n v="0"/>
    <n v="6500"/>
    <n v="65000"/>
    <n v="0"/>
    <n v="0"/>
    <n v="0"/>
    <n v="0"/>
    <n v="0"/>
    <n v="0"/>
    <n v="0"/>
    <s v="-"/>
    <n v="0"/>
    <n v="0"/>
    <n v="0"/>
    <n v="0"/>
    <n v="0"/>
    <n v="0"/>
    <n v="0"/>
    <n v="0"/>
    <n v="0"/>
    <n v="0"/>
    <n v="0"/>
    <m/>
    <n v="1"/>
    <x v="0"/>
    <s v="B1"/>
    <n v="8"/>
    <n v="1"/>
    <n v="1"/>
    <n v="1"/>
    <n v="0"/>
    <n v="1"/>
    <n v="1"/>
    <n v="1"/>
    <n v="0"/>
    <n v="1"/>
    <n v="0"/>
    <n v="0"/>
    <n v="1"/>
    <n v="1"/>
    <n v="1"/>
    <n v="0"/>
    <n v="1"/>
  </r>
  <r>
    <s v="SND"/>
    <s v="Slovenské národné divadlo"/>
    <s v="SND202215"/>
    <m/>
    <s v="Rekonštrukcia Centrálnej prípravy vzduchu v Novej budove SND"/>
    <s v="Výmena zastaralých regulátorov ventilátorov, výmena komponentov rozbehu ventilátorov."/>
    <s v="Efektivnejšia regulácia ventilátorov prívodu vzduchu, zníženie opotrebovania komponentov pri rozbehu ventilátorov."/>
    <s v="N/A"/>
    <s v="Zákon č. 278/1993 Z.z. o správe majetku štátu, §3 ods. 2; Zákon č. 385/1997 Z.z. o Slov.národnom divadle, §4 ods. 3_x000a_"/>
    <s v="momentálne nedisponujeme kvantifikovaným KPI"/>
    <x v="1"/>
    <x v="3"/>
    <x v="24"/>
    <s v="01 Investičný zámer"/>
    <x v="0"/>
    <x v="1"/>
    <n v="1"/>
    <n v="110000"/>
    <n v="0"/>
    <n v="0"/>
    <n v="0"/>
    <n v="0"/>
    <n v="110000"/>
    <n v="0"/>
    <n v="0"/>
    <n v="0"/>
    <n v="0"/>
    <n v="0"/>
    <n v="0"/>
    <s v="-"/>
    <n v="0"/>
    <n v="0"/>
    <n v="0"/>
    <n v="0"/>
    <n v="0"/>
    <n v="0"/>
    <n v="0"/>
    <n v="0"/>
    <n v="0"/>
    <n v="0"/>
    <n v="0"/>
    <m/>
    <n v="0"/>
    <x v="0"/>
    <s v="B1"/>
    <n v="8"/>
    <n v="1"/>
    <n v="1"/>
    <n v="1"/>
    <n v="0"/>
    <n v="1"/>
    <n v="1"/>
    <n v="1"/>
    <n v="0"/>
    <n v="1"/>
    <n v="0"/>
    <n v="0"/>
    <n v="1"/>
    <n v="1"/>
    <n v="1"/>
    <n v="0"/>
    <n v="1"/>
  </r>
  <r>
    <s v="SND"/>
    <s v="Slovenské národné divadlo"/>
    <s v="SND202216"/>
    <m/>
    <s v="Rekonštruckia ekonoventov v Novej budove SND"/>
    <s v="Výmena zataralých regulátorov ekonoventov (rekuperácia tepla)."/>
    <s v="Efektívnejšie riadenie / regulácia ekonoventov = efektívnejšia rekuperácia vzduchu."/>
    <s v="N/A"/>
    <s v="Zákon č. 278/1993 Z.z. o správe majetku štátu, §3 ods. 2; Zákon č. 385/1997 Z.z. o Slov.národnom divadle, §4 ods. 3_x000a_"/>
    <s v="momentálne nedisponujeme kvantifikovaným KPI"/>
    <x v="1"/>
    <x v="1"/>
    <x v="25"/>
    <s v="01 Investičný zámer"/>
    <x v="0"/>
    <x v="1"/>
    <n v="1"/>
    <n v="10000"/>
    <n v="0"/>
    <n v="0"/>
    <n v="10000"/>
    <n v="0"/>
    <n v="0"/>
    <n v="0"/>
    <n v="0"/>
    <n v="0"/>
    <n v="0"/>
    <n v="0"/>
    <n v="0"/>
    <s v="-"/>
    <n v="0"/>
    <n v="0"/>
    <n v="0"/>
    <n v="0"/>
    <n v="0"/>
    <n v="0"/>
    <n v="0"/>
    <n v="0"/>
    <n v="0"/>
    <n v="0"/>
    <n v="0"/>
    <m/>
    <n v="1"/>
    <x v="0"/>
    <s v="B1"/>
    <n v="8"/>
    <n v="1"/>
    <n v="1"/>
    <n v="1"/>
    <n v="0"/>
    <n v="1"/>
    <n v="1"/>
    <n v="1"/>
    <n v="0"/>
    <n v="1"/>
    <n v="0"/>
    <n v="0"/>
    <n v="1"/>
    <n v="1"/>
    <n v="1"/>
    <n v="0"/>
    <n v="1"/>
  </r>
  <r>
    <s v="SND"/>
    <s v="Slovenské národné divadlo"/>
    <s v="SND202217"/>
    <m/>
    <s v="Realizácia projetku &quot;Divadelná kuchyňa SND&quot;"/>
    <s v="Zmena využitia priestorov na divadelné aktivity "/>
    <s v="Vytvoriť nové atraktívne umelecké prostredie pre inscenácie menších rozmerov - zmeniť využitie nevyužívaného priestoru v Novej budove SND a zvýšiť počet odohraných predstavení a tým zabezpečiť nový zdroj vlastných príjmov."/>
    <s v="N/A"/>
    <s v="Zákon č. 385/1997 Z.z. o Slov.národnom divadle, §2"/>
    <s v="momentálne nedisponujeme kvantifikovaným KPI"/>
    <x v="1"/>
    <x v="1"/>
    <x v="1"/>
    <s v="04 Projektová dokumentácia k dispozícii - pre stavebné povolenie"/>
    <x v="0"/>
    <x v="1"/>
    <n v="1"/>
    <n v="230000"/>
    <n v="0"/>
    <n v="0"/>
    <n v="0"/>
    <n v="0"/>
    <n v="0"/>
    <n v="230000"/>
    <n v="0"/>
    <n v="0"/>
    <n v="0"/>
    <n v="0"/>
    <n v="0"/>
    <s v="-"/>
    <n v="0"/>
    <n v="0"/>
    <n v="0"/>
    <n v="0"/>
    <n v="0"/>
    <n v="0"/>
    <n v="0"/>
    <n v="0"/>
    <n v="0"/>
    <n v="0"/>
    <n v="0"/>
    <m/>
    <n v="0"/>
    <x v="0"/>
    <s v="B1"/>
    <n v="8"/>
    <n v="1"/>
    <n v="1"/>
    <n v="1"/>
    <n v="0"/>
    <n v="1"/>
    <n v="1"/>
    <n v="1"/>
    <n v="0"/>
    <n v="1"/>
    <n v="0"/>
    <n v="0"/>
    <n v="1"/>
    <n v="1"/>
    <n v="1"/>
    <n v="0"/>
    <n v="1"/>
  </r>
  <r>
    <s v="ŠKO ZI"/>
    <s v="Štátny komorný orchester Žilina"/>
    <s v="ŠKOZI202201"/>
    <n v="1"/>
    <s v="Rekonštrukcia Domu umenia Fatra"/>
    <s v="Rekonštrukcia DUF, dofinancovanie projektu z fondov EHP, zvýšenie atraktivity sály po rekonštrukcii z fondov EHP (schválený projekt vo výške 997 117 € z fondov EHP a št. rozpočtu SR (nová fasáda, okná, stoličky a osvetlenie, ukončenie prác v 2024). "/>
    <s v="Cieľom je dofinancovanie projektu z fondov EHP a ŠR SR. Vlivom aktuálnej situácie s pandémiou COVID-19 sa rozpočet projektu obnovy zvýšil o 190 161 €, túto sumu nie je možné uhradť zo stávajúceho projektu z fondov EHP a ŠR SR"/>
    <s v="N/A"/>
    <s v="Zákon č. 278/1993 Z.z. o správe majetku štátu, Hlava I § 3"/>
    <s v="zvýšenie počtu návštevníkov o 1500/rok, zníženie nákladov na opravy, prevádzku a energiu 1500 €/rok, odstranenie havarijného stavu fasády"/>
    <x v="1"/>
    <x v="1"/>
    <x v="1"/>
    <s v="06 Pred vyhlásením verejného obstarávania"/>
    <x v="0"/>
    <x v="1"/>
    <n v="1"/>
    <n v="190161"/>
    <n v="0"/>
    <n v="33800"/>
    <n v="156361"/>
    <n v="0"/>
    <n v="0"/>
    <n v="0"/>
    <n v="0"/>
    <n v="0"/>
    <n v="0"/>
    <n v="0"/>
    <n v="0"/>
    <s v="-"/>
    <n v="0"/>
    <n v="0"/>
    <n v="0"/>
    <n v="0"/>
    <n v="0"/>
    <n v="0"/>
    <n v="0"/>
    <n v="0"/>
    <n v="0"/>
    <n v="0"/>
    <n v="0"/>
    <s v="dofinancovanie schváleného projektu z fondov EHP a ŠR vo výške 190 161 €"/>
    <n v="0"/>
    <x v="0"/>
    <s v="B1"/>
    <n v="8"/>
    <n v="1"/>
    <n v="1"/>
    <n v="1"/>
    <n v="1"/>
    <n v="1"/>
    <n v="1"/>
    <n v="1"/>
    <n v="0"/>
    <n v="1"/>
    <n v="0"/>
    <n v="0"/>
    <n v="1"/>
    <n v="1"/>
    <n v="0"/>
    <n v="0"/>
    <n v="0"/>
  </r>
  <r>
    <s v="ŠFK"/>
    <s v="Štátna filharmónia Košice"/>
    <s v="ŠFK202108"/>
    <n v="4"/>
    <s v="Obnova nástrojového vybavenia - harfa"/>
    <s v="Nevyhnutný nákup harfy značky Lyon &amp; Healy Style 23 gold do orchestra ŠFK. "/>
    <s v="Cieľom je zabezpečiť výmenu hudobného nástroja - harfy. Potreba výmeny vznikla približne v roku 2000. Harfa, ktorá sa ako 2. nástroj v orchestri ŠFK využíva, bol zakúpený v roku 1971 a je po svojej životnosti. "/>
    <s v="N/A"/>
    <s v="Zriaďovacia listina ŠFK, Čl. 1 ods. 1"/>
    <s v="1. zníženie nákladov na opravy a prenájom hudobných nástrojov: 1 500 Eur/rok_x000a_3. počet odohratých koncertov: 30/rok_x000a_4. zahraničná reprezentácia: 5 koncertov/rok_x000a_"/>
    <x v="2"/>
    <x v="2"/>
    <x v="27"/>
    <s v="07 V realizácii"/>
    <x v="0"/>
    <x v="0"/>
    <n v="1"/>
    <n v="60000"/>
    <n v="0"/>
    <n v="0"/>
    <n v="60000"/>
    <n v="0"/>
    <n v="0"/>
    <n v="0"/>
    <n v="0"/>
    <n v="0"/>
    <n v="0"/>
    <n v="0"/>
    <n v="0"/>
    <s v="-"/>
    <n v="0"/>
    <n v="0"/>
    <n v="0"/>
    <n v="0"/>
    <n v="0"/>
    <n v="0"/>
    <n v="0"/>
    <n v="0"/>
    <n v="0"/>
    <n v="0"/>
    <n v="0"/>
    <m/>
    <n v="1"/>
    <x v="0"/>
    <s v="B1"/>
    <n v="9"/>
    <n v="1"/>
    <n v="1"/>
    <n v="1"/>
    <n v="1"/>
    <n v="1"/>
    <n v="1"/>
    <n v="1"/>
    <n v="0"/>
    <n v="1"/>
    <n v="0"/>
    <n v="1"/>
    <n v="0"/>
    <n v="1"/>
    <n v="1"/>
    <n v="1"/>
    <n v="0"/>
  </r>
  <r>
    <s v="Lúčnica"/>
    <s v="Umelecký súbor Lúčnica"/>
    <s v="Lúčnica202202"/>
    <n v="2"/>
    <s v="Dom umenia Piešťany - havarijný stav - výmena sklenenej plochy - havarijný stav"/>
    <s v="Vzhľadom k zlým poveternostným podmienkam prišlo k poškodeniu ďalšej časti sklenenej plochy v priestoroch služobného vchodu určeného pre vstup účinkujúcich a pracovníkov do priestorov budovy Domu umenia. Vzniknutý stav možno hodnotiť ako havarijnú situáciu, nakoľko je ohrozená bezpečnosť pracovníkov a účinkujúcich pri vstupe do zariadenia."/>
    <s v="Odstránenie havarijného stavu, zabezpečenie bezpečnosti pri vstupe do budovy pre účinkujúcich a pracovníkov. Situácia si vyžaduje okamžité riešenie."/>
    <s v="N/A"/>
    <s v="Zriaďovacia listina US Lúčnica, Čl.3 bod 1)"/>
    <s v="Bezpečnosť pri vstupe do budovy."/>
    <x v="0"/>
    <x v="0"/>
    <x v="0"/>
    <s v="01 Investičný zámer"/>
    <x v="0"/>
    <x v="1"/>
    <n v="1"/>
    <n v="7500"/>
    <n v="0"/>
    <n v="0"/>
    <n v="7500"/>
    <n v="0"/>
    <n v="0"/>
    <n v="0"/>
    <n v="0"/>
    <n v="0"/>
    <n v="0"/>
    <n v="0"/>
    <n v="0"/>
    <s v="-"/>
    <n v="0"/>
    <n v="0"/>
    <n v="0"/>
    <n v="0"/>
    <n v="0"/>
    <n v="0"/>
    <n v="0"/>
    <n v="0"/>
    <n v="0"/>
    <n v="0"/>
    <n v="0"/>
    <s v="Riešenie havarijného stavu z dôvodu bezpečnosti pri vstupe do budovy pre účinkujúcich a pracovníkov."/>
    <n v="1"/>
    <x v="0"/>
    <s v="B1"/>
    <n v="9"/>
    <n v="1"/>
    <n v="1"/>
    <n v="1"/>
    <n v="1"/>
    <n v="1"/>
    <n v="1"/>
    <n v="1"/>
    <n v="0"/>
    <n v="1"/>
    <n v="1"/>
    <n v="0"/>
    <n v="0"/>
    <n v="1"/>
    <n v="1"/>
    <n v="0"/>
    <n v="1"/>
  </r>
  <r>
    <s v="MK SR"/>
    <s v="Ministerstvo kultúry SR"/>
    <s v="MKSR202201"/>
    <m/>
    <s v="IT systém na e-lending publikácií"/>
    <s v="Systém na e-lending pre vedecké knižnice v pôsobnosti MK SR umožní ich používateľom prístup ku knižničným jednotkám na vlastnom zariadení mimo priestorov knižníc. Nárast digitálnych publikácií vo fondoch knižníc sa očakáva z dôvodu nového zákona o vydavateľoch publikácií, ktorý umožňuje vydavateľom odovzdať ako povinný výtlačok iba jednu fyzickú a jednu digitálnu kópiu publikácie."/>
    <s v="Cieľom je zvýšiť dostupnosť knižničných jednotiek v digitálnej podobe."/>
    <s v="N/A"/>
    <s v="Politická priorita"/>
    <s v="Nárast výpožičiek digitálnych knižničných jednotiek o 30% ročne"/>
    <x v="1"/>
    <x v="5"/>
    <x v="15"/>
    <s v="01 Investičný zámer"/>
    <x v="0"/>
    <x v="1"/>
    <n v="1"/>
    <n v="164500"/>
    <n v="0"/>
    <n v="0"/>
    <n v="0"/>
    <n v="164500"/>
    <n v="0"/>
    <n v="0"/>
    <n v="0"/>
    <n v="0"/>
    <n v="0"/>
    <n v="0"/>
    <n v="0"/>
    <s v="Údržba e-lendingového systému + mzdy 5 zamestnancov (1 zamestnanec na knižnicu) na jeho obsluhu."/>
    <n v="738280"/>
    <n v="0"/>
    <n v="0"/>
    <n v="184570"/>
    <n v="184570"/>
    <n v="184570"/>
    <n v="184570"/>
    <n v="0"/>
    <n v="0"/>
    <n v="0"/>
    <n v="0"/>
    <m/>
    <n v="0"/>
    <x v="0"/>
    <s v="B2"/>
    <n v="7"/>
    <n v="1"/>
    <n v="1"/>
    <n v="1"/>
    <n v="0"/>
    <n v="1"/>
    <n v="1"/>
    <n v="1"/>
    <n v="0"/>
    <n v="1"/>
    <n v="0"/>
    <n v="0"/>
    <n v="1"/>
    <n v="0"/>
    <n v="1"/>
    <n v="0"/>
    <n v="1"/>
  </r>
  <r>
    <s v="MK SR"/>
    <s v="Ministerstvo kultúry SR"/>
    <s v="MKSR202202"/>
    <m/>
    <s v="Register médií"/>
    <s v="Register médií umožní verejnosti ucelený a prehľadný prístup k aktuálnym informáciám o poskytovateľoch, službách a produktoch v oblasti médií a audiovízie, vrátane informácií o konečných užívateľoch výhod."/>
    <s v="Cieľom je zvýšiť transparentnosť mediálneho trhu."/>
    <s v="N/A"/>
    <s v="Zákon o vydavateľoch publikácií (v legislatívnom procese: schválený vládou, predložený NR SR)."/>
    <m/>
    <x v="1"/>
    <x v="5"/>
    <x v="15"/>
    <s v="01 Investičný zámer"/>
    <x v="0"/>
    <x v="1"/>
    <n v="1"/>
    <n v="399000"/>
    <n v="0"/>
    <n v="0"/>
    <n v="399000"/>
    <n v="0"/>
    <n v="0"/>
    <n v="0"/>
    <n v="0"/>
    <n v="0"/>
    <n v="0"/>
    <n v="0"/>
    <n v="0"/>
    <s v="Údržba registra médií + mzdy 2 zamestnancov MK SR na jeho obsluhu."/>
    <n v="391509.74"/>
    <n v="0"/>
    <n v="65573.740000000005"/>
    <n v="81484"/>
    <n v="81484"/>
    <n v="81484"/>
    <n v="81484"/>
    <n v="0"/>
    <n v="0"/>
    <n v="0"/>
    <n v="0"/>
    <m/>
    <n v="0"/>
    <x v="0"/>
    <s v="B2"/>
    <n v="7"/>
    <n v="1"/>
    <n v="1"/>
    <n v="1"/>
    <n v="0"/>
    <n v="1"/>
    <n v="1"/>
    <n v="1"/>
    <n v="0"/>
    <n v="1"/>
    <n v="0"/>
    <n v="0"/>
    <n v="1"/>
    <n v="0"/>
    <n v="1"/>
    <n v="0"/>
    <n v="1"/>
  </r>
  <r>
    <s v="DÚ"/>
    <s v="Divadelný ústav"/>
    <s v="DÚ202201"/>
    <n v="3"/>
    <s v="Vývoj evidencií v IS THEATRE.SK"/>
    <s v="Zámerom investície  je zvýšenie počtu záznamov, počtu zobrazení v databáze, skvalitnenie služieb pre širokú odbornú verejnosť."/>
    <s v="Cieľom je vytvorenie užívateľsky komfortného systému a vytvorenie jednotnej zobrazovacej platformy pre všetky odborné databázy inštitúcie, ktoré budú spájať všetky  evidencie (archívne, múzejné a galerijné, knižničné), úprava modulu pre Múzeum DÚ vzhľadom na novelizáciu zákona. Určená pre široku verejnosť  najmä divadlá, divadelníkov, školy, odborníkov na divadlo a kultúrnu politiku."/>
    <s v="N/A"/>
    <s v="Zákon č. 275/2006 Z.z. o informačných systémoch verejnej správy, §3 ods. 4 d)"/>
    <s v="Online prezentácia divadelnej činností spracovaných v  IS Theatre.sk pre širokú verejnosť ale najmä pre študentov, odborníkov, vedcov, stredné školy, vysoké školy.  Predpokladaný medziročný nárast  databázy je stanovený v kontrakte organizácie o 8% ročne."/>
    <x v="1"/>
    <x v="5"/>
    <x v="11"/>
    <s v="07 V realizácii"/>
    <x v="0"/>
    <x v="1"/>
    <n v="1"/>
    <n v="90000"/>
    <n v="0"/>
    <n v="0"/>
    <n v="36000"/>
    <n v="24000"/>
    <n v="10000"/>
    <n v="10000"/>
    <n v="10000"/>
    <n v="0"/>
    <n v="0"/>
    <n v="0"/>
    <n v="0"/>
    <s v="Náklady na digitalizáciu dokumentov a zbierkových predmetov, práce brigádnikov na prípravné práce na digitalizáciu a skenovanie niektorých dokumentov vo vlastnej réžii "/>
    <n v="70000"/>
    <n v="0"/>
    <n v="15000"/>
    <n v="15000"/>
    <n v="15000"/>
    <n v="15000"/>
    <n v="10000"/>
    <n v="0"/>
    <n v="0"/>
    <n v="0"/>
    <n v="0"/>
    <m/>
    <n v="1"/>
    <x v="0"/>
    <s v="B1"/>
    <n v="8"/>
    <n v="1"/>
    <n v="1"/>
    <n v="1"/>
    <n v="1"/>
    <n v="1"/>
    <n v="1"/>
    <n v="1"/>
    <n v="0"/>
    <n v="1"/>
    <n v="0"/>
    <n v="0"/>
    <n v="1"/>
    <n v="1"/>
    <n v="0"/>
    <n v="0"/>
    <n v="0"/>
  </r>
  <r>
    <s v="DÚ"/>
    <s v="Divadelný ústav"/>
    <s v="DÚ202202"/>
    <n v="5"/>
    <s v="Nová webstránka organizácie"/>
    <s v="Nová dvojjazyčná webová stránka organizácie na prezentovanie základných informácií a projektov inštitúcie, ktorá spĺňa náročné štandardy kladené MIRRI SR."/>
    <s v="Webová stránka bude spĺňať dvojitú úlohu: prezentáciu činnosti a aktivít samotnej inštitúcie, ale aj  štruktúrovaných informácií o divadle na Slovensku (správy, informácie, premiéry, festivaly, ponuky zo zahraničia: granty, festivaly a príležitosti doma a v zahraničí). _x000a_Informačný portál navýši vedomosti o slovenskom divadle, prehĺbi záujem o jednotlivé tipy podujatí. Stane s amodernou pomôckou v propagácii podujatí o divadle na Slovensku. _x000a_"/>
    <s v="N/A"/>
    <s v="Zákon č. 275/2006 Z.z. o informačných systémoch verejnej správy"/>
    <s v="Vývoj a vytvorenie webovej stránky, počet návštevníkov, počet vkladaných informácií na dennej báze."/>
    <x v="1"/>
    <x v="5"/>
    <x v="11"/>
    <s v="01 Investičný zámer"/>
    <x v="0"/>
    <x v="1"/>
    <n v="1"/>
    <n v="32000"/>
    <n v="0"/>
    <n v="0"/>
    <n v="32000"/>
    <n v="0"/>
    <n v="0"/>
    <n v="0"/>
    <n v="0"/>
    <n v="0"/>
    <n v="0"/>
    <n v="0"/>
    <n v="0"/>
    <s v="migrácia dát existujúcich webstránok, naplňanie a aktualizácie"/>
    <n v="37500"/>
    <n v="0"/>
    <n v="7500"/>
    <n v="7500"/>
    <n v="7500"/>
    <n v="7500"/>
    <n v="7500"/>
    <n v="0"/>
    <n v="0"/>
    <n v="0"/>
    <n v="0"/>
    <m/>
    <n v="1"/>
    <x v="0"/>
    <s v="B1"/>
    <n v="8"/>
    <n v="1"/>
    <n v="1"/>
    <n v="1"/>
    <n v="1"/>
    <n v="1"/>
    <n v="1"/>
    <n v="1"/>
    <n v="0"/>
    <n v="1"/>
    <n v="0"/>
    <n v="0"/>
    <n v="1"/>
    <n v="0"/>
    <n v="1"/>
    <n v="0"/>
    <n v="1"/>
  </r>
  <r>
    <s v="DÚ"/>
    <s v="Divadelný ústav"/>
    <s v="DÚ202203"/>
    <n v="6"/>
    <s v="Prerábka elektoinštalácie v priestoroch Štúdia 12"/>
    <s v="Súčasný stav je v zmysle bezpečnosti dlhšie neudržateľný, manipulácia s elektrinou je dlhodobo nevyhovujúca. Elektrické vedenie je ešte z čias rokov 1950. Nakoľko je Štúdio 12 technickou kultúrnou  pamiatkou je potrebné vypracovať projekt na vedenie nových elektrických vedení a následne ich opraviť a vymeniť rozvodňu a elektroinštalačný materiál (kabeláž). Na uvedenú skutočnosť upozorňujeme už dlhodobo MK SR ako správcu priestoru. Z dôvodu elektrických výbojov a skratov sa kazí technika v Štúdiu ale závažnejšia  je bezpečkosť verejnosti , hercov a najmä technikov. Túto opravu je nevyhnutné čo v najkratšom období zrealizovať."/>
    <s v="Ochrana a bezpečnosť dodržiavania zákona o kultúrnych a technických pamiatkach. Zvýšenie  bezpečnosti pri práci."/>
    <s v="N/A"/>
    <s v="Zákon č. 49/2002 Z. z._x000a_Zákon o ochrane pamiatkového fondu"/>
    <s v="Počet úspešne realizovaných podujatí v priestore Štúdia 12."/>
    <x v="1"/>
    <x v="1"/>
    <x v="1"/>
    <s v="01 Investičný zámer"/>
    <x v="0"/>
    <x v="1"/>
    <n v="1"/>
    <n v="10000"/>
    <n v="1700"/>
    <n v="0"/>
    <n v="8300"/>
    <n v="0"/>
    <n v="0"/>
    <n v="0"/>
    <n v="0"/>
    <n v="0"/>
    <n v="0"/>
    <n v="0"/>
    <n v="0"/>
    <s v="Kontrola a výmena svetiel"/>
    <n v="2000"/>
    <n v="0"/>
    <n v="2000"/>
    <n v="0"/>
    <n v="0"/>
    <n v="0"/>
    <n v="0"/>
    <n v="0"/>
    <n v="0"/>
    <n v="0"/>
    <n v="0"/>
    <m/>
    <n v="1"/>
    <x v="0"/>
    <s v="B1"/>
    <n v="6"/>
    <n v="0"/>
    <n v="1"/>
    <n v="0"/>
    <n v="1"/>
    <n v="1"/>
    <n v="1"/>
    <n v="1"/>
    <n v="0"/>
    <n v="1"/>
    <n v="0"/>
    <n v="0"/>
    <n v="1"/>
    <n v="0"/>
    <n v="1"/>
    <n v="0"/>
    <n v="1"/>
  </r>
  <r>
    <s v="MK SR"/>
    <s v="Odbor verejného obstarávania a správy majetku MK SR"/>
    <s v="MKSROVOSM202201"/>
    <n v="2"/>
    <s v="Výmena elektronickej požiarnej signalizácie (EPS)"/>
    <s v="Z dôvodu ukončenia výroby náhradných dielov jestvujúceho systému EPS v priestoroch MK SR - Nám. SNP 33, Bratislava, je potrebá výmena systému EPS za nový. V prípade poruchy už nebude možné udržať EPS v prevádzky schopnom stave a tým sa MK SR vystavuje riziku pokuty zo strany Štátneho požiarneho dozoru. "/>
    <s v="Cieľom je ochrana majetku zabezpečením EPS systémom v 6 podlažnej budove."/>
    <s v="N/A"/>
    <s v="Zákon č. 314/2001 Z. z. o ochrane pred požiarmi § 59 písm. e)"/>
    <m/>
    <x v="1"/>
    <x v="3"/>
    <x v="5"/>
    <s v="01 Investičný zámer"/>
    <x v="0"/>
    <x v="1"/>
    <n v="1"/>
    <n v="103000"/>
    <n v="10000"/>
    <n v="0"/>
    <n v="0"/>
    <n v="103000"/>
    <n v="0"/>
    <n v="0"/>
    <n v="0"/>
    <n v="0"/>
    <n v="0"/>
    <n v="0"/>
    <n v="0"/>
    <s v="-"/>
    <n v="0"/>
    <n v="0"/>
    <n v="0"/>
    <n v="0"/>
    <n v="0"/>
    <n v="0"/>
    <n v="0"/>
    <n v="0"/>
    <n v="0"/>
    <n v="0"/>
    <n v="0"/>
    <m/>
    <n v="0"/>
    <x v="0"/>
    <s v="B1"/>
    <n v="8"/>
    <n v="1"/>
    <n v="1"/>
    <n v="0"/>
    <n v="1"/>
    <n v="1"/>
    <n v="1"/>
    <n v="1"/>
    <n v="0"/>
    <n v="1"/>
    <n v="0"/>
    <n v="0"/>
    <n v="1"/>
    <n v="1"/>
    <n v="1"/>
    <n v="0"/>
    <n v="1"/>
  </r>
  <r>
    <s v="MK SR"/>
    <s v="Odbor verejného obstarávania a správy majetku MK SR"/>
    <s v="MKSROVOSM202202"/>
    <n v="4"/>
    <s v="Rekonštrukciu budovy MK SR, Námestie SNP č. 33 Bratislava"/>
    <s v="Rekonštrukcia budovy "/>
    <s v="Cieľom je ochrana majetku"/>
    <m/>
    <m/>
    <m/>
    <x v="1"/>
    <x v="1"/>
    <x v="21"/>
    <s v="01 Investičný zámer"/>
    <x v="0"/>
    <x v="1"/>
    <n v="1"/>
    <n v="2310000"/>
    <n v="0"/>
    <n v="0"/>
    <n v="0"/>
    <n v="310000"/>
    <n v="600000"/>
    <n v="600000"/>
    <n v="800000"/>
    <n v="0"/>
    <n v="0"/>
    <n v="0"/>
    <n v="0"/>
    <s v="-"/>
    <n v="0"/>
    <n v="0"/>
    <n v="0"/>
    <n v="0"/>
    <n v="0"/>
    <n v="0"/>
    <n v="0"/>
    <n v="0"/>
    <n v="0"/>
    <n v="0"/>
    <n v="0"/>
    <m/>
    <n v="0"/>
    <x v="1"/>
    <s v="B3"/>
    <n v="7"/>
    <n v="1"/>
    <n v="1"/>
    <n v="1"/>
    <n v="1"/>
    <n v="1"/>
    <n v="0"/>
    <n v="0"/>
    <n v="0"/>
    <n v="1"/>
    <n v="0"/>
    <n v="0"/>
    <n v="1"/>
    <n v="0"/>
    <n v="1"/>
    <n v="0"/>
    <n v="1"/>
  </r>
  <r>
    <s v="MK SR"/>
    <s v="Odbor verejného obstarávania a správy majetku MK SR"/>
    <s v="MKSROVOSM202203"/>
    <n v="7"/>
    <s v="Revitalizácia budovy MK SR - Biela ulica, Bratislava"/>
    <s v="Rekonštrukcia budovy v ktorom sídli MK SR. "/>
    <s v="Cieľom je ochrana majetku"/>
    <s v="N/A"/>
    <m/>
    <m/>
    <x v="1"/>
    <x v="1"/>
    <x v="21"/>
    <s v="01 Investičný zámer"/>
    <x v="0"/>
    <x v="1"/>
    <n v="1"/>
    <n v="200000"/>
    <n v="5000"/>
    <n v="0"/>
    <n v="0"/>
    <n v="50000"/>
    <n v="50000"/>
    <n v="50000"/>
    <n v="50000"/>
    <n v="0"/>
    <n v="0"/>
    <n v="0"/>
    <n v="0"/>
    <s v="-"/>
    <n v="0"/>
    <n v="0"/>
    <n v="0"/>
    <n v="0"/>
    <n v="0"/>
    <n v="0"/>
    <n v="0"/>
    <n v="0"/>
    <n v="0"/>
    <n v="0"/>
    <n v="0"/>
    <m/>
    <n v="0"/>
    <x v="0"/>
    <s v="B1"/>
    <n v="8"/>
    <n v="1"/>
    <n v="1"/>
    <n v="1"/>
    <n v="1"/>
    <n v="1"/>
    <n v="1"/>
    <n v="1"/>
    <n v="0"/>
    <n v="1"/>
    <n v="0"/>
    <n v="0"/>
    <n v="1"/>
    <n v="0"/>
    <n v="1"/>
    <n v="0"/>
    <n v="1"/>
  </r>
  <r>
    <s v="MK SR"/>
    <s v="Odbor verejného obstarávania a správy majetku MK SR"/>
    <s v="MKSROVOSM202204"/>
    <n v="6"/>
    <s v="Revitalizácia budovy MK SR - Námestie sv. Trojice 9, Banská Štiavnica"/>
    <s v="Rekonštrukcia budovy"/>
    <s v="Cieľom je ochrana majetku"/>
    <s v="N/A"/>
    <m/>
    <m/>
    <x v="1"/>
    <x v="1"/>
    <x v="21"/>
    <s v="01 Investičný zámer"/>
    <x v="0"/>
    <x v="1"/>
    <n v="1"/>
    <n v="300000"/>
    <n v="7000"/>
    <n v="0"/>
    <n v="0"/>
    <n v="75000"/>
    <n v="75000"/>
    <n v="75000"/>
    <n v="75000"/>
    <n v="0"/>
    <n v="0"/>
    <n v="0"/>
    <n v="0"/>
    <s v="-"/>
    <n v="0"/>
    <n v="0"/>
    <n v="0"/>
    <n v="0"/>
    <n v="0"/>
    <n v="0"/>
    <n v="0"/>
    <n v="0"/>
    <n v="0"/>
    <n v="0"/>
    <n v="0"/>
    <m/>
    <n v="0"/>
    <x v="0"/>
    <s v="B1"/>
    <n v="8"/>
    <n v="1"/>
    <n v="1"/>
    <n v="1"/>
    <n v="1"/>
    <n v="1"/>
    <n v="1"/>
    <n v="1"/>
    <n v="0"/>
    <n v="1"/>
    <n v="0"/>
    <n v="0"/>
    <n v="1"/>
    <n v="0"/>
    <n v="1"/>
    <n v="0"/>
    <n v="1"/>
  </r>
  <r>
    <s v="MK SR"/>
    <s v="Odbor verejného obstarávania a správy majetku MK SR"/>
    <s v="MKSROVOSM202205"/>
    <n v="5"/>
    <s v="Revitalizácia kaštiela Budmerice a jeho okolie"/>
    <s v="Rekonštrukcia kaštiela"/>
    <s v="Cieľom je ochrana majetku"/>
    <s v="N/A"/>
    <m/>
    <m/>
    <x v="1"/>
    <x v="1"/>
    <x v="21"/>
    <s v="01 Investičný zámer"/>
    <x v="0"/>
    <x v="1"/>
    <n v="1"/>
    <n v="1000000"/>
    <n v="10000"/>
    <n v="0"/>
    <n v="0"/>
    <n v="250000"/>
    <n v="250000"/>
    <n v="250000"/>
    <n v="250000"/>
    <n v="0"/>
    <n v="0"/>
    <n v="0"/>
    <n v="0"/>
    <s v="-"/>
    <n v="0"/>
    <n v="0"/>
    <n v="0"/>
    <n v="0"/>
    <n v="0"/>
    <n v="0"/>
    <n v="0"/>
    <n v="0"/>
    <n v="0"/>
    <n v="0"/>
    <n v="0"/>
    <m/>
    <n v="0"/>
    <x v="0"/>
    <s v="B1"/>
    <n v="8"/>
    <n v="1"/>
    <n v="1"/>
    <n v="1"/>
    <n v="1"/>
    <n v="1"/>
    <n v="1"/>
    <n v="1"/>
    <n v="0"/>
    <n v="1"/>
    <n v="0"/>
    <n v="0"/>
    <n v="1"/>
    <n v="0"/>
    <n v="1"/>
    <n v="0"/>
    <n v="1"/>
  </r>
  <r>
    <s v="SCD"/>
    <s v="Slovenské centrum dizajnu"/>
    <s v="SCD202201"/>
    <n v="7"/>
    <s v="Dovybavenie zbierok textilu a módy Slovenského múzea dizajnu -  kovová skriňa na koberce_x000a_"/>
    <s v="Dovybavenie zbierok textilu a módy Slovenského múzea dizajnu - špecializovaná kovová skriňa na koberce  - atyp_x000a_Rozmery: 2200x3000x1000 mm_x000a_Nosnosť držiaka na koberce - 80 kg_x000a_Počet držiakov na koberce: 10 ks"/>
    <s v="Ochrana kultúrneho dedičstva - zbierok a predmetov kultúrnej hodnoty  Slovenského múzea dizajnu SCD - Zbierky textilu a módy SMD SCD"/>
    <s v="N/A"/>
    <s v="Zákon č. 206/2009 Z.z. o múzeách a o galériách a o ochrane predmetov kultúrnej hodnoty, §4 ods. 2  b) a §8  d)"/>
    <s v="Ochrana zbierok a predmetov kultúrnej hodnoty -súčasný odhad kultúrno-spoločenskej  hodnoty zbierok  500 tis. EUR a medziročný nárasť hodnoty získaných zbierok 50 tis. EUR."/>
    <x v="1"/>
    <x v="3"/>
    <x v="18"/>
    <s v="01 Investičný zámer"/>
    <x v="0"/>
    <x v="1"/>
    <n v="1"/>
    <n v="5500"/>
    <n v="0"/>
    <n v="0"/>
    <n v="5500"/>
    <n v="0"/>
    <n v="0"/>
    <n v="0"/>
    <n v="0"/>
    <n v="0"/>
    <n v="0"/>
    <n v="0"/>
    <n v="0"/>
    <s v="-"/>
    <n v="0"/>
    <n v="0"/>
    <n v="0"/>
    <n v="0"/>
    <n v="0"/>
    <n v="0"/>
    <n v="0"/>
    <n v="0"/>
    <n v="0"/>
    <n v="0"/>
    <n v="0"/>
    <m/>
    <n v="1"/>
    <x v="0"/>
    <s v="B1"/>
    <n v="9"/>
    <n v="1"/>
    <n v="1"/>
    <n v="1"/>
    <n v="1"/>
    <n v="1"/>
    <n v="1"/>
    <n v="1"/>
    <n v="0"/>
    <n v="1"/>
    <n v="0"/>
    <n v="0"/>
    <n v="1"/>
    <n v="1"/>
    <n v="1"/>
    <n v="0"/>
    <n v="1"/>
  </r>
  <r>
    <s v="SCD"/>
    <s v="Slovenské centrum dizajnu"/>
    <s v="SCD202202"/>
    <n v="8"/>
    <s v="Rekonštrukcia Hurbanove kasárne -výmena okien -  výstavný priestor Satelit , Slovenské múzeum dizajnu"/>
    <s v="Rekonštrukcia priestorov v Hurbanových kasárňach,  ktoré slúžia ako výstavný priestor Satelit a priestory Slovenského múzea dizajnu - výmena nefunkčných okien na budove /spráchnivelé drevené rámy/vysoké riziko zatečenie/oprava - údržba bola realizovaná a už nie je funkčná /uvedeným sa dosiahnu úspory energie , po predbežnom schválení IA bude urobená projektová dokumentácia."/>
    <s v="Cieľom projektu je energetická a finančná úspora a zamedzenie zatečeniu, prípadné inému poškodeniu priestorov, v ktorých sú predmety kultúrnej a zbierkovej hodnoty a iný majetok v správe organizácie ako aj cudzí majetok - exponáty prezentované vo výstavných priestoroch"/>
    <s v="N/A"/>
    <s v="Zákon č. 278/1993 Z. z.Zákon Národnej rady Slovenskej republiky o správe majetku štátu"/>
    <s v="Zníženie nákladov na prenájom; 15600 eur/rok"/>
    <x v="1"/>
    <x v="1"/>
    <x v="1"/>
    <s v="01 Investičný zámer"/>
    <x v="0"/>
    <x v="1"/>
    <n v="1"/>
    <n v="305000"/>
    <n v="5000"/>
    <n v="0"/>
    <n v="0"/>
    <n v="305000"/>
    <n v="0"/>
    <n v="0"/>
    <n v="0"/>
    <n v="0"/>
    <n v="0"/>
    <n v="0"/>
    <n v="0"/>
    <s v="maľovka stien interiéru po  výmene okien  "/>
    <n v="50000"/>
    <n v="0"/>
    <n v="0"/>
    <n v="0"/>
    <n v="50000"/>
    <n v="0"/>
    <n v="0"/>
    <n v="0"/>
    <n v="0"/>
    <n v="0"/>
    <n v="0"/>
    <m/>
    <n v="0"/>
    <x v="0"/>
    <s v="B1"/>
    <n v="8"/>
    <n v="1"/>
    <n v="1"/>
    <n v="1"/>
    <n v="1"/>
    <n v="1"/>
    <n v="1"/>
    <n v="1"/>
    <n v="0"/>
    <n v="1"/>
    <n v="0"/>
    <n v="0"/>
    <n v="1"/>
    <n v="0"/>
    <n v="1"/>
    <n v="0"/>
    <n v="1"/>
  </r>
  <r>
    <s v="PÚ SR"/>
    <s v="Pamiatkový úrad SR"/>
    <s v="PÚSR202201"/>
    <s v="R"/>
    <s v="Plán obnovy a odolnosti "/>
    <s v="„Reforma zvýšenia transparentnosti a zefektívnenia rozhodnutí Pamiatkového úradu SR“ komponet 2 v rámci Plánu obnovy a odolnosti"/>
    <s v="Zvýšiť predvídateľnosť rozhodnutí PU SR, podporiť rozvoj komerčného trhu s nehnuteľnými pamiatkami a zároveň zvýšiť systematickosť rekonštrukcií pamiatok vo verejnom vlastníctve vykonaním pasportizácie pamiatok z hľadiska diagnostiky ich stavebnotechnického stavu. "/>
    <s v="N/A"/>
    <s v="POO bol schválený na základe kritérií Nariadenia európskeho parlamentu a rady (EÚ) 2021/241 z 12. februára 2021, ktorým sa zriaďuje mechanizmus na podporu obnovy a odolnosti. Pre oblasť kultúry boli v Pláne obnovy a odolnosti vypracované míľniky a ciele v rámci komponentu 2: Obnova budov._x000a_Zákon č. 368/2021 Z. z. o mechanizme na podporu obnovy a odolnosti."/>
    <s v="a. Vypracovanie metodík pre rozhodovací proces PU SR (počet 3)_x000a_b. Pasportizácia relevantných štátnych pamiatkových budov (počet 1000) "/>
    <x v="1"/>
    <x v="7"/>
    <x v="20"/>
    <s v="07 V realizácii"/>
    <x v="0"/>
    <x v="0"/>
    <n v="1"/>
    <n v="389652"/>
    <n v="0"/>
    <n v="0"/>
    <n v="389652"/>
    <n v="0"/>
    <n v="0"/>
    <n v="0"/>
    <n v="0"/>
    <n v="0"/>
    <n v="0"/>
    <n v="0"/>
    <n v="0"/>
    <s v="Zabezpečenie koplexného a plynulého vykonávania plánovaných aktivít a zrealizovanie cieľov Plánu obnovy a odolnosti"/>
    <n v="5430646"/>
    <n v="0"/>
    <n v="2629446"/>
    <n v="2801200"/>
    <n v="0"/>
    <n v="0"/>
    <n v="0"/>
    <n v="0"/>
    <n v="0"/>
    <n v="0"/>
    <n v="0"/>
    <s v="Celková suma na realizáciu POO neobsahuje sumu DPH ktorá činí celkom 208 055 EUR na r. 2022 - 2023., ktorá je rozpočtovaná samostatne v rámci Systému implmentácie PPO._x000a_celková suma PPO činí v rátane DPH činí  6 028 353 EUR_x000a__x000a_Celkové bežné výdavbky zahrňujú aj výdavky typu 610,620 na mzdové náklady 70 zamestnancov._x000a_"/>
    <n v="0"/>
    <x v="0"/>
    <s v="B1"/>
    <n v="8"/>
    <n v="1"/>
    <n v="1"/>
    <n v="1"/>
    <n v="1"/>
    <n v="1"/>
    <n v="1"/>
    <n v="1"/>
    <n v="0"/>
    <n v="1"/>
    <n v="0"/>
    <n v="0"/>
    <n v="1"/>
    <n v="0"/>
    <n v="1"/>
    <n v="1"/>
    <n v="0"/>
  </r>
  <r>
    <s v="SNM"/>
    <s v="SNM - Múzeum rusínskej kultúry v Prešove"/>
    <s v="SNMMRKPO202205"/>
    <n v="20"/>
    <s v="Výtvarný fenomén v rodine Dubayových (vedecko-populárna obrazová monografia)"/>
    <s v="Výskum zameraný na skúmanie výtvarného talentu v rodine založenej Deziderom a Annou Dubayovými plánujem rozdeliť na dve časti. V prvej časti popíšem sociálny a rodinný kontext zrodu výtvarného fenoménu v jednej rusínskej rodine gréckokatolíckeho kňaza a dcéry učiteľa, z ktorej vzišlo sedem detí, najmladší z nich bol Orest Dubay. Výtvarný talent po svojej mame Anne však zdedil aj najstarší syn Michal, aj Orestovi obaja synovia – Juraj a Orest, mladší. Dezider a Anna mali aj syna Pavla, ktorý sa oženil s dcérou švajčiarskeho maliara Paula Perrelet, sochárkou a keramikárkou Lise. Ich syn Pierre Dubay je významný súčasný švajčiarsky maliar a sochár. Výtvarný talent zdedili aj niektorí predstavitelia štvrtej generácie Dubayovcov, napríklad vnučka Oresta staršieho, dcéra Juraja, Gabriela Dubayová, (kostýmová výtvarníčka), ktorá tvorí vo Viedni. Táto časť výskumu prehĺbi moje stretnutia s vnukmi Anny a Dezidera Dubayovými, mojimi respondentmi v Prahe, Bratislave, Košiciach a v Prešove z rokov 2019 a 2020 a doplní o stretnutia s vnukmi a pravnukmi Anny a Dezidera vo Viedni, v Lausanne alebo v Saint Tropez, kde striedavo žije Pierre Dubay. Na základe oral history z rokov 2019 a 2020 sme mohli uskutočniť výstavu Dubayovci, Anna a jej deti v našom múzeu v júni až októbri 2021. No tieto stretnutia nestačili na to, aby som mohla z týchto ústnych informácií napísať vedeckú štúdiu alebo dokonca ani katalóg k výstave. Ten sme ale hlavne nevydali z finančných dôvodov, pretože prioritný projekt na realizáciu tejto výstavy v roku 2021 nám nebol schválený. _x000a_Druhú časť výskumu bude zameraná na rešerš diel členov rodiny Dubayových v zbierkach výtvarného umenia slovenských múzeí a galérií a na základe vedeckej literatúry vystavať štruktúru vedeckej monografie s bohatým obrazovým materiálom, pretože bez ukážok výtvarných diel všetkých protagonistov knihy by nebola monografia ucelená. _x000a_Napísať a vydať knihu o rodine Anny a Dezidera Dubayových, rodákov z rusínskych obcí Jarabina v okrese Stará Ľubovňa a Vyšný Mirošov v okrese Svidník a pozvať si k tomu aj odborníka / odborníčku z výtvarného umenia je logickým vyústením bádateľského úsilia zamestnancov SNM-MRK v Prešove, ktorí viedli viacročné rozhovory so žijúcim členmi rodiny a usporiadali 4-mesačnú dočasnú výstavu v priestoroch SNM-MRK v Prešove. _x000a_"/>
    <s v="Skúmať komplexne výtvarný fenomén v rodine Dubayových a napísať vedeckú monografiu o živote a výtvarnej tvorbe viacerých predstaviteľov rodiny Dubayových – na Slovensku, aj mimo neho. Zároveň vytvoriť katalóg diel autorov z rodiny Dubayových v zbierkach slovenských múzeí a galérií."/>
    <s v="N/A"/>
    <s v="Zákon č. 206/2009 Z.z. o múzeách a o galériách a o ochrane predmetov kultúrnej hodnoty, §15 c)"/>
    <s v="Vydanie kolektívnej monografie Neznámi Rusíni v plánovanom náklade 500 kusov. "/>
    <x v="1"/>
    <x v="6"/>
    <x v="30"/>
    <s v="01 Investičný zámer"/>
    <x v="0"/>
    <x v="1"/>
    <n v="1"/>
    <n v="0"/>
    <n v="0"/>
    <n v="0"/>
    <n v="0"/>
    <n v="0"/>
    <n v="0"/>
    <n v="0"/>
    <n v="0"/>
    <n v="0"/>
    <n v="0"/>
    <n v="0"/>
    <n v="0"/>
    <s v="Náklady na vydanie a tlač publikácie, predpokladaná cena cca 10 €/ kus"/>
    <n v="6300"/>
    <n v="0"/>
    <n v="0"/>
    <n v="6300"/>
    <n v="0"/>
    <n v="0"/>
    <n v="0"/>
    <n v="0"/>
    <n v="0"/>
    <n v="0"/>
    <n v="0"/>
    <m/>
    <n v="1"/>
    <x v="0"/>
    <s v="B1"/>
    <n v="8"/>
    <n v="1"/>
    <n v="1"/>
    <n v="0"/>
    <n v="1"/>
    <n v="1"/>
    <n v="1"/>
    <n v="1"/>
    <n v="0"/>
    <n v="1"/>
    <n v="0"/>
    <n v="0"/>
    <n v="1"/>
    <n v="1"/>
    <n v="1"/>
    <n v="0"/>
    <n v="1"/>
  </r>
  <r>
    <s v="SNM"/>
    <s v="SNM - Múzeum SNR Myjava"/>
    <s v="SNMMSNR202101"/>
    <n v="1"/>
    <s v="Zateplenie a výmena medenej strechy na Prístavbe prof. Kusého"/>
    <s v="Zámerom projetktu je zateplenie a výmena medenej strechy na jednom zo štyroch objektov SNM - Múzea SNR v Myjave. Objekt - Prístavba prof. Kusého je multifunkčným priestorom, v ktorom sa nachádzajú expozičné a výstavné priestory, miesto prvého kontaktu, konferenčná miestnosť a časť depozitárov. Vplyvom počasia a vekom dochádzalo k postupnému skorodovaniu a deštrukcii strešnej krytiny. Súčasná tepelná izolácia v strešnej konštrukcii je nedostatočná a nesprávne položená, čo spôsobuje zvýšené prevádzkové náklady a počas letných mesiacov nepriaznivé klimatické podmienky v depozitári nachádzajúcom sa v podkrovnom priestore."/>
    <s v="Cieľom projektu je komplexná výmena a zateplenie medenej strechy na NKP, ktorá vykazuje známky poškodenia. Strecha je v pôvodnom stave (z roku 1968) bez akýchkoľvek zásahov a opráv. Súčasná prevádzka budovy je neekonomická v dôsledku nevyhovujúcej tepelnej izolácii strechy a poškodenia strešného plášťa, ktorý priebežne prepúšťa ďažďovú vodu. Minimalizovanie budúcich nákladov, ochrana predmetov kultúrnej hodnoty a starostlivosť o zverenú NKP:"/>
    <s v="N/A"/>
    <s v="Zákon č. 49/2002 Z.z. o ochrane pamiatkového fondu; Zákon č. 206/2009 Z.z. o múzeách a o galériách a o ochrane predmetov kultúrnej hodnoty"/>
    <s v="Zhodnotenie technického stavu objektu, zlepšenie prevádzkových podmienok v Múzeu SNR a ochrana zbierkového fondu múzea."/>
    <x v="1"/>
    <x v="1"/>
    <x v="25"/>
    <s v="01 Investičný zámer"/>
    <x v="0"/>
    <x v="1"/>
    <n v="1"/>
    <n v="191400"/>
    <n v="11400"/>
    <n v="0"/>
    <n v="11400"/>
    <n v="180000"/>
    <n v="0"/>
    <n v="0"/>
    <n v="0"/>
    <n v="0"/>
    <n v="0"/>
    <n v="0"/>
    <n v="0"/>
    <s v="-"/>
    <n v="0"/>
    <n v="0"/>
    <n v="0"/>
    <n v="0"/>
    <n v="0"/>
    <n v="0"/>
    <n v="0"/>
    <n v="0"/>
    <n v="0"/>
    <n v="0"/>
    <n v="0"/>
    <m/>
    <n v="0"/>
    <x v="0"/>
    <s v="B1"/>
    <n v="7"/>
    <n v="1"/>
    <n v="1"/>
    <n v="0"/>
    <n v="1"/>
    <n v="1"/>
    <n v="1"/>
    <n v="1"/>
    <n v="0"/>
    <n v="1"/>
    <n v="0"/>
    <n v="0"/>
    <n v="1"/>
    <n v="0"/>
    <n v="1"/>
    <n v="0"/>
    <n v="1"/>
  </r>
  <r>
    <s v="SNM"/>
    <s v="SNM - Múzeum SNR Myjava"/>
    <s v="SNMMSNR202201"/>
    <n v="3"/>
    <s v="Reštaurovanie exteriérovej veľkorozmernej plastiky &quot;Slovanská lipa&quot;"/>
    <s v="Veľkorozmerná plastika &quot;Slovanská lipa&quot;, ktorej autorom je známy slovenský sochár Štefan Belohradský je súčasťou areálu SNM - Múzea SNR v Myjave od roku 1968. Exteriérová plastika s rozmerom 270 cm je zhotovená zo zváraného hliníka a esteticky i symbolicky dotvára vstupný areál Múzea SNR. Vplyvom poveternostných podmienok začal materiál, z ktorého je umelecké dielo zhotovené degradovať. Je nutné uvedenú degradáciu diela zastaviť reštaurátorským zásahom z dôvodu zachovania jej umeleckej a historickej hodnoty."/>
    <s v="Cieľom projektu je zabrániť značnej degradácii umeleckého diela a zachovať umeleckú a historickú hodnotu diela."/>
    <s v="N/A"/>
    <s v="Zákon č. 49/2002 Z.z. o ochrane pamiatkového fondu; Zákon č. 206/2009 Z.z. o múzeách a o galériách a o ochrane predmetov kultúrnej hodnoty"/>
    <s v="Záchrana a starostlivosť o dielo kultúrnej hodnoty v zmysle zákona č. 206/2009 Z. z. o múzeách a galériách."/>
    <x v="1"/>
    <x v="1"/>
    <x v="22"/>
    <s v="01 Investičný zámer"/>
    <x v="0"/>
    <x v="1"/>
    <n v="1"/>
    <n v="14040"/>
    <n v="0"/>
    <n v="0"/>
    <n v="14040"/>
    <n v="0"/>
    <n v="0"/>
    <n v="0"/>
    <n v="0"/>
    <n v="0"/>
    <n v="0"/>
    <n v="0"/>
    <n v="0"/>
    <s v="-"/>
    <n v="0"/>
    <n v="0"/>
    <n v="0"/>
    <n v="0"/>
    <n v="0"/>
    <n v="0"/>
    <n v="0"/>
    <n v="0"/>
    <n v="0"/>
    <n v="0"/>
    <n v="0"/>
    <m/>
    <n v="1"/>
    <x v="0"/>
    <s v="B1"/>
    <n v="8"/>
    <n v="1"/>
    <n v="1"/>
    <n v="1"/>
    <n v="1"/>
    <n v="1"/>
    <n v="1"/>
    <n v="1"/>
    <n v="0"/>
    <n v="1"/>
    <n v="0"/>
    <n v="0"/>
    <n v="1"/>
    <n v="0"/>
    <n v="1"/>
    <n v="0"/>
    <n v="1"/>
  </r>
  <r>
    <s v="SNM"/>
    <s v="SNM - Múzeum SNR Myjava"/>
    <s v="SNMMSNR202202"/>
    <n v="4"/>
    <s v="Reštaurovanie textílií"/>
    <s v="Zámerom projektu je reštaurovanie 4 ks textílií z vlastného zbierkového fondu múzea. Jedná sa o cechové prikrývky, spolkovú zástavu a spolkovú prikrývku. Uvedené textílie sú značne poškodené, v prípade potreby sa nedajú použiť na prezentačné účely."/>
    <s v="Cieľom projektu je ochrana predmetov kultúrnej hodnoty a zabránenie ďalšej degradácii zbierkových predmetov zo zbierkového fondu Múzea SNR."/>
    <s v="N/A"/>
    <s v="Zákon č. 49/2002 Z.z. o ochrane pamiatkového fondu; Zákon č. 206/2009 Z.z. o múzeách a o galériách a o ochrane predmetov kultúrnej hodnoty"/>
    <s v="Záchrana a starostlivosť o predmety kultúrnej hodnoty v zmysle zákona č. 206/2009 Z. z. o múzeách a galériách a o ochrane predmetov kultúrnej hodnoty."/>
    <x v="1"/>
    <x v="3"/>
    <x v="29"/>
    <s v="01 Investičný zámer"/>
    <x v="0"/>
    <x v="1"/>
    <n v="1"/>
    <n v="6984"/>
    <n v="0"/>
    <n v="0"/>
    <n v="6984"/>
    <n v="0"/>
    <n v="0"/>
    <n v="0"/>
    <n v="0"/>
    <n v="0"/>
    <n v="0"/>
    <n v="0"/>
    <n v="0"/>
    <s v="-"/>
    <n v="0"/>
    <n v="0"/>
    <n v="0"/>
    <n v="0"/>
    <n v="0"/>
    <n v="0"/>
    <n v="0"/>
    <n v="0"/>
    <n v="0"/>
    <n v="0"/>
    <n v="0"/>
    <m/>
    <n v="1"/>
    <x v="0"/>
    <s v="B1"/>
    <n v="8"/>
    <n v="1"/>
    <n v="1"/>
    <n v="1"/>
    <n v="1"/>
    <n v="1"/>
    <n v="1"/>
    <n v="1"/>
    <n v="0"/>
    <n v="1"/>
    <n v="0"/>
    <n v="0"/>
    <n v="1"/>
    <n v="0"/>
    <n v="1"/>
    <n v="0"/>
    <n v="1"/>
  </r>
  <r>
    <s v="SNM"/>
    <s v="SNM - Múzeum SNR Myjava"/>
    <s v="SNMMSNR202203"/>
    <n v="2"/>
    <s v="Projekčná interaktívna stena"/>
    <s v="Zámerom projektu je predstaviť múzeum ako dynamickú pamäťovú inštitúciu, ktorá ponúka návštevníkom a školám možnosť získať informácie aj hravou formou. Novovybudované Vzdelávacie centrum &quot;Albertína&quot;, ktoré sa nachádza v areáli rodného domu M. R. Štefánika  je miestom s rozšírenou ponukou vzdelávacích aktivít súvisiacich s osobnosťou gen. M. R. Štefánika. Jednou z nich bude aj projekčná interaktívna stena s veľkoplošnou mapou sveta, ktorá bude ilustrovať najväčšiu Štefánikovu vášeň - cestovanie. Súčasťou projekčnej interaktívnej steny budú aj ďalšie vzdelávacie aplikácie."/>
    <s v="Cieľom projektu je rozšíriť ponuku vzdelávacích aktivít pre návštevníkov rodného domu M. R. Štefánika. "/>
    <s v="N/A"/>
    <s v="Zákon č. 206/2009 Z.z. o múzeách a o galériách a o ochrane predmetov kultúrnej hodnoty, §12 a §13 a  §14 a §18"/>
    <s v="Odhadovaný zvýšený počet návštevníkov minimálne o 30 %."/>
    <x v="1"/>
    <x v="6"/>
    <x v="16"/>
    <s v="01 Investičný zámer"/>
    <x v="0"/>
    <x v="1"/>
    <n v="1"/>
    <n v="48000"/>
    <n v="0"/>
    <n v="0"/>
    <n v="0"/>
    <n v="48000"/>
    <n v="0"/>
    <n v="0"/>
    <n v="0"/>
    <n v="0"/>
    <n v="0"/>
    <n v="0"/>
    <n v="0"/>
    <s v="-"/>
    <n v="0"/>
    <n v="0"/>
    <n v="0"/>
    <n v="0"/>
    <n v="0"/>
    <n v="0"/>
    <n v="0"/>
    <n v="0"/>
    <n v="0"/>
    <n v="0"/>
    <n v="0"/>
    <m/>
    <n v="1"/>
    <x v="0"/>
    <s v="B1"/>
    <n v="9"/>
    <n v="1"/>
    <n v="1"/>
    <n v="1"/>
    <n v="1"/>
    <n v="1"/>
    <n v="1"/>
    <n v="1"/>
    <n v="0"/>
    <n v="1"/>
    <n v="0"/>
    <n v="0"/>
    <n v="1"/>
    <n v="1"/>
    <n v="1"/>
    <n v="0"/>
    <n v="1"/>
  </r>
  <r>
    <s v="SNM"/>
    <s v="SNM - MUK Svidník"/>
    <s v="SNMMUKS202101"/>
    <n v="1"/>
    <s v="Renovovanie barokového kaštieľa Galérie Dezidera Millyho"/>
    <s v="Vypracovanie predprojektovej a projektovej dokumentácie, celková obnova barokového kaštieľa-NKP "/>
    <s v="Zvýšenie kultúrnej atraktivity umelecko-historickej expozície   najstaršej svetskej stavby, zníženie energetických nákladov"/>
    <s v="N/A"/>
    <s v="Zákon č. 206/2009 Z.z. o múzeách a o galériách a o ochrane predmetov kultúrnej hodnoty, §13 ods.1"/>
    <s v="zhodnotenie technického stavu objektu, vrátenie historickej hodnoty, zníženie energetických nákladov až o 50% "/>
    <x v="1"/>
    <x v="1"/>
    <x v="1"/>
    <s v="01 Investičný zámer"/>
    <x v="0"/>
    <x v="1"/>
    <n v="1"/>
    <n v="516000"/>
    <n v="36000"/>
    <n v="0"/>
    <n v="400000"/>
    <n v="116000"/>
    <n v="0"/>
    <n v="0"/>
    <n v="0"/>
    <n v="0"/>
    <n v="0"/>
    <n v="0"/>
    <n v="0"/>
    <s v="-"/>
    <n v="0"/>
    <n v="0"/>
    <n v="0"/>
    <n v="0"/>
    <n v="0"/>
    <n v="0"/>
    <n v="0"/>
    <n v="0"/>
    <n v="0"/>
    <n v="0"/>
    <n v="0"/>
    <m/>
    <n v="0"/>
    <x v="0"/>
    <s v="B1"/>
    <n v="8"/>
    <n v="1"/>
    <n v="1"/>
    <n v="0"/>
    <n v="1"/>
    <n v="1"/>
    <n v="1"/>
    <n v="1"/>
    <n v="0"/>
    <n v="1"/>
    <n v="0"/>
    <n v="0"/>
    <n v="1"/>
    <n v="1"/>
    <n v="1"/>
    <n v="0"/>
    <n v="1"/>
  </r>
  <r>
    <s v="SNM"/>
    <s v="SNM - MUK Svidník"/>
    <s v="SNMMUKS202102"/>
    <n v="6"/>
    <s v="Dostavba hlavného objektu skanzenu SNM-MUK Svidník"/>
    <s v="Ukončenie prác na časti “B“, s výstavbou parkoviska a oplotenia (skanzen)"/>
    <s v="Zvýšenie kvalitatívnej úrovne turistickej infraštruktúry,kvalita poskytovaných služieb pre návštevníkov "/>
    <s v="N/A"/>
    <s v="Zákon č. 206/2009 Z.z. o múzeách a o galériách a o ochrane predmetov kultúrnej hodnoty, §12 ods. 1 a)"/>
    <s v="zhodnotenie technického stavu objektu, vrátenie historickej hodnoty, zvýšenie návštevnosti a príjmov o 50%-prevádzkovanie múzea aj v zimnom období, zvýšenie podujatí o 30%"/>
    <x v="1"/>
    <x v="4"/>
    <x v="28"/>
    <s v="06 Pred vyhlásením verejného obstarávania"/>
    <x v="0"/>
    <x v="1"/>
    <n v="1"/>
    <n v="315982"/>
    <n v="0"/>
    <n v="0"/>
    <n v="0"/>
    <n v="150000"/>
    <n v="165982"/>
    <n v="0"/>
    <n v="0"/>
    <n v="0"/>
    <n v="0"/>
    <n v="0"/>
    <n v="0"/>
    <s v="-"/>
    <n v="0"/>
    <n v="0"/>
    <n v="0"/>
    <n v="0"/>
    <n v="0"/>
    <n v="0"/>
    <n v="0"/>
    <n v="0"/>
    <n v="0"/>
    <n v="0"/>
    <n v="0"/>
    <m/>
    <n v="0"/>
    <x v="0"/>
    <s v="B1"/>
    <n v="8"/>
    <n v="1"/>
    <n v="1"/>
    <n v="1"/>
    <n v="1"/>
    <n v="1"/>
    <n v="1"/>
    <n v="1"/>
    <n v="0"/>
    <n v="1"/>
    <n v="0"/>
    <n v="0"/>
    <n v="1"/>
    <n v="1"/>
    <n v="0"/>
    <n v="0"/>
    <n v="0"/>
  </r>
  <r>
    <s v="SNM"/>
    <s v="SNM - MUK Svidník"/>
    <s v="SNMMUKS202104"/>
    <n v="2"/>
    <s v="Revitalizácia parku v Galérii Dezidera Millyho"/>
    <s v="Architektonická štúdia záhradného parku v Galérii Dezidera Millyho - vypracovanie"/>
    <s v="Revitalizácia exteriérovej zelene, nová výsadba a osadenie parkového mobiliáru"/>
    <s v="N/A"/>
    <s v="Zákon č. 206/2009 Z.z. o múzeách a o galériách a o ochrane predmetov kultúrnej hodnoty, §16 ods. 1 a)"/>
    <s v="Estetická úprava areálu, zvýšenie počtu návštevníkov o 10%, podujatí o 10%"/>
    <x v="1"/>
    <x v="1"/>
    <x v="22"/>
    <s v="01 Investičný zámer"/>
    <x v="0"/>
    <x v="1"/>
    <n v="1"/>
    <n v="117600"/>
    <n v="0"/>
    <n v="0"/>
    <n v="60000"/>
    <n v="57600"/>
    <n v="0"/>
    <n v="0"/>
    <n v="0"/>
    <n v="0"/>
    <n v="0"/>
    <n v="0"/>
    <n v="0"/>
    <s v="-"/>
    <n v="0"/>
    <n v="0"/>
    <n v="0"/>
    <n v="0"/>
    <n v="0"/>
    <n v="0"/>
    <n v="0"/>
    <n v="0"/>
    <n v="0"/>
    <n v="0"/>
    <n v="0"/>
    <m/>
    <n v="0"/>
    <x v="0"/>
    <s v="B1"/>
    <n v="9"/>
    <n v="1"/>
    <n v="1"/>
    <n v="1"/>
    <n v="1"/>
    <n v="1"/>
    <n v="1"/>
    <n v="1"/>
    <n v="0"/>
    <n v="1"/>
    <n v="0"/>
    <n v="0"/>
    <n v="1"/>
    <n v="1"/>
    <n v="1"/>
    <n v="0"/>
    <n v="1"/>
  </r>
  <r>
    <s v="SNM"/>
    <s v="SNM - MUK Svidník"/>
    <s v="SNMMUKS202106"/>
    <n v="3"/>
    <s v="Pamiatky ľudovej architektúry-obnova národopisnej expozície múzea"/>
    <s v="Oprava havarijného stavu technických objektov ľudovej architektúry"/>
    <s v="Záchrana pamiatok ľudovej architektúry, ktoré tvoria významnú súčasť kultúrneho dedičstva SR"/>
    <s v="N/A"/>
    <s v="Zákon č. 206/2009 Z.z. o múzeách a o galériách a o ochrane predmetov kultúrnej hodnoty"/>
    <s v="vrátenie historickej hodnoty, v prípade ak by nedošlo k zabráneniu ďalšej devastácii náklady by sa zvýšili o 2,5 násobok, počet striech 4"/>
    <x v="1"/>
    <x v="1"/>
    <x v="21"/>
    <s v="01 Investičný zámer"/>
    <x v="0"/>
    <x v="1"/>
    <n v="1"/>
    <n v="197000"/>
    <n v="0"/>
    <n v="0"/>
    <n v="122000"/>
    <n v="75000"/>
    <n v="0"/>
    <n v="0"/>
    <n v="0"/>
    <n v="0"/>
    <n v="0"/>
    <n v="0"/>
    <n v="0"/>
    <s v="-"/>
    <n v="0"/>
    <n v="0"/>
    <n v="0"/>
    <n v="0"/>
    <n v="0"/>
    <n v="0"/>
    <n v="0"/>
    <n v="0"/>
    <n v="0"/>
    <n v="0"/>
    <n v="0"/>
    <m/>
    <n v="0"/>
    <x v="0"/>
    <s v="B1"/>
    <n v="8"/>
    <n v="1"/>
    <n v="1"/>
    <n v="1"/>
    <n v="1"/>
    <n v="1"/>
    <n v="1"/>
    <n v="1"/>
    <n v="0"/>
    <n v="1"/>
    <n v="0"/>
    <n v="0"/>
    <n v="1"/>
    <n v="0"/>
    <n v="1"/>
    <n v="0"/>
    <n v="1"/>
  </r>
  <r>
    <s v="SNM"/>
    <s v="SNM - MUK Svidník"/>
    <s v="SNMMUKS202201"/>
    <n v="4"/>
    <s v="Rekonštrukcia budovy múzea vo Svidníku"/>
    <s v="Zámerom projektu je celková obnova budovy múzea, ktorá je jednou z architektonických dominánt stredu mesta a svojím vzhľadom výrazne pôsobí na charakter námestia. Obnova umožní rozšíriť stálu kultúrno-historickú expozíciu, ktorá nebola aktualizovaná od svojho otvorenia v roku 1991."/>
    <s v=" Komplexná obnova exteriéru a interiéru budovy."/>
    <m/>
    <s v="Zákon č. 206/2009 Z.z. o múzeách a o galériách a o ochrane predmetov kultúrnej hodnoty, §12 ods. 1"/>
    <s v="záchrana a zhodnotenie technického stavu objektu národnej kultúrnej pamiatky; zvýšenie kapacity depozitárnych priestorov; zvýšenie a skvalitnenie ochrany a bezpečnosti zbierkových predmetov; zvýšenie počtu nadobúdaných zbierkových predmetov, skvalitnenie a rozšírenie služieb pre návštevníkov a zázemia pre zamestnancov, zvýšenie aktrativity múzea pre širokú verejnosť, zvýšenie počtu návštevníkov a tržieb zo vstupného "/>
    <x v="1"/>
    <x v="1"/>
    <x v="21"/>
    <s v="01 Investičný zámer"/>
    <x v="0"/>
    <x v="1"/>
    <n v="1"/>
    <n v="3000000"/>
    <n v="300000"/>
    <n v="0"/>
    <n v="0"/>
    <n v="1650000"/>
    <n v="1350000"/>
    <n v="0"/>
    <n v="0"/>
    <n v="0"/>
    <n v="0"/>
    <n v="0"/>
    <n v="0"/>
    <s v="-"/>
    <n v="0"/>
    <n v="0"/>
    <n v="0"/>
    <n v="0"/>
    <n v="0"/>
    <n v="0"/>
    <n v="0"/>
    <n v="0"/>
    <n v="0"/>
    <n v="0"/>
    <n v="0"/>
    <m/>
    <n v="0"/>
    <x v="1"/>
    <s v="B3"/>
    <n v="7"/>
    <n v="1"/>
    <n v="1"/>
    <n v="0"/>
    <n v="1"/>
    <n v="1"/>
    <n v="0"/>
    <n v="0"/>
    <n v="0"/>
    <n v="1"/>
    <n v="0"/>
    <n v="0"/>
    <n v="1"/>
    <n v="1"/>
    <n v="1"/>
    <n v="0"/>
    <n v="1"/>
  </r>
  <r>
    <s v="SNM"/>
    <s v="SNM - MUK Svidník"/>
    <s v="SNMMUKS202202"/>
    <n v="5"/>
    <s v="Vedecký zborník múzea č .29"/>
    <s v="Dlhoročná tradícia publikačnej činnosti najstaršieho etrnicky profilovaného múzea "/>
    <s v="Vydanie kolektívneho monografického diela - zborníka"/>
    <s v="N/A"/>
    <s v="Zákon č. 206/2009 Z.z. o múzeách a o galériách a o ochrane predmetov kultúrnej hodnoty"/>
    <s v="500 ks zborníka, príspevky prinesú najnovšie poznatky výskumov v oblasti kultúry, histórie, etnológie, jazykovedy, literárnej vedy  a umenia "/>
    <x v="1"/>
    <x v="6"/>
    <x v="30"/>
    <s v="01 Investičný zámer"/>
    <x v="0"/>
    <x v="1"/>
    <n v="1"/>
    <n v="14000"/>
    <n v="0"/>
    <n v="0"/>
    <n v="0"/>
    <n v="14000"/>
    <n v="0"/>
    <n v="0"/>
    <n v="0"/>
    <n v="0"/>
    <n v="0"/>
    <n v="0"/>
    <n v="0"/>
    <s v="-"/>
    <n v="0"/>
    <n v="0"/>
    <n v="0"/>
    <n v="0"/>
    <n v="0"/>
    <n v="0"/>
    <n v="0"/>
    <n v="0"/>
    <n v="0"/>
    <n v="0"/>
    <n v="0"/>
    <m/>
    <n v="1"/>
    <x v="0"/>
    <s v="B1"/>
    <n v="8"/>
    <n v="1"/>
    <n v="1"/>
    <n v="1"/>
    <n v="1"/>
    <n v="1"/>
    <n v="1"/>
    <n v="1"/>
    <n v="0"/>
    <n v="1"/>
    <n v="0"/>
    <n v="0"/>
    <n v="1"/>
    <n v="0"/>
    <n v="1"/>
    <n v="0"/>
    <n v="1"/>
  </r>
  <r>
    <s v="SNM"/>
    <s v="SNM - Múzeum židovskej kultúry "/>
    <s v="SNMMŽK202101"/>
    <n v="3"/>
    <s v="Rekonštrukcia SO 4534 Ošetrovne na administratívnu budovu_x000a_- Múzeum holokaustu v Seredi "/>
    <s v="Rekonštruovať v súčasnosti neužívaný objekt bývalej ošetrovne na administratívnu budovu. Zamedzenie škodám na majetku štátu."/>
    <s v="Rekonštrukcia jestvujúceho objejtu na administratívnu budovu"/>
    <m/>
    <s v="Zákon č. 206/2009 Z.z. o múzeách a o galériách a o ochrane predmetov kultúrnej hodnoty"/>
    <s v="Zlepšiť prevádzkové podmienky MHS"/>
    <x v="1"/>
    <x v="1"/>
    <x v="3"/>
    <s v="04 Projektová dokumentácia k dispozícii - pre stavebné povolenie"/>
    <x v="0"/>
    <x v="1"/>
    <n v="1"/>
    <n v="1761439"/>
    <n v="0"/>
    <n v="0"/>
    <n v="0"/>
    <n v="1761439"/>
    <n v="0"/>
    <n v="0"/>
    <n v="0"/>
    <n v="0"/>
    <n v="0"/>
    <n v="0"/>
    <n v="0"/>
    <s v="-"/>
    <n v="0"/>
    <n v="0"/>
    <n v="0"/>
    <n v="0"/>
    <n v="0"/>
    <n v="0"/>
    <n v="0"/>
    <n v="0"/>
    <n v="0"/>
    <n v="0"/>
    <n v="0"/>
    <m/>
    <n v="0"/>
    <x v="1"/>
    <s v="B3"/>
    <n v="7"/>
    <n v="1"/>
    <n v="1"/>
    <n v="1"/>
    <n v="1"/>
    <n v="1"/>
    <n v="0"/>
    <n v="0"/>
    <n v="0"/>
    <n v="1"/>
    <n v="0"/>
    <n v="0"/>
    <n v="1"/>
    <n v="0"/>
    <n v="1"/>
    <n v="0"/>
    <n v="1"/>
  </r>
  <r>
    <s v="SNM"/>
    <s v="SNM - Múzeum židovskej kultúry "/>
    <s v="SNMMŽK202102"/>
    <n v="2"/>
    <s v="Rekonštrukcia SO 4546 Administratívnej budovy  na depozitár a sklad_x000a_- Múzeum holokaustu v Seredi "/>
    <s v="Objekt je v súčasnosti v havarijnom stave. Jeho rekonštrukciou sa zamedzí znehodnocovaniu majetku štátu. Vybudovať depozitár pre zbierkové predmety múzea a skladové priestory pre prevádzku celého areálu MHS. Tieto priestory v múzeu absentujú."/>
    <s v="Vybudovať depozitár pre zbierkové predmety múzea a skladové priestory. "/>
    <m/>
    <s v="Zákon č. 206/2009 Z.z. o múzeách a o galériách a o ochrane predmetov kultúrnej hodnoty"/>
    <s v="Vybudovanie depozitára 170m2, a skladu 120m2."/>
    <x v="1"/>
    <x v="1"/>
    <x v="3"/>
    <s v="04 Projektová dokumentácia k dispozícii - pre stavebné povolenie"/>
    <x v="0"/>
    <x v="1"/>
    <n v="1"/>
    <n v="1197249"/>
    <n v="0"/>
    <n v="0"/>
    <n v="510200"/>
    <n v="687049"/>
    <n v="0"/>
    <n v="0"/>
    <n v="0"/>
    <n v="0"/>
    <n v="0"/>
    <n v="0"/>
    <n v="0"/>
    <s v="-"/>
    <n v="0"/>
    <n v="0"/>
    <n v="0"/>
    <n v="0"/>
    <n v="0"/>
    <n v="0"/>
    <n v="0"/>
    <n v="0"/>
    <n v="0"/>
    <n v="0"/>
    <n v="0"/>
    <m/>
    <n v="0"/>
    <x v="1"/>
    <s v="B3"/>
    <n v="7"/>
    <n v="1"/>
    <n v="1"/>
    <n v="1"/>
    <n v="1"/>
    <n v="1"/>
    <n v="0"/>
    <n v="0"/>
    <n v="0"/>
    <n v="1"/>
    <n v="0"/>
    <n v="0"/>
    <n v="1"/>
    <n v="0"/>
    <n v="1"/>
    <n v="0"/>
    <n v="1"/>
  </r>
  <r>
    <s v="SNM"/>
    <s v="SNM - Múzeum židovskej kultúry "/>
    <s v="SNMMŽK202103"/>
    <n v="1"/>
    <s v="Vstavba do podkrovia v Zsigrayovej kúrii na Židovskej 17, Bratislava"/>
    <s v="Sprístupmiť  nevyužitý priestor podkrovia  v Zsigrayovej kúrii, za účelom rozšírenia aktivít v oblati výchovy a výstavníctva. Ďalším prínosom budú energetické úspory, výmena strešnej krytiny a klampiarskych konštrikcií."/>
    <s v="Vybudovanie  výstavných a prednáškových priestorov v MŽK."/>
    <s v="N/A"/>
    <s v="Zákon č. 206/2009 Z.z. o múzeách a o galériách a o ochrane predmetov kultúrnej hodnoty"/>
    <s v="Zväčšenie kapacít pre výstavy a pre výchovnú a prednáškovú činnosť o 70%, Energetické úspory 30%."/>
    <x v="1"/>
    <x v="1"/>
    <x v="3"/>
    <s v="01 Investičný zámer"/>
    <x v="0"/>
    <x v="1"/>
    <n v="1"/>
    <n v="379750"/>
    <n v="75000"/>
    <n v="0"/>
    <n v="75000"/>
    <n v="304750"/>
    <n v="0"/>
    <n v="0"/>
    <n v="0"/>
    <n v="0"/>
    <n v="0"/>
    <n v="0"/>
    <n v="0"/>
    <s v="-"/>
    <n v="0"/>
    <n v="0"/>
    <n v="0"/>
    <n v="0"/>
    <n v="0"/>
    <n v="0"/>
    <n v="0"/>
    <n v="0"/>
    <n v="0"/>
    <n v="0"/>
    <n v="0"/>
    <m/>
    <n v="0"/>
    <x v="0"/>
    <s v="B1"/>
    <n v="7"/>
    <n v="1"/>
    <n v="1"/>
    <n v="0"/>
    <n v="1"/>
    <n v="1"/>
    <n v="1"/>
    <n v="1"/>
    <n v="0"/>
    <n v="1"/>
    <n v="0"/>
    <n v="0"/>
    <n v="1"/>
    <n v="0"/>
    <n v="1"/>
    <n v="0"/>
    <n v="1"/>
  </r>
  <r>
    <s v="SNM"/>
    <s v="SNM - Múzeum židovskej kultúry "/>
    <s v="SNMMŽK202104"/>
    <n v="4"/>
    <s v="Sadové a parkové úpravy vr. závlahového systému a vonkajšie osvetlenie areálu_x000a_- Múzeum holokaustu v Seredi"/>
    <s v="Zjednotenie a dokončenie sadových a parkových úprav v celom areáli múzea, dobudovanie závlahového systému a vonkajšieho osvetlenia areálu. Nová výsadba zelene a osadenie parkového mobiliáru."/>
    <s v="Revitalizácia areálovej zelene a dobudovanie  vonkajšieho osvetlenia"/>
    <s v="N/A"/>
    <s v="Zákon č. 206/2009 Z.z. o múzeách a o galériách a o ochrane predmetov kultúrnej hodnoty"/>
    <s v="Skvalitnenie starostlivosti o životné prostredie a zabezpečenie jeho trvalej udržateľnosti. Bezpečnosť návštevníkov múzea, skvalitnenie ochrany majetku štátu."/>
    <x v="1"/>
    <x v="4"/>
    <x v="10"/>
    <s v="01 Investičný zámer"/>
    <x v="0"/>
    <x v="1"/>
    <n v="1"/>
    <n v="333750"/>
    <n v="29000"/>
    <n v="0"/>
    <n v="0"/>
    <n v="29000"/>
    <n v="304750"/>
    <n v="0"/>
    <n v="0"/>
    <n v="0"/>
    <n v="0"/>
    <n v="0"/>
    <n v="0"/>
    <s v="-"/>
    <n v="0"/>
    <n v="0"/>
    <n v="0"/>
    <n v="0"/>
    <n v="0"/>
    <n v="0"/>
    <n v="0"/>
    <n v="0"/>
    <n v="0"/>
    <n v="0"/>
    <n v="0"/>
    <m/>
    <n v="0"/>
    <x v="0"/>
    <s v="B1"/>
    <n v="7"/>
    <n v="1"/>
    <n v="1"/>
    <n v="0"/>
    <n v="1"/>
    <n v="1"/>
    <n v="1"/>
    <n v="1"/>
    <n v="0"/>
    <n v="1"/>
    <n v="0"/>
    <n v="0"/>
    <n v="1"/>
    <n v="0"/>
    <n v="1"/>
    <n v="0"/>
    <n v="1"/>
  </r>
  <r>
    <s v="SNM"/>
    <s v="SNM - Múzeum židovskej kultúry "/>
    <s v="SNMMŽK202106"/>
    <n v="5"/>
    <s v="Rekonštrukcia južnej fasády Zsigrayovej kúrii na Židovskej 17, Bratislava"/>
    <s v="Ideo poslednú etapu celkovej rekonštrukcie fasády národnej kultúrnej pamiatky &quot;Zsigrayová kúria&quot;, ktorá je sídlom  Múzea židovskej kultúry v Bratislave"/>
    <s v="Rekonštrukcia   poškodenej fasády."/>
    <s v="N/A"/>
    <s v="Zákon č. 206/2009 Z.z. o múzeách a o galériách a o ochrane predmetov kultúrnej hodnoty"/>
    <s v="Povinná starostlivosť o národnú kultúrnu pamiatku. "/>
    <x v="1"/>
    <x v="1"/>
    <x v="1"/>
    <s v="02 Analýza / podkladová štúdia k investičnému zámeru"/>
    <x v="0"/>
    <x v="1"/>
    <n v="1"/>
    <n v="42930"/>
    <n v="0"/>
    <n v="0"/>
    <n v="0"/>
    <n v="42930"/>
    <n v="0"/>
    <n v="0"/>
    <n v="0"/>
    <n v="0"/>
    <n v="0"/>
    <n v="0"/>
    <n v="0"/>
    <s v="-"/>
    <n v="0"/>
    <n v="0"/>
    <n v="0"/>
    <n v="0"/>
    <n v="0"/>
    <n v="0"/>
    <n v="0"/>
    <n v="0"/>
    <n v="0"/>
    <n v="0"/>
    <n v="0"/>
    <m/>
    <n v="1"/>
    <x v="0"/>
    <s v="B1"/>
    <n v="8"/>
    <n v="1"/>
    <n v="1"/>
    <n v="1"/>
    <n v="1"/>
    <n v="1"/>
    <n v="1"/>
    <n v="1"/>
    <n v="0"/>
    <n v="1"/>
    <n v="0"/>
    <n v="0"/>
    <n v="1"/>
    <n v="0"/>
    <n v="1"/>
    <n v="0"/>
    <n v="1"/>
  </r>
  <r>
    <s v="SNM"/>
    <s v="SNM - Prírodovedné múzeum"/>
    <s v="SNMPM202101"/>
    <s v="R"/>
    <s v="Zázrak prírody - Človek v čase a priestore"/>
    <s v="Nová antropologická expozícia - realizovaná a otvorená pre verejnosť 8.6.2021"/>
    <s v="dokončenie a otvorenie expozície realizované"/>
    <s v="N/A"/>
    <m/>
    <s v="doplnenie antropologickej témy v expozičnej ponuke "/>
    <x v="1"/>
    <x v="6"/>
    <x v="16"/>
    <s v="07 V realizácii"/>
    <x v="1"/>
    <x v="0"/>
    <m/>
    <n v="90000"/>
    <n v="0"/>
    <n v="90000"/>
    <n v="0"/>
    <n v="0"/>
    <n v="0"/>
    <n v="0"/>
    <n v="0"/>
    <n v="0"/>
    <n v="0"/>
    <n v="0"/>
    <n v="0"/>
    <s v="-"/>
    <n v="0"/>
    <n v="0"/>
    <n v="0"/>
    <n v="0"/>
    <n v="0"/>
    <n v="0"/>
    <n v="0"/>
    <n v="0"/>
    <n v="0"/>
    <n v="0"/>
    <n v="0"/>
    <s v="IA 36785 SNM - Človek v čase a v priestore - antropologická expozícia v sume  CELKOM 90000€,_x000a_v r.2021 ostáva nedočerpané                ...79500€_x000a_v r.2021 dofinancovanie IA bude z VZ  ...10500€ "/>
    <n v="1"/>
    <x v="0"/>
    <s v="B1"/>
    <n v="7"/>
    <n v="1"/>
    <n v="1"/>
    <n v="1"/>
    <n v="1"/>
    <n v="0"/>
    <n v="1"/>
    <n v="1"/>
    <n v="0"/>
    <n v="1"/>
    <n v="0"/>
    <n v="0"/>
    <n v="1"/>
    <n v="0"/>
    <n v="1"/>
    <n v="1"/>
    <n v="0"/>
  </r>
  <r>
    <s v="SNM"/>
    <s v="SNM - Prírodovedné múzeum"/>
    <s v="SNMPM202102"/>
    <n v="1"/>
    <s v="Zázrak prírody - Klenoty Zeme"/>
    <s v="Zámerom je vybudovanie novej mineralogickej expozície, ktorá bude zodpovedať kvalitou aj obsahom, ale najmä inštaláciou súčasným požiadavkám kladeným na modernú mineralogickú expozíciu. Súčasná expozícia ma 26 rokov a je v nevyhovujúcom stave aj z hľadiska estetického aj technického a to najmä bez možnosti pravidelnej údržby a čistenia.. Z hľadiska expozičnej ponuky patrí mineralógia k najžiadanejším expozíiám v rámci prírodovedných múzeí.    "/>
    <s v="Cieľom zámeru je komplexne doplniť expozičnú ponuku SNM -PM v Bratislave a sprístupniť expoziície ako jeden ucelený komplex kvalitných expozícií, predstavujúci všetky vedné odboy v národnej inštitúcii. "/>
    <s v="N/A"/>
    <m/>
    <s v="aktualizáca a nová inštalácia expozície"/>
    <x v="1"/>
    <x v="6"/>
    <x v="16"/>
    <s v="01 Investičný zámer"/>
    <x v="0"/>
    <x v="1"/>
    <n v="1"/>
    <n v="250000"/>
    <n v="15000"/>
    <n v="0"/>
    <n v="105000"/>
    <n v="145000"/>
    <n v="0"/>
    <n v="0"/>
    <n v="0"/>
    <n v="0"/>
    <n v="0"/>
    <n v="0"/>
    <n v="0"/>
    <s v="-"/>
    <n v="0"/>
    <n v="0"/>
    <n v="0"/>
    <n v="0"/>
    <n v="0"/>
    <n v="0"/>
    <n v="0"/>
    <n v="0"/>
    <n v="0"/>
    <n v="0"/>
    <n v="0"/>
    <m/>
    <n v="0"/>
    <x v="0"/>
    <s v="B1"/>
    <n v="7"/>
    <n v="1"/>
    <n v="1"/>
    <n v="0"/>
    <n v="1"/>
    <n v="1"/>
    <n v="1"/>
    <n v="1"/>
    <n v="0"/>
    <n v="1"/>
    <n v="0"/>
    <n v="0"/>
    <n v="1"/>
    <n v="0"/>
    <n v="1"/>
    <n v="0"/>
    <n v="1"/>
  </r>
  <r>
    <s v="SNM"/>
    <s v="SNM - Prírodovedné múzeum"/>
    <s v="SNMPM202103"/>
    <n v="2"/>
    <s v="Zázrak prírody - Planéta Zem"/>
    <s v="príprava sa zatiaľ  odsúva na neurčito, priestory určené pre vybudovanie boli použité na iný účel."/>
    <s v="doplnenie úvodnej témy pre prírodovedné expozície"/>
    <s v="N/A"/>
    <m/>
    <s v="nová inštalácia, rozšírenie ponuky návštevníkom"/>
    <x v="1"/>
    <x v="6"/>
    <x v="16"/>
    <s v="01 Investičný zámer"/>
    <x v="0"/>
    <x v="1"/>
    <n v="1"/>
    <n v="200000"/>
    <n v="15000"/>
    <n v="0"/>
    <n v="0"/>
    <n v="0"/>
    <n v="0"/>
    <n v="100000"/>
    <n v="100000"/>
    <n v="0"/>
    <n v="0"/>
    <n v="0"/>
    <n v="0"/>
    <s v="-"/>
    <n v="0"/>
    <n v="0"/>
    <n v="0"/>
    <n v="0"/>
    <n v="0"/>
    <n v="0"/>
    <n v="0"/>
    <n v="0"/>
    <n v="0"/>
    <n v="0"/>
    <n v="0"/>
    <m/>
    <n v="0"/>
    <x v="0"/>
    <s v="B1"/>
    <n v="7"/>
    <n v="1"/>
    <n v="1"/>
    <n v="0"/>
    <n v="1"/>
    <n v="1"/>
    <n v="1"/>
    <n v="1"/>
    <n v="0"/>
    <n v="1"/>
    <n v="0"/>
    <n v="0"/>
    <n v="1"/>
    <n v="0"/>
    <n v="1"/>
    <n v="0"/>
    <n v="1"/>
  </r>
  <r>
    <s v="SNM"/>
    <s v="SNM - Prírodovedné múzeum"/>
    <s v="SNMPM202133"/>
    <s v="R"/>
    <s v="Dezinsekčná komora"/>
    <s v="technické vybavenie SNM-PM"/>
    <s v="ochrana biologických zbierkových fondov "/>
    <s v="N/A"/>
    <m/>
    <s v="dezinsekcia, cielená ochrana zbierok"/>
    <x v="1"/>
    <x v="3"/>
    <x v="17"/>
    <s v="07 V realizácii"/>
    <x v="0"/>
    <x v="0"/>
    <n v="1"/>
    <n v="54276"/>
    <n v="0"/>
    <n v="54276"/>
    <n v="0"/>
    <n v="0"/>
    <n v="0"/>
    <n v="0"/>
    <n v="0"/>
    <n v="0"/>
    <n v="0"/>
    <n v="0"/>
    <n v="0"/>
    <s v="-"/>
    <n v="0"/>
    <n v="0"/>
    <n v="0"/>
    <n v="0"/>
    <n v="0"/>
    <n v="0"/>
    <n v="0"/>
    <n v="0"/>
    <n v="0"/>
    <n v="0"/>
    <n v="0"/>
    <s v="RO č.33(r.2019) IA 40911 SNM vybavenie laboratórií v sume  CELKOM 2059524€,_x000a_v r.2021 ostáva nedočerpané 54276€"/>
    <n v="1"/>
    <x v="0"/>
    <s v="B1"/>
    <n v="8"/>
    <n v="1"/>
    <n v="1"/>
    <n v="1"/>
    <n v="1"/>
    <n v="1"/>
    <n v="1"/>
    <n v="1"/>
    <n v="0"/>
    <n v="1"/>
    <n v="0"/>
    <n v="0"/>
    <n v="1"/>
    <n v="0"/>
    <n v="1"/>
    <n v="1"/>
    <n v="0"/>
  </r>
  <r>
    <s v="SNM"/>
    <s v="SNM - Spišské múzeum"/>
    <s v="SNMSM202101"/>
    <n v="1"/>
    <s v="Rekonštrukcia Spišského hradu, III. - V. etapa"/>
    <s v="Etapy III. až V. by mali ukončiť komplexnú rekonštrukciu a zároveň umožniť modernú prezentáciu areálu verejnosti nielen ako muzeálnej expozície, ale aj dôležitého turisticko kultúrneho bodu, ktorý bude podporovať služby a zamestnanosť v regióne."/>
    <s v="Záchrana ďalších častí národnej kultúrnej pamiatky, ktorá je súčasne zapísaná zo Zoznamu svetového kultúrneho dedičstva UNESCO, rozšírenie možností sprístupnenia archeologických a architektoticko historických častí, doteraz neprístupných s cieľom zvýšenia návštevnosti "/>
    <m/>
    <s v="Zákon č. 49/2002 Z.z. o ochrane pamiatkového fondu; Zákon č. 543/2002 Z.z. o ochrane prírody a krajiny; Zákon č. 206/2009 Z.z. o múzeách a o galériách a o ochrane predmetov kultúrnej hodnoty_x000a_"/>
    <s v="Nárast výstavnej a expozičnej plochy interiérovej : + 1658 m2, Nárast sprístupnenej plochy prezentovanej ako archeologická lokalita s torzálnou architektúrou : 5038 m2,  Záchrana torzálnej architektúry národnej kultúrnej pamiatky a pamiatky zapísanej na Zozname UNESCO _x000a_Vytvorenie kultivovaného zázemia pre návštevníkov a zníženie záťaže národnej prírodnej pamiatky_x000a_Zvýšenie počtu návštevníkov o cca 50 tis.( v prípade priaznivej zdravotnej a spoločenskej situácie )_x000a_Nárast počtu pracovných miest o cca 10._x000a_Kultúrny bod na mape cestovného ruchu ponúkajúci prepojenie na celú lokalitu svetového kultúrneho dedičstva"/>
    <x v="1"/>
    <x v="1"/>
    <x v="21"/>
    <s v="02 Analýza / podkladová štúdia k investičnému zámeru"/>
    <x v="0"/>
    <x v="1"/>
    <n v="1"/>
    <n v="27801068"/>
    <n v="998354"/>
    <n v="0"/>
    <n v="210789"/>
    <n v="303827"/>
    <n v="9417976"/>
    <n v="8934238"/>
    <n v="8934238"/>
    <n v="0"/>
    <n v="0"/>
    <n v="0"/>
    <n v="0"/>
    <s v="-"/>
    <n v="0"/>
    <n v="0"/>
    <n v="0"/>
    <n v="0"/>
    <n v="0"/>
    <n v="0"/>
    <n v="0"/>
    <n v="0"/>
    <n v="0"/>
    <n v="0"/>
    <n v="0"/>
    <s v="Predprojektová a projektová príprava III. - V. etapa 2022 - 2024, náklady 998 354 €. Realizácia 2024 - 2024 až 2027 a to v členení III. Etapa 2024 - 2027, IV. Etapa 2025 - 2027, V. etapa 2025 - 2027."/>
    <n v="0"/>
    <x v="1"/>
    <s v="B3"/>
    <n v="7"/>
    <n v="1"/>
    <n v="1"/>
    <n v="1"/>
    <n v="1"/>
    <n v="1"/>
    <n v="0"/>
    <n v="0"/>
    <n v="0"/>
    <n v="1"/>
    <n v="0"/>
    <n v="0"/>
    <n v="1"/>
    <n v="0"/>
    <n v="1"/>
    <n v="0"/>
    <n v="1"/>
  </r>
  <r>
    <s v="SNM"/>
    <s v="SNM - Spišské múzeum"/>
    <s v="SNMSM202102"/>
    <n v="2"/>
    <s v="Dom Majstra Pavla Levoča"/>
    <s v="Rekonštrukcia objektu a revitalizácia expozície Domu Majstra Pavla spôsobom a formou výmeny a opravy degradovaných konštrukcií, pridaním funkcie nevyužitým priestorom podkrovia a suterénu, znížiť energetickú náročnosť vykurovania a spotreby energií, optimalizovať bezbariérový prístup a pohyb návštevníkov, výmenou inštalácií vytvoriť možnosť pre zavedenie interaktívnych prvkov do expozície."/>
    <s v="Záchrana národnej kultúrnej pamiatky, zvýšenie kvality priestrov_x000a_Zníženie energetickej náročnosti_x000a_Sprístupnenie expozície handikepovaných návštevníkom,_x000a_Rozšírenie výstavnej plochy venovanej životu a tvorbe významného stredovekého rezbára - klasická prezentácia rozšírená o interaktívne prvky._x000a_ieľom je oslovenie širokého okruhu návštevníkov so zámerom zvýšiť návštevnosť aj miestných komunít."/>
    <s v="Alternatíva 2: Rekonštrukcia a revitalizácia expozície formou výmeny a opravy degradovaných konštrukcií, BEZ pridania funkcie nevyužívaným priestorom podkrovia a suterénu. Opatrenia na zníženie energetickej náročnosti vykurovania výmenou zastaralých a málo účinných akumulačných pecí o predpokladaných 10 %, optimalizovanie bezbariérového prístupu a pohybu návštevníkov, výmenou inštalácii silnoprúdu a slaboprúdu vytvoriť možnosť pre zavedenie interaktívnych prvkov do expozície. Alternatíva 1: Rekonštrukcia objektu a revitalizácia expozície spôsobom a formou výmeny a opravy degradovaných konštrukcií, pridaním funkcie nevyužitým priestorom podkrovia a suterénu, zrealizovanie takých komplexných stavebných úprav, ktoré znížia energetickú náročnosť objektu o predpokladaných 31%, optimalizovať bezbariérový prístup a pohyb návštevníkov, výmenou inštalácií silnoprúdu a slaboprúdu vytvoriť možnosť pre zavedenie interaktívnych prvkov do expozície. Alternatíva 0: Ponechaním objektu bez zásahu, pričom postupne dôjde k strate jeho funkcie. Nebude možné používať rozvody inštalácií, ktoré sú v súčasnosti takmer v havarijnom stave ( hlavne rozvody vody a kanalizácie ). Konštrukcia strechy je pôvodná, bez zateplenia, čo značne zvyšuje jej energetickú náročnosť, ktorá sa s postupným nárastom cien energií bude blížiť k hranici hospodárnosti prevádzky. V neposlednom rade je negatívnym javom výskyt drevokaznej huby ( trevomorky ) v konštrukcii krovu, čo predstavuje značné riziko pre drevené zbierkové predmety ( hodnotné a originálne exponáty už boli premiestnené ). Na základe Technickej správy kultúrnej pamiatky Kód V0131 vypracovanej spoločnosťou Pro Monumenta v novembri 2019 bol stav objektu hodnotený ako : Narušený."/>
    <s v="Zákon č. 49/2002 Z.z. o ochrane pamiatkového fondu; Zákon č. 543/2002 Z.z. o ochrane prírody a krajiny; Zákon č. 206/2009 Z.z. o múzeách a o galériách a o ochrane predmetov kultúrnej hodnoty_x000a_"/>
    <s v=" Nárast expozičnej plochy o 39m2,  nárast plochy pre multimediálnu prezentáciu o 100,61 m2, nárast plochy pre poskytovanie služieb návštevníkom - umelecká kaviareň o 152,74m2, ktorý bude možné využívať ako priestor úpre organizovanie výstav lokálnych umelcov, prednášky a workshopy plánované v spolupráci s miestnym kreatívnym spolkom, MAS a mestom Levoča,  Zníženie energetickej záťaže objektu rekonštrukciou nevhovujúceho stavu pamiatky o  10 - 31%, ( v závislosti od alternatívy plnenia cieľa )_x000a_Sprístupnenie doteraz uzavretých priestorov objektu (podkrovie a suterén),_x000a_Vytvorenie priestoru pre odborné zázemie múzea v dvorovom trakte objektu (depozitár knižnice a archívu múzea),_x000a_Zvýšenie počtu návštevníkov o 5 tis. ( za ptedpokladu priaznivej zdravotnej a spoločenskej situácie )._x000a_Nárast počtu pracovných miest  5.  Vytvorenie novej špecifickej expozície s využitím modernej technológie, sprístupnenej znevyhodneným skupinám návštevníkov, vytvorenie edukačného zázemia,_x000a_Vytvorenie kreatívneho kultúrneho zázemia v muzeálnej kaviarni otvorenej diskusiám kultúrnej verejnosti spojeným s prezentáciou miestnych umelcov a kreatívcov."/>
    <x v="1"/>
    <x v="1"/>
    <x v="21"/>
    <s v="05 Projektová dokumentácia k dispozícii - pre realizáciu stavby"/>
    <x v="0"/>
    <x v="1"/>
    <n v="1"/>
    <n v="1373020"/>
    <n v="0"/>
    <n v="0"/>
    <n v="0"/>
    <n v="420000"/>
    <n v="332435"/>
    <n v="300000"/>
    <n v="320585"/>
    <n v="0"/>
    <n v="0"/>
    <n v="0"/>
    <n v="0"/>
    <s v="-"/>
    <n v="0"/>
    <n v="0"/>
    <n v="0"/>
    <n v="0"/>
    <n v="0"/>
    <n v="0"/>
    <n v="0"/>
    <n v="0"/>
    <n v="0"/>
    <n v="0"/>
    <n v="0"/>
    <s v="SPOLU: 1 373 020 z  toho - stavebné práce: 1 025 435,  autorský dozor:  5 000, stavebný dozor: 22 000, expozícia : 320 585 "/>
    <n v="0"/>
    <x v="1"/>
    <s v="B3"/>
    <n v="8"/>
    <n v="1"/>
    <n v="1"/>
    <n v="1"/>
    <n v="1"/>
    <n v="1"/>
    <n v="1"/>
    <n v="0"/>
    <n v="1"/>
    <n v="1"/>
    <n v="0"/>
    <n v="0"/>
    <n v="1"/>
    <n v="0"/>
    <n v="1"/>
    <n v="0"/>
    <n v="1"/>
  </r>
  <r>
    <s v="SNM"/>
    <s v="SNM - Spišské múzeum"/>
    <s v="SNMSM202103"/>
    <n v="3"/>
    <s v="Depozitáre múzea - ich modernizácia a sprístupnenie. Depozitáre múzea otvorené výskumu."/>
    <s v="Modernizácia depozitárov múzea. Vznik tematických depozitárov v objektoch múzea. Digitalizácia, dokumentácia, ochrana a reštaurovanie, výskum a prezentácia zbierkového fondu múzea._x000a__x000a_Kláštor Minoritov - dokončenie stavebných úprav a následne do upravených priestorov obstaranie mobiliáru pre uloženie obrazov a iných zbierkových predmetov."/>
    <s v="Stavebná úprava a vytvorenie depozitára UH fondu, vybavenie priestorov mobiliárom, digitálnym snímaním klímy a ochrany priestorov - priestor dvoch poschodí Starého kláštora  minoritov v Levoči. _x000a_Depozitár archeológie a lapidárium a depozitár histórie a etnografie - modernizácia depozitárnych priestorov mobiliárom, digitálnou ochranou a monitoringom priestorov - v objektoch Mäsiarska 18 a Sídelná budova._x000a_Prístrojové vybavenie troch reštaurátorských pracovísk (závesný obraz a polychrómovaná plastika, keramika a kameň, historický nábytok a drevorezba) v objektoch Mäsiarska 18 a Starý kláštor minoritov._x000a_Technologické vybavenie pracoviska dokumentácie. _x000a_Hlavným cieľom projektu je vytvorenie moderného zázemia fondovej inštitúcie, zázemia otvoreného odbornému výskumu ako platformy pre inštitucionálnu spoluprácu "/>
    <m/>
    <s v="Zákon č. 206/2009 Z.z. o múzeách a o galériách a o ochrane predmetov kultúrnej hodnoty; Zákon č. 49/2002 Z.z. o ochrane pamiatkového fondu"/>
    <s v="Modernizácia uloženia, prevencie a ochrany zbierkového fondu (súčasných takmer 15 000 zbierok) vytvára väčší potenciál jeho doplňania,modernizácia práce so zbierkami,  jej zefektívnenie = zintenzívnenie odborných výskumov a zvýšenie výpovedného potenciálu muzeálneho fondu s orientáciou na online sféru a digitálne prezentácie . Nárast plochy určenej pre depozitáre o 835,55 m2, nárast plochy určenej pre otvorený depozitár o 118,67 m2, vytvorenie reštaurátorského pracoviska : keramika a porcelán : 45,38 m2, tabuľová maľba, polychrómovná drevorezba, závesný obraz : 98,35 m2."/>
    <x v="1"/>
    <x v="1"/>
    <x v="1"/>
    <s v="02 Analýza / podkladová štúdia k investičnému zámeru"/>
    <x v="0"/>
    <x v="1"/>
    <n v="1"/>
    <n v="1002612"/>
    <n v="52612"/>
    <n v="0"/>
    <n v="97012"/>
    <n v="255600"/>
    <n v="250000"/>
    <n v="250000"/>
    <n v="150000"/>
    <n v="0"/>
    <n v="0"/>
    <n v="0"/>
    <n v="0"/>
    <s v="-"/>
    <n v="45600"/>
    <n v="0"/>
    <n v="45600"/>
    <n v="0"/>
    <n v="0"/>
    <n v="0"/>
    <n v="0"/>
    <n v="0"/>
    <n v="0"/>
    <n v="0"/>
    <n v="0"/>
    <m/>
    <n v="0"/>
    <x v="1"/>
    <s v="B3"/>
    <n v="6"/>
    <n v="1"/>
    <n v="1"/>
    <n v="0"/>
    <n v="1"/>
    <n v="1"/>
    <n v="0"/>
    <n v="0"/>
    <n v="0"/>
    <n v="1"/>
    <n v="0"/>
    <n v="0"/>
    <n v="1"/>
    <n v="0"/>
    <n v="1"/>
    <n v="0"/>
    <n v="1"/>
  </r>
  <r>
    <s v="SNM"/>
    <s v="SNM - Spišské múzeum"/>
    <s v="SNMSM202104"/>
    <s v="R"/>
    <s v="Rekonštrukcia Spišského hradu, Románsky palác a západné paláce, II. etapa"/>
    <s v="Záchrana unikátneho Románskeho paláca, ktorého stav je v súčasnosti havarijný a rekonštrukcia západných palácov s kaplnkou, ktorá je občasne využívaná na sakrálne účely. V prípade Románskeho paláca pôjde o rozšírenie expozície, odvedenie vody od  konštrukcií. Zásadným princípom je zachovanie autentických konštrukcií a detailov v ich pôvodnom materiáli, vhodnou obnovou zachovať ich in situ a konzerváciou predĺžiť ich životnosť."/>
    <s v="Záchrana národnej kultúrnej pamiatky, ktorá je súčasne zapísaná zo Zoznamu svetového kultúrneho dedičstva UNESCO, rozšírenie možností sprístupnenia archeologických a architektoticko historických častí, doteraz neprístupných s cieľom zvýšenia návštevnosti "/>
    <m/>
    <s v="Zákon č. 49/2002 Z.z. o ochrane pamiatkového fondu; Zákon č. 543/2002 Z.z. o ochrane prírody a krajiny; Zákon č. 206/2009 Z.z. o múzeách a o galériách a o ochrane predmetov kultúrnej hodnoty"/>
    <s v="Záchrana pamiatky svetového kultúrneho dedičstva_x000a_Rozšírenie prehliadkových trás o movú palácovú architektúru, doteraz neprístupnú_x000a_Rozšírenie ponuky kultúrnych aktivít_x000a_Zvýšenie počtu návštevníkov_x000a_Zvýšenie počtu pracovných miest_x000a_Vytvorenie nových expozíci s aplikáciou nových dogitálnych technológií s výstupom do online priestoru. "/>
    <x v="1"/>
    <x v="1"/>
    <x v="21"/>
    <s v="07 V realizácii"/>
    <x v="0"/>
    <x v="0"/>
    <n v="1"/>
    <n v="5943533.2599999998"/>
    <n v="0"/>
    <n v="0"/>
    <n v="2200000"/>
    <n v="2000000"/>
    <n v="926084"/>
    <n v="817449.26"/>
    <n v="0"/>
    <n v="0"/>
    <n v="0"/>
    <n v="0"/>
    <n v="0"/>
    <s v="-"/>
    <n v="0"/>
    <n v="0"/>
    <n v="0"/>
    <n v="0"/>
    <n v="0"/>
    <n v="0"/>
    <n v="0"/>
    <n v="0"/>
    <n v="0"/>
    <n v="0"/>
    <n v="0"/>
    <s v="SPOLU: 5 943 532,54 z toho - stavebná časť: 4 809 625,28;  autorský dozor:  43 218,00;  stavebný dozor: 152 865,19;   Diagnostika: 9 600,00;  Architektonicko historický výskum:  21 600,00;     Archeologický výskum :    89 174,81; Expozície: 817 449,26"/>
    <n v="0"/>
    <x v="1"/>
    <s v="A2"/>
    <n v="7"/>
    <n v="1"/>
    <n v="1"/>
    <n v="1"/>
    <n v="1"/>
    <n v="1"/>
    <n v="0"/>
    <n v="0"/>
    <n v="0"/>
    <n v="1"/>
    <n v="0"/>
    <n v="0"/>
    <n v="1"/>
    <n v="0"/>
    <n v="1"/>
    <n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86:H90" firstHeaderRow="0" firstDataRow="1" firstDataCol="1" rowPageCount="3" colPageCount="1"/>
  <pivotFields count="62">
    <pivotField showAll="0"/>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axis="axisPage" showAll="0">
      <items count="6">
        <item x="1"/>
        <item x="0"/>
        <item x="2"/>
        <item x="3"/>
        <item x="4"/>
        <item t="default"/>
      </items>
    </pivotField>
    <pivotField axis="axisPage" showAll="0">
      <items count="4">
        <item x="0"/>
        <item x="1"/>
        <item x="2"/>
        <item t="default"/>
      </items>
    </pivotField>
    <pivotField showAll="0"/>
    <pivotField dataField="1" showAll="0"/>
    <pivotField numFmtId="3" showAll="0"/>
    <pivotField dataField="1" numFmtId="3" showAll="0"/>
    <pivotField dataField="1" showAll="0"/>
    <pivotField dataField="1" showAll="0"/>
    <pivotField dataField="1" numFmtId="3" showAll="0"/>
    <pivotField dataField="1" numFmtId="3" showAll="0"/>
    <pivotField dataField="1" numFmtId="3" showAll="0"/>
    <pivotField numFmtId="3" showAll="0"/>
    <pivotField numFmtId="3" showAll="0"/>
    <pivotField numFmtId="3" showAll="0"/>
    <pivotField numFmtId="3" showAll="0"/>
    <pivotField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showAll="0"/>
    <pivotField showAll="0"/>
    <pivotField axis="axisPage" showAll="0">
      <items count="3">
        <item x="0"/>
        <item x="1"/>
        <item t="default"/>
      </items>
    </pivotField>
    <pivotField showAll="0"/>
    <pivotField numFmtId="3" showAll="0"/>
    <pivotField showAll="0"/>
    <pivotField showAll="0"/>
    <pivotField showAll="0"/>
    <pivotField showAll="0"/>
    <pivotField showAll="0"/>
    <pivotField showAll="0"/>
    <pivotField showAll="0"/>
    <pivotField numFmtId="3" showAll="0"/>
    <pivotField numFmtId="3" showAll="0"/>
    <pivotField numFmtId="3" showAll="0"/>
    <pivotField numFmtId="3" showAll="0"/>
    <pivotField numFmtId="3" showAll="0"/>
    <pivotField showAll="0"/>
    <pivotField showAll="0"/>
    <pivotField showAll="0"/>
    <pivotField showAll="0"/>
  </pivotFields>
  <rowFields count="1">
    <field x="10"/>
  </rowFields>
  <rowItems count="4">
    <i>
      <x/>
    </i>
    <i>
      <x v="1"/>
    </i>
    <i>
      <x v="2"/>
    </i>
    <i t="grand">
      <x/>
    </i>
  </rowItems>
  <colFields count="1">
    <field x="-2"/>
  </colFields>
  <colItems count="7">
    <i>
      <x/>
    </i>
    <i i="1">
      <x v="1"/>
    </i>
    <i i="2">
      <x v="2"/>
    </i>
    <i i="3">
      <x v="3"/>
    </i>
    <i i="4">
      <x v="4"/>
    </i>
    <i i="5">
      <x v="5"/>
    </i>
    <i i="6">
      <x v="6"/>
    </i>
  </colItems>
  <pageFields count="3">
    <pageField fld="43" item="0" hier="-1"/>
    <pageField fld="15" item="1" hier="-1"/>
    <pageField fld="14" item="1" hier="-1"/>
  </pageFields>
  <dataFields count="7">
    <dataField name="Súčet z Celkové KV" fld="17" baseField="10" baseItem="0"/>
    <dataField name="Súčet z 2021 KV" fld="19" baseField="0" baseItem="0"/>
    <dataField name="Súčet z 2022 KV" fld="20" baseField="10" baseItem="0"/>
    <dataField name="Súčet z 2023 KV" fld="21" baseField="0" baseItem="0"/>
    <dataField name="Súčet z 2024 KV" fld="22" baseField="0" baseItem="0"/>
    <dataField name="Súčet z 2025 KV" fld="23" baseField="0" baseItem="0"/>
    <dataField name="Súčet z 2026 KV" fld="24" baseField="0" baseItem="0"/>
  </dataFields>
  <formats count="13">
    <format dxfId="23">
      <pivotArea type="all" dataOnly="0" outline="0" fieldPosition="0"/>
    </format>
    <format dxfId="22">
      <pivotArea outline="0" collapsedLevelsAreSubtotals="1" fieldPosition="0"/>
    </format>
    <format dxfId="21">
      <pivotArea field="10" type="button" dataOnly="0" labelOnly="1" outline="0" axis="axisRow" fieldPosition="0"/>
    </format>
    <format dxfId="20">
      <pivotArea dataOnly="0" labelOnly="1" fieldPosition="0">
        <references count="1">
          <reference field="10" count="0"/>
        </references>
      </pivotArea>
    </format>
    <format dxfId="19">
      <pivotArea dataOnly="0" labelOnly="1" grandRow="1" outline="0" fieldPosition="0"/>
    </format>
    <format dxfId="18">
      <pivotArea dataOnly="0" labelOnly="1" outline="0" fieldPosition="0">
        <references count="1">
          <reference field="4294967294" count="7">
            <x v="0"/>
            <x v="1"/>
            <x v="2"/>
            <x v="3"/>
            <x v="4"/>
            <x v="5"/>
            <x v="6"/>
          </reference>
        </references>
      </pivotArea>
    </format>
    <format dxfId="17">
      <pivotArea type="all" dataOnly="0" outline="0" fieldPosition="0"/>
    </format>
    <format dxfId="16">
      <pivotArea outline="0" collapsedLevelsAreSubtotals="1" fieldPosition="0"/>
    </format>
    <format dxfId="15">
      <pivotArea field="10" type="button" dataOnly="0" labelOnly="1" outline="0" axis="axisRow" fieldPosition="0"/>
    </format>
    <format dxfId="14">
      <pivotArea dataOnly="0" labelOnly="1" fieldPosition="0">
        <references count="1">
          <reference field="10" count="0"/>
        </references>
      </pivotArea>
    </format>
    <format dxfId="13">
      <pivotArea dataOnly="0" labelOnly="1" grandRow="1" outline="0" fieldPosition="0"/>
    </format>
    <format dxfId="12">
      <pivotArea dataOnly="0" labelOnly="1" outline="0" fieldPosition="0">
        <references count="1">
          <reference field="4294967294" count="7">
            <x v="0"/>
            <x v="1"/>
            <x v="2"/>
            <x v="3"/>
            <x v="4"/>
            <x v="5"/>
            <x v="6"/>
          </reference>
        </references>
      </pivotArea>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rategiakultury.sk/sites/default/files/STRATEGIA_ROZVOJA_KULTURY_SR_NA_ROKY_2014-2020.pdf,%20strategick&#225;%20oblas&#357;%202.4.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topLeftCell="A16" workbookViewId="0">
      <selection activeCell="A33" sqref="A33"/>
    </sheetView>
  </sheetViews>
  <sheetFormatPr defaultRowHeight="15" x14ac:dyDescent="0.25"/>
  <cols>
    <col min="1" max="1" width="59.5703125" customWidth="1"/>
    <col min="2" max="2" width="140" customWidth="1"/>
  </cols>
  <sheetData>
    <row r="1" spans="1:2" ht="16.5" x14ac:dyDescent="0.3">
      <c r="A1" s="193" t="s">
        <v>2964</v>
      </c>
      <c r="B1" s="193"/>
    </row>
    <row r="2" spans="1:2" ht="16.5" x14ac:dyDescent="0.3">
      <c r="A2" s="67"/>
      <c r="B2" s="68"/>
    </row>
    <row r="3" spans="1:2" ht="16.5" x14ac:dyDescent="0.3">
      <c r="A3" s="69" t="s">
        <v>0</v>
      </c>
      <c r="B3" s="70" t="s">
        <v>2004</v>
      </c>
    </row>
    <row r="4" spans="1:2" ht="16.5" x14ac:dyDescent="0.3">
      <c r="A4" s="67" t="s">
        <v>3</v>
      </c>
      <c r="B4" s="71" t="s">
        <v>2005</v>
      </c>
    </row>
    <row r="5" spans="1:2" ht="16.5" x14ac:dyDescent="0.3">
      <c r="A5" s="72" t="s">
        <v>4</v>
      </c>
      <c r="B5" s="70" t="s">
        <v>2006</v>
      </c>
    </row>
    <row r="6" spans="1:2" ht="69" customHeight="1" x14ac:dyDescent="0.3">
      <c r="A6" s="73" t="s">
        <v>5</v>
      </c>
      <c r="B6" s="74" t="s">
        <v>2913</v>
      </c>
    </row>
    <row r="7" spans="1:2" ht="34.5" customHeight="1" x14ac:dyDescent="0.3">
      <c r="A7" s="75" t="s">
        <v>6</v>
      </c>
      <c r="B7" s="76" t="s">
        <v>2313</v>
      </c>
    </row>
    <row r="8" spans="1:2" ht="33.75" customHeight="1" x14ac:dyDescent="0.3">
      <c r="A8" s="77" t="s">
        <v>2007</v>
      </c>
      <c r="B8" s="78" t="s">
        <v>2914</v>
      </c>
    </row>
    <row r="9" spans="1:2" ht="16.5" x14ac:dyDescent="0.3">
      <c r="A9" s="79" t="s">
        <v>2008</v>
      </c>
      <c r="B9" s="71" t="s">
        <v>2009</v>
      </c>
    </row>
    <row r="10" spans="1:2" ht="66" x14ac:dyDescent="0.3">
      <c r="A10" s="77" t="s">
        <v>2010</v>
      </c>
      <c r="B10" s="78" t="s">
        <v>2915</v>
      </c>
    </row>
    <row r="11" spans="1:2" ht="99" x14ac:dyDescent="0.3">
      <c r="A11" s="80" t="s">
        <v>10</v>
      </c>
      <c r="B11" s="81" t="s">
        <v>2916</v>
      </c>
    </row>
    <row r="12" spans="1:2" ht="82.5" x14ac:dyDescent="0.3">
      <c r="A12" s="82" t="s">
        <v>11</v>
      </c>
      <c r="B12" s="78" t="s">
        <v>2917</v>
      </c>
    </row>
    <row r="13" spans="1:2" ht="49.5" x14ac:dyDescent="0.3">
      <c r="A13" s="80" t="s">
        <v>12</v>
      </c>
      <c r="B13" s="81" t="s">
        <v>2011</v>
      </c>
    </row>
    <row r="14" spans="1:2" ht="16.5" x14ac:dyDescent="0.3">
      <c r="A14" s="82" t="s">
        <v>2111</v>
      </c>
      <c r="B14" s="78" t="s">
        <v>2918</v>
      </c>
    </row>
    <row r="15" spans="1:2" ht="66" x14ac:dyDescent="0.3">
      <c r="A15" s="83" t="s">
        <v>2113</v>
      </c>
      <c r="B15" s="78" t="s">
        <v>2919</v>
      </c>
    </row>
    <row r="16" spans="1:2" ht="49.5" x14ac:dyDescent="0.3">
      <c r="A16" s="83" t="s">
        <v>2114</v>
      </c>
      <c r="B16" s="78" t="s">
        <v>2920</v>
      </c>
    </row>
    <row r="17" spans="1:2" ht="33" x14ac:dyDescent="0.3">
      <c r="A17" s="83" t="s">
        <v>2115</v>
      </c>
      <c r="B17" s="78" t="s">
        <v>2921</v>
      </c>
    </row>
    <row r="18" spans="1:2" ht="33" x14ac:dyDescent="0.3">
      <c r="A18" s="84" t="s">
        <v>2012</v>
      </c>
      <c r="B18" s="81" t="s">
        <v>2922</v>
      </c>
    </row>
    <row r="19" spans="1:2" ht="16.5" x14ac:dyDescent="0.3">
      <c r="A19" s="85" t="s">
        <v>2118</v>
      </c>
      <c r="B19" s="86"/>
    </row>
    <row r="20" spans="1:2" ht="16.5" x14ac:dyDescent="0.3">
      <c r="A20" s="85" t="s">
        <v>2116</v>
      </c>
      <c r="B20" s="86"/>
    </row>
    <row r="21" spans="1:2" ht="16.5" x14ac:dyDescent="0.3">
      <c r="A21" s="85" t="s">
        <v>2117</v>
      </c>
      <c r="B21" s="86"/>
    </row>
    <row r="22" spans="1:2" ht="16.5" x14ac:dyDescent="0.3">
      <c r="A22" s="85" t="s">
        <v>2119</v>
      </c>
      <c r="B22" s="86"/>
    </row>
    <row r="23" spans="1:2" ht="16.5" x14ac:dyDescent="0.3">
      <c r="A23" s="85" t="s">
        <v>2120</v>
      </c>
      <c r="B23" s="86"/>
    </row>
    <row r="24" spans="1:2" ht="16.5" x14ac:dyDescent="0.3">
      <c r="A24" s="85" t="s">
        <v>2121</v>
      </c>
      <c r="B24" s="86"/>
    </row>
    <row r="25" spans="1:2" ht="16.5" x14ac:dyDescent="0.3">
      <c r="A25" s="85" t="s">
        <v>2122</v>
      </c>
      <c r="B25" s="86"/>
    </row>
    <row r="26" spans="1:2" ht="16.5" x14ac:dyDescent="0.3">
      <c r="A26" s="85" t="s">
        <v>2123</v>
      </c>
      <c r="B26" s="86"/>
    </row>
    <row r="27" spans="1:2" ht="66.75" customHeight="1" x14ac:dyDescent="0.3">
      <c r="A27" s="72" t="s">
        <v>2112</v>
      </c>
      <c r="B27" s="87" t="s">
        <v>2923</v>
      </c>
    </row>
    <row r="28" spans="1:2" ht="16.5" x14ac:dyDescent="0.3">
      <c r="A28" s="83" t="s">
        <v>2118</v>
      </c>
      <c r="B28" s="88" t="s">
        <v>2113</v>
      </c>
    </row>
    <row r="29" spans="1:2" ht="16.5" x14ac:dyDescent="0.3">
      <c r="A29" s="83" t="s">
        <v>2124</v>
      </c>
      <c r="B29" s="88" t="s">
        <v>2115</v>
      </c>
    </row>
    <row r="30" spans="1:2" ht="16.5" x14ac:dyDescent="0.3">
      <c r="A30" s="83" t="s">
        <v>2125</v>
      </c>
      <c r="B30" s="88" t="s">
        <v>2115</v>
      </c>
    </row>
    <row r="31" spans="1:2" ht="16.5" x14ac:dyDescent="0.3">
      <c r="A31" s="83" t="s">
        <v>2126</v>
      </c>
      <c r="B31" s="88" t="s">
        <v>2115</v>
      </c>
    </row>
    <row r="32" spans="1:2" ht="16.5" x14ac:dyDescent="0.3">
      <c r="A32" s="83" t="s">
        <v>2127</v>
      </c>
      <c r="B32" s="88" t="s">
        <v>2115</v>
      </c>
    </row>
    <row r="33" spans="1:2" ht="16.5" x14ac:dyDescent="0.3">
      <c r="A33" s="83" t="s">
        <v>2128</v>
      </c>
      <c r="B33" s="88" t="s">
        <v>2115</v>
      </c>
    </row>
    <row r="34" spans="1:2" ht="16.5" x14ac:dyDescent="0.3">
      <c r="A34" s="83" t="s">
        <v>2129</v>
      </c>
      <c r="B34" s="88" t="s">
        <v>2115</v>
      </c>
    </row>
    <row r="35" spans="1:2" ht="16.5" x14ac:dyDescent="0.3">
      <c r="A35" s="83" t="s">
        <v>2130</v>
      </c>
      <c r="B35" s="88" t="s">
        <v>2115</v>
      </c>
    </row>
    <row r="36" spans="1:2" ht="16.5" x14ac:dyDescent="0.3">
      <c r="A36" s="83" t="s">
        <v>2131</v>
      </c>
      <c r="B36" s="88" t="s">
        <v>2115</v>
      </c>
    </row>
    <row r="37" spans="1:2" ht="16.5" x14ac:dyDescent="0.3">
      <c r="A37" s="83" t="s">
        <v>2132</v>
      </c>
      <c r="B37" s="88" t="s">
        <v>2115</v>
      </c>
    </row>
    <row r="38" spans="1:2" ht="16.5" x14ac:dyDescent="0.3">
      <c r="A38" s="83" t="s">
        <v>2133</v>
      </c>
      <c r="B38" s="88" t="s">
        <v>2114</v>
      </c>
    </row>
    <row r="39" spans="1:2" ht="16.5" x14ac:dyDescent="0.3">
      <c r="A39" s="83" t="s">
        <v>2134</v>
      </c>
      <c r="B39" s="88" t="s">
        <v>2114</v>
      </c>
    </row>
    <row r="40" spans="1:2" ht="16.5" x14ac:dyDescent="0.3">
      <c r="A40" s="83" t="s">
        <v>2135</v>
      </c>
      <c r="B40" s="88" t="s">
        <v>2114</v>
      </c>
    </row>
    <row r="41" spans="1:2" ht="16.5" x14ac:dyDescent="0.3">
      <c r="A41" s="83" t="s">
        <v>2136</v>
      </c>
      <c r="B41" s="88" t="s">
        <v>2114</v>
      </c>
    </row>
    <row r="42" spans="1:2" ht="16.5" x14ac:dyDescent="0.3">
      <c r="A42" s="83" t="s">
        <v>2137</v>
      </c>
      <c r="B42" s="88" t="s">
        <v>2114</v>
      </c>
    </row>
    <row r="43" spans="1:2" ht="16.5" x14ac:dyDescent="0.3">
      <c r="A43" s="83" t="s">
        <v>2138</v>
      </c>
      <c r="B43" s="88" t="s">
        <v>2115</v>
      </c>
    </row>
    <row r="44" spans="1:2" ht="16.5" x14ac:dyDescent="0.3">
      <c r="A44" s="83" t="s">
        <v>2139</v>
      </c>
      <c r="B44" s="88" t="s">
        <v>2115</v>
      </c>
    </row>
    <row r="45" spans="1:2" ht="16.5" x14ac:dyDescent="0.3">
      <c r="A45" s="83" t="s">
        <v>2140</v>
      </c>
      <c r="B45" s="88" t="s">
        <v>2115</v>
      </c>
    </row>
    <row r="46" spans="1:2" ht="16.5" x14ac:dyDescent="0.3">
      <c r="A46" s="83" t="s">
        <v>2966</v>
      </c>
      <c r="B46" s="88" t="s">
        <v>2115</v>
      </c>
    </row>
    <row r="47" spans="1:2" ht="16.5" x14ac:dyDescent="0.3">
      <c r="A47" s="83" t="s">
        <v>2150</v>
      </c>
      <c r="B47" s="88" t="s">
        <v>2115</v>
      </c>
    </row>
    <row r="48" spans="1:2" ht="16.5" x14ac:dyDescent="0.3">
      <c r="A48" s="83" t="s">
        <v>2415</v>
      </c>
      <c r="B48" s="88" t="s">
        <v>2115</v>
      </c>
    </row>
    <row r="49" spans="1:2" ht="16.5" x14ac:dyDescent="0.3">
      <c r="A49" s="83" t="s">
        <v>2141</v>
      </c>
      <c r="B49" s="88" t="s">
        <v>2114</v>
      </c>
    </row>
    <row r="50" spans="1:2" ht="16.5" x14ac:dyDescent="0.3">
      <c r="A50" s="83" t="s">
        <v>2142</v>
      </c>
      <c r="B50" s="88" t="s">
        <v>2115</v>
      </c>
    </row>
    <row r="51" spans="1:2" ht="16.5" x14ac:dyDescent="0.3">
      <c r="A51" s="83" t="s">
        <v>2143</v>
      </c>
      <c r="B51" s="88" t="s">
        <v>2115</v>
      </c>
    </row>
    <row r="52" spans="1:2" ht="16.5" x14ac:dyDescent="0.3">
      <c r="A52" s="83" t="s">
        <v>2144</v>
      </c>
      <c r="B52" s="88" t="s">
        <v>2114</v>
      </c>
    </row>
    <row r="53" spans="1:2" ht="16.5" x14ac:dyDescent="0.3">
      <c r="A53" s="83" t="s">
        <v>2145</v>
      </c>
      <c r="B53" s="88" t="s">
        <v>2114</v>
      </c>
    </row>
    <row r="54" spans="1:2" ht="16.5" x14ac:dyDescent="0.3">
      <c r="A54" s="83" t="s">
        <v>2146</v>
      </c>
      <c r="B54" s="88" t="s">
        <v>2114</v>
      </c>
    </row>
    <row r="55" spans="1:2" ht="16.5" x14ac:dyDescent="0.3">
      <c r="A55" s="83" t="s">
        <v>2147</v>
      </c>
      <c r="B55" s="88" t="s">
        <v>2115</v>
      </c>
    </row>
    <row r="56" spans="1:2" ht="16.5" x14ac:dyDescent="0.3">
      <c r="A56" s="83" t="s">
        <v>2148</v>
      </c>
      <c r="B56" s="88" t="s">
        <v>2115</v>
      </c>
    </row>
    <row r="57" spans="1:2" ht="16.5" x14ac:dyDescent="0.3">
      <c r="A57" s="83" t="s">
        <v>2149</v>
      </c>
      <c r="B57" s="88" t="s">
        <v>2115</v>
      </c>
    </row>
    <row r="58" spans="1:2" ht="16.5" x14ac:dyDescent="0.3">
      <c r="A58" s="83" t="s">
        <v>2123</v>
      </c>
      <c r="B58" s="88" t="s">
        <v>2115</v>
      </c>
    </row>
    <row r="59" spans="1:2" ht="16.5" x14ac:dyDescent="0.3">
      <c r="A59" s="84" t="s">
        <v>14</v>
      </c>
      <c r="B59" s="89" t="s">
        <v>2013</v>
      </c>
    </row>
    <row r="60" spans="1:2" ht="16.5" x14ac:dyDescent="0.3">
      <c r="A60" s="90" t="s">
        <v>51</v>
      </c>
      <c r="B60" s="89" t="s">
        <v>2925</v>
      </c>
    </row>
    <row r="61" spans="1:2" ht="16.5" x14ac:dyDescent="0.3">
      <c r="A61" s="90" t="s">
        <v>279</v>
      </c>
      <c r="B61" s="89" t="s">
        <v>2924</v>
      </c>
    </row>
    <row r="62" spans="1:2" ht="16.5" x14ac:dyDescent="0.3">
      <c r="A62" s="90" t="s">
        <v>1079</v>
      </c>
      <c r="B62" s="90"/>
    </row>
    <row r="63" spans="1:2" ht="16.5" x14ac:dyDescent="0.3">
      <c r="A63" s="90" t="s">
        <v>1087</v>
      </c>
      <c r="B63" s="90"/>
    </row>
    <row r="64" spans="1:2" ht="16.5" x14ac:dyDescent="0.3">
      <c r="A64" s="90" t="s">
        <v>43</v>
      </c>
      <c r="B64" s="90"/>
    </row>
    <row r="65" spans="1:2" ht="16.5" x14ac:dyDescent="0.3">
      <c r="A65" s="90" t="s">
        <v>265</v>
      </c>
      <c r="B65" s="90"/>
    </row>
    <row r="66" spans="1:2" ht="16.5" x14ac:dyDescent="0.3">
      <c r="A66" s="90" t="s">
        <v>110</v>
      </c>
      <c r="B66" s="90"/>
    </row>
    <row r="67" spans="1:2" ht="16.5" x14ac:dyDescent="0.3">
      <c r="A67" s="90" t="s">
        <v>1676</v>
      </c>
      <c r="B67" s="90"/>
    </row>
    <row r="68" spans="1:2" ht="16.5" x14ac:dyDescent="0.3">
      <c r="A68" s="69" t="s">
        <v>15</v>
      </c>
      <c r="B68" s="91" t="s">
        <v>2014</v>
      </c>
    </row>
    <row r="69" spans="1:2" ht="16.5" x14ac:dyDescent="0.3">
      <c r="A69" s="91" t="s">
        <v>266</v>
      </c>
      <c r="B69" s="91"/>
    </row>
    <row r="70" spans="1:2" ht="16.5" x14ac:dyDescent="0.3">
      <c r="A70" s="91" t="s">
        <v>44</v>
      </c>
      <c r="B70" s="91"/>
    </row>
    <row r="71" spans="1:2" ht="16.5" x14ac:dyDescent="0.3">
      <c r="A71" s="91" t="s">
        <v>1660</v>
      </c>
      <c r="B71" s="91" t="s">
        <v>2015</v>
      </c>
    </row>
    <row r="72" spans="1:2" ht="16.5" x14ac:dyDescent="0.3">
      <c r="A72" s="91" t="s">
        <v>2889</v>
      </c>
      <c r="B72" s="91"/>
    </row>
    <row r="73" spans="1:2" ht="16.5" x14ac:dyDescent="0.3">
      <c r="A73" s="91" t="s">
        <v>439</v>
      </c>
      <c r="B73" s="91" t="s">
        <v>2016</v>
      </c>
    </row>
    <row r="74" spans="1:2" ht="16.5" x14ac:dyDescent="0.3">
      <c r="A74" s="84" t="s">
        <v>16</v>
      </c>
      <c r="B74" s="90"/>
    </row>
    <row r="75" spans="1:2" ht="33" x14ac:dyDescent="0.3">
      <c r="A75" s="90" t="s">
        <v>111</v>
      </c>
      <c r="B75" s="81" t="s">
        <v>2499</v>
      </c>
    </row>
    <row r="76" spans="1:2" ht="16.5" x14ac:dyDescent="0.3">
      <c r="A76" s="90" t="s">
        <v>45</v>
      </c>
      <c r="B76" s="90" t="s">
        <v>2017</v>
      </c>
    </row>
    <row r="77" spans="1:2" ht="33" x14ac:dyDescent="0.3">
      <c r="A77" s="92" t="s">
        <v>17</v>
      </c>
      <c r="B77" s="78" t="s">
        <v>2018</v>
      </c>
    </row>
    <row r="78" spans="1:2" ht="16.5" x14ac:dyDescent="0.3">
      <c r="A78" s="93" t="s">
        <v>2019</v>
      </c>
      <c r="B78" s="68" t="s">
        <v>2529</v>
      </c>
    </row>
    <row r="79" spans="1:2" ht="16.5" x14ac:dyDescent="0.3">
      <c r="A79" s="94" t="s">
        <v>2020</v>
      </c>
      <c r="B79" s="68" t="s">
        <v>2021</v>
      </c>
    </row>
    <row r="80" spans="1:2" ht="16.5" x14ac:dyDescent="0.3">
      <c r="A80" s="95" t="s">
        <v>2022</v>
      </c>
      <c r="B80" s="68" t="s">
        <v>2023</v>
      </c>
    </row>
    <row r="81" spans="1:2" ht="16.5" x14ac:dyDescent="0.25">
      <c r="A81" s="96">
        <v>2021</v>
      </c>
      <c r="B81" s="192" t="s">
        <v>2024</v>
      </c>
    </row>
    <row r="82" spans="1:2" ht="16.5" x14ac:dyDescent="0.25">
      <c r="A82" s="96" t="s">
        <v>2926</v>
      </c>
      <c r="B82" s="192"/>
    </row>
    <row r="83" spans="1:2" ht="16.5" x14ac:dyDescent="0.25">
      <c r="A83" s="96">
        <v>2030</v>
      </c>
      <c r="B83" s="192"/>
    </row>
    <row r="84" spans="1:2" ht="49.5" x14ac:dyDescent="0.25">
      <c r="A84" s="97" t="s">
        <v>25</v>
      </c>
      <c r="B84" s="100" t="s">
        <v>2927</v>
      </c>
    </row>
    <row r="85" spans="1:2" ht="16.5" x14ac:dyDescent="0.25">
      <c r="A85" s="98" t="s">
        <v>1</v>
      </c>
      <c r="B85" s="99"/>
    </row>
    <row r="86" spans="1:2" ht="16.5" x14ac:dyDescent="0.25">
      <c r="A86" s="96">
        <v>2021</v>
      </c>
      <c r="B86" s="192" t="s">
        <v>2024</v>
      </c>
    </row>
    <row r="87" spans="1:2" ht="16.5" x14ac:dyDescent="0.25">
      <c r="A87" s="96" t="s">
        <v>2926</v>
      </c>
      <c r="B87" s="192"/>
    </row>
    <row r="88" spans="1:2" ht="16.5" x14ac:dyDescent="0.25">
      <c r="A88" s="96">
        <v>2030</v>
      </c>
      <c r="B88" s="192"/>
    </row>
    <row r="89" spans="1:2" ht="16.5" x14ac:dyDescent="0.3">
      <c r="A89" s="72" t="s">
        <v>2025</v>
      </c>
      <c r="B89" s="91" t="s">
        <v>2026</v>
      </c>
    </row>
    <row r="90" spans="1:2" ht="16.5" x14ac:dyDescent="0.3">
      <c r="A90" s="68"/>
      <c r="B90" s="68"/>
    </row>
    <row r="91" spans="1:2" ht="49.5" x14ac:dyDescent="0.3">
      <c r="A91" s="69" t="s">
        <v>2903</v>
      </c>
      <c r="B91" s="78" t="s">
        <v>2928</v>
      </c>
    </row>
    <row r="92" spans="1:2" ht="33" x14ac:dyDescent="0.3">
      <c r="A92" s="68" t="s">
        <v>34</v>
      </c>
      <c r="B92" s="76" t="s">
        <v>2929</v>
      </c>
    </row>
    <row r="93" spans="1:2" ht="33" x14ac:dyDescent="0.3">
      <c r="A93" s="91" t="s">
        <v>33</v>
      </c>
      <c r="B93" s="78" t="s">
        <v>2027</v>
      </c>
    </row>
    <row r="94" spans="1:2" ht="33" x14ac:dyDescent="0.3">
      <c r="A94" s="68" t="s">
        <v>2900</v>
      </c>
      <c r="B94" s="76" t="s">
        <v>2930</v>
      </c>
    </row>
    <row r="95" spans="1:2" ht="33" x14ac:dyDescent="0.3">
      <c r="A95" s="91" t="s">
        <v>2887</v>
      </c>
      <c r="B95" s="78" t="s">
        <v>2931</v>
      </c>
    </row>
    <row r="96" spans="1:2" ht="33" x14ac:dyDescent="0.3">
      <c r="A96" s="68" t="s">
        <v>2888</v>
      </c>
      <c r="B96" s="76" t="s">
        <v>2932</v>
      </c>
    </row>
    <row r="97" spans="1:2" ht="33" x14ac:dyDescent="0.3">
      <c r="A97" s="91" t="s">
        <v>2890</v>
      </c>
      <c r="B97" s="78" t="s">
        <v>2965</v>
      </c>
    </row>
    <row r="98" spans="1:2" ht="33" x14ac:dyDescent="0.3">
      <c r="A98" s="68" t="s">
        <v>2891</v>
      </c>
      <c r="B98" s="76" t="s">
        <v>2933</v>
      </c>
    </row>
    <row r="99" spans="1:2" ht="16.5" x14ac:dyDescent="0.3">
      <c r="A99" s="91" t="s">
        <v>2899</v>
      </c>
      <c r="B99" s="78" t="s">
        <v>2934</v>
      </c>
    </row>
    <row r="100" spans="1:2" ht="33" x14ac:dyDescent="0.3">
      <c r="A100" s="68" t="s">
        <v>2892</v>
      </c>
      <c r="B100" s="76" t="s">
        <v>2937</v>
      </c>
    </row>
    <row r="101" spans="1:2" ht="16.5" x14ac:dyDescent="0.3">
      <c r="A101" s="91" t="s">
        <v>2895</v>
      </c>
      <c r="B101" s="78" t="s">
        <v>2935</v>
      </c>
    </row>
    <row r="102" spans="1:2" ht="16.5" x14ac:dyDescent="0.3">
      <c r="A102" s="68" t="s">
        <v>2897</v>
      </c>
      <c r="B102" s="76" t="s">
        <v>2936</v>
      </c>
    </row>
    <row r="103" spans="1:2" ht="33" x14ac:dyDescent="0.3">
      <c r="A103" s="91" t="s">
        <v>2898</v>
      </c>
      <c r="B103" s="78" t="s">
        <v>2939</v>
      </c>
    </row>
    <row r="104" spans="1:2" ht="16.5" x14ac:dyDescent="0.3">
      <c r="A104" s="68" t="s">
        <v>2906</v>
      </c>
      <c r="B104" s="76" t="s">
        <v>2940</v>
      </c>
    </row>
    <row r="105" spans="1:2" ht="16.5" x14ac:dyDescent="0.3">
      <c r="A105" s="91" t="s">
        <v>2907</v>
      </c>
      <c r="B105" s="76" t="s">
        <v>2942</v>
      </c>
    </row>
    <row r="106" spans="1:2" ht="16.5" x14ac:dyDescent="0.3">
      <c r="A106" s="68" t="s">
        <v>2908</v>
      </c>
      <c r="B106" s="76" t="s">
        <v>2941</v>
      </c>
    </row>
    <row r="107" spans="1:2" ht="49.5" x14ac:dyDescent="0.3">
      <c r="A107" s="91" t="s">
        <v>2901</v>
      </c>
      <c r="B107" s="78" t="s">
        <v>2938</v>
      </c>
    </row>
    <row r="108" spans="1:2" ht="49.5" x14ac:dyDescent="0.3">
      <c r="A108" s="68" t="s">
        <v>2911</v>
      </c>
      <c r="B108" s="76" t="s">
        <v>2943</v>
      </c>
    </row>
    <row r="109" spans="1:2" ht="16.5" x14ac:dyDescent="0.3">
      <c r="A109" s="91" t="s">
        <v>2902</v>
      </c>
      <c r="B109" s="78" t="s">
        <v>2944</v>
      </c>
    </row>
    <row r="110" spans="1:2" ht="16.5" x14ac:dyDescent="0.3">
      <c r="A110" s="68" t="s">
        <v>2912</v>
      </c>
      <c r="B110" s="76" t="s">
        <v>2945</v>
      </c>
    </row>
  </sheetData>
  <mergeCells count="3">
    <mergeCell ref="B81:B83"/>
    <mergeCell ref="B86:B88"/>
    <mergeCell ref="A1:B1"/>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49"/>
  <sheetViews>
    <sheetView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RowHeight="15" x14ac:dyDescent="0.25"/>
  <cols>
    <col min="2" max="2" width="25.7109375" customWidth="1"/>
    <col min="3" max="3" width="17.28515625" customWidth="1"/>
    <col min="5" max="8" width="45.7109375" customWidth="1"/>
    <col min="9" max="18" width="25.7109375" customWidth="1"/>
    <col min="19" max="30" width="20.7109375" customWidth="1"/>
    <col min="31" max="31" width="20.7109375" style="2" customWidth="1"/>
    <col min="32" max="42" width="20.7109375" customWidth="1"/>
    <col min="43" max="43" width="45.7109375" customWidth="1"/>
    <col min="44" max="50" width="20.7109375" customWidth="1"/>
    <col min="51" max="53" width="21.85546875" customWidth="1"/>
    <col min="54" max="63" width="20.7109375" customWidth="1"/>
  </cols>
  <sheetData>
    <row r="1" spans="1:63" ht="15" customHeight="1" x14ac:dyDescent="0.25">
      <c r="A1" s="194" t="s">
        <v>2905</v>
      </c>
      <c r="B1" s="195"/>
      <c r="C1" s="195"/>
      <c r="D1" s="195"/>
      <c r="E1" s="195"/>
      <c r="F1" s="195"/>
      <c r="G1" s="195"/>
      <c r="H1" s="195"/>
      <c r="I1" s="195"/>
      <c r="J1" s="195"/>
      <c r="K1" s="195"/>
      <c r="L1" s="195"/>
      <c r="M1" s="195"/>
      <c r="N1" s="195"/>
      <c r="O1" s="195"/>
      <c r="P1" s="195"/>
      <c r="Q1" s="195"/>
      <c r="R1" s="196"/>
      <c r="S1" s="194" t="s">
        <v>2896</v>
      </c>
      <c r="T1" s="195"/>
      <c r="U1" s="195"/>
      <c r="V1" s="195"/>
      <c r="W1" s="195"/>
      <c r="X1" s="195"/>
      <c r="Y1" s="195"/>
      <c r="Z1" s="195"/>
      <c r="AA1" s="195"/>
      <c r="AB1" s="195"/>
      <c r="AC1" s="195"/>
      <c r="AD1" s="196"/>
      <c r="AE1" s="197" t="s">
        <v>2904</v>
      </c>
      <c r="AF1" s="198"/>
      <c r="AG1" s="198"/>
      <c r="AH1" s="198"/>
      <c r="AI1" s="198"/>
      <c r="AJ1" s="198"/>
      <c r="AK1" s="198"/>
      <c r="AL1" s="198"/>
      <c r="AM1" s="198"/>
      <c r="AN1" s="198"/>
      <c r="AO1" s="198"/>
      <c r="AP1" s="199"/>
      <c r="AQ1" s="1" t="s">
        <v>2</v>
      </c>
      <c r="AR1" s="200" t="s">
        <v>2903</v>
      </c>
      <c r="AS1" s="201"/>
      <c r="AT1" s="201"/>
      <c r="AU1" s="201"/>
      <c r="AV1" s="201"/>
      <c r="AW1" s="201"/>
      <c r="AX1" s="201"/>
      <c r="AY1" s="201"/>
      <c r="AZ1" s="201"/>
      <c r="BA1" s="201"/>
      <c r="BB1" s="201"/>
      <c r="BC1" s="201"/>
      <c r="BD1" s="201"/>
      <c r="BE1" s="201"/>
      <c r="BF1" s="201"/>
      <c r="BG1" s="201"/>
      <c r="BH1" s="201"/>
      <c r="BI1" s="201"/>
      <c r="BJ1" s="201"/>
      <c r="BK1" s="10"/>
    </row>
    <row r="2" spans="1:63" ht="90" customHeight="1" x14ac:dyDescent="0.25">
      <c r="A2" s="101" t="s">
        <v>3</v>
      </c>
      <c r="B2" s="101" t="s">
        <v>4</v>
      </c>
      <c r="C2" s="101" t="s">
        <v>5</v>
      </c>
      <c r="D2" s="101" t="s">
        <v>6</v>
      </c>
      <c r="E2" s="101" t="s">
        <v>7</v>
      </c>
      <c r="F2" s="101" t="s">
        <v>8</v>
      </c>
      <c r="G2" s="101" t="s">
        <v>9</v>
      </c>
      <c r="H2" s="101" t="s">
        <v>10</v>
      </c>
      <c r="I2" s="101" t="s">
        <v>11</v>
      </c>
      <c r="J2" s="101" t="s">
        <v>12</v>
      </c>
      <c r="K2" s="101" t="s">
        <v>2111</v>
      </c>
      <c r="L2" s="101" t="s">
        <v>13</v>
      </c>
      <c r="M2" s="101" t="s">
        <v>2112</v>
      </c>
      <c r="N2" s="101" t="s">
        <v>14</v>
      </c>
      <c r="O2" s="101" t="s">
        <v>15</v>
      </c>
      <c r="P2" s="101" t="s">
        <v>3064</v>
      </c>
      <c r="Q2" s="101" t="s">
        <v>16</v>
      </c>
      <c r="R2" s="101" t="s">
        <v>17</v>
      </c>
      <c r="S2" s="101" t="s">
        <v>18</v>
      </c>
      <c r="T2" s="102" t="s">
        <v>19</v>
      </c>
      <c r="U2" s="11" t="s">
        <v>2530</v>
      </c>
      <c r="V2" s="11" t="s">
        <v>20</v>
      </c>
      <c r="W2" s="11" t="s">
        <v>21</v>
      </c>
      <c r="X2" s="11" t="s">
        <v>22</v>
      </c>
      <c r="Y2" s="11" t="s">
        <v>23</v>
      </c>
      <c r="Z2" s="11" t="s">
        <v>24</v>
      </c>
      <c r="AA2" s="11" t="s">
        <v>2648</v>
      </c>
      <c r="AB2" s="11" t="s">
        <v>2649</v>
      </c>
      <c r="AC2" s="11" t="s">
        <v>2650</v>
      </c>
      <c r="AD2" s="11" t="s">
        <v>2651</v>
      </c>
      <c r="AE2" s="11" t="s">
        <v>25</v>
      </c>
      <c r="AF2" s="101" t="s">
        <v>26</v>
      </c>
      <c r="AG2" s="101" t="s">
        <v>27</v>
      </c>
      <c r="AH2" s="11" t="s">
        <v>28</v>
      </c>
      <c r="AI2" s="11" t="s">
        <v>29</v>
      </c>
      <c r="AJ2" s="11" t="s">
        <v>30</v>
      </c>
      <c r="AK2" s="11" t="s">
        <v>31</v>
      </c>
      <c r="AL2" s="11" t="s">
        <v>32</v>
      </c>
      <c r="AM2" s="11" t="s">
        <v>2652</v>
      </c>
      <c r="AN2" s="11" t="s">
        <v>2653</v>
      </c>
      <c r="AO2" s="11" t="s">
        <v>2654</v>
      </c>
      <c r="AP2" s="11" t="s">
        <v>2655</v>
      </c>
      <c r="AQ2" s="11" t="s">
        <v>2</v>
      </c>
      <c r="AR2" s="11" t="s">
        <v>34</v>
      </c>
      <c r="AS2" s="11" t="s">
        <v>33</v>
      </c>
      <c r="AT2" s="11" t="s">
        <v>2967</v>
      </c>
      <c r="AU2" s="1" t="s">
        <v>2900</v>
      </c>
      <c r="AV2" s="1" t="s">
        <v>2887</v>
      </c>
      <c r="AW2" s="1" t="s">
        <v>2888</v>
      </c>
      <c r="AX2" s="1" t="s">
        <v>2890</v>
      </c>
      <c r="AY2" s="1" t="s">
        <v>2891</v>
      </c>
      <c r="AZ2" s="1" t="s">
        <v>2899</v>
      </c>
      <c r="BA2" s="1" t="s">
        <v>2892</v>
      </c>
      <c r="BB2" s="8" t="s">
        <v>2895</v>
      </c>
      <c r="BC2" s="8" t="s">
        <v>2897</v>
      </c>
      <c r="BD2" s="1" t="s">
        <v>2898</v>
      </c>
      <c r="BE2" s="8" t="s">
        <v>2906</v>
      </c>
      <c r="BF2" s="8" t="s">
        <v>2907</v>
      </c>
      <c r="BG2" s="8" t="s">
        <v>2908</v>
      </c>
      <c r="BH2" s="1" t="s">
        <v>2901</v>
      </c>
      <c r="BI2" s="1" t="s">
        <v>2911</v>
      </c>
      <c r="BJ2" s="8" t="s">
        <v>2902</v>
      </c>
      <c r="BK2" s="8" t="s">
        <v>2912</v>
      </c>
    </row>
    <row r="3" spans="1:63" ht="90" customHeight="1" x14ac:dyDescent="0.25">
      <c r="A3" s="17" t="s">
        <v>440</v>
      </c>
      <c r="B3" s="23" t="s">
        <v>441</v>
      </c>
      <c r="C3" s="23" t="s">
        <v>535</v>
      </c>
      <c r="D3" s="18"/>
      <c r="E3" s="23" t="s">
        <v>536</v>
      </c>
      <c r="F3" s="24" t="s">
        <v>537</v>
      </c>
      <c r="G3" s="24" t="s">
        <v>538</v>
      </c>
      <c r="H3" s="14" t="s">
        <v>2893</v>
      </c>
      <c r="I3" s="24" t="s">
        <v>446</v>
      </c>
      <c r="J3" s="24" t="s">
        <v>517</v>
      </c>
      <c r="K3" s="14" t="s">
        <v>2115</v>
      </c>
      <c r="L3" s="25" t="s">
        <v>2120</v>
      </c>
      <c r="M3" s="25" t="s">
        <v>2143</v>
      </c>
      <c r="N3" s="25" t="s">
        <v>51</v>
      </c>
      <c r="O3" s="25" t="s">
        <v>266</v>
      </c>
      <c r="P3" s="142" t="s">
        <v>3065</v>
      </c>
      <c r="Q3" s="14" t="s">
        <v>45</v>
      </c>
      <c r="R3" s="22"/>
      <c r="S3" s="26">
        <v>1700</v>
      </c>
      <c r="T3" s="26">
        <v>0</v>
      </c>
      <c r="U3" s="26">
        <v>0</v>
      </c>
      <c r="V3" s="26">
        <v>0</v>
      </c>
      <c r="W3" s="26">
        <v>0</v>
      </c>
      <c r="X3" s="26">
        <v>0</v>
      </c>
      <c r="Y3" s="26">
        <v>0</v>
      </c>
      <c r="Z3" s="26">
        <v>0</v>
      </c>
      <c r="AA3" s="31">
        <v>0</v>
      </c>
      <c r="AB3" s="31">
        <v>0</v>
      </c>
      <c r="AC3" s="31">
        <v>0</v>
      </c>
      <c r="AD3" s="31">
        <v>0</v>
      </c>
      <c r="AE3" s="16" t="s">
        <v>41</v>
      </c>
      <c r="AF3" s="26">
        <v>0</v>
      </c>
      <c r="AG3" s="26">
        <v>0</v>
      </c>
      <c r="AH3" s="26">
        <v>0</v>
      </c>
      <c r="AI3" s="26">
        <v>0</v>
      </c>
      <c r="AJ3" s="26">
        <v>0</v>
      </c>
      <c r="AK3" s="26">
        <v>0</v>
      </c>
      <c r="AL3" s="26">
        <v>0</v>
      </c>
      <c r="AM3" s="15">
        <v>0</v>
      </c>
      <c r="AN3" s="15">
        <v>0</v>
      </c>
      <c r="AO3" s="15">
        <v>0</v>
      </c>
      <c r="AP3" s="15">
        <v>0</v>
      </c>
      <c r="AQ3" s="13"/>
      <c r="AR3" s="12">
        <f t="shared" ref="AR3:AR66" si="0">IF(S3&lt;100000,1,0)</f>
        <v>1</v>
      </c>
      <c r="AS3" s="12">
        <f t="shared" ref="AS3:AS66" si="1">IF(S3&gt;1000000,1,0)</f>
        <v>0</v>
      </c>
      <c r="AT3" s="12" t="str">
        <f t="shared" ref="AT3:AT34" si="2">LEFT(M3,(FIND(" ",M3,1)-1))</f>
        <v>D3</v>
      </c>
      <c r="AU3" s="9">
        <f t="shared" ref="AU3:AU34" si="3">AV3+AW3+AX3+AY3+AZ3+BA3+BD3+BH3+BI3</f>
        <v>6</v>
      </c>
      <c r="AV3" s="4">
        <f t="shared" ref="AV3:AV66" si="4">IF(S3=SUM(U3:AD3),1,0)</f>
        <v>0</v>
      </c>
      <c r="AW3" s="4">
        <f t="shared" ref="AW3:AW66" si="5">IF(AF3=SUM(AG3:AP3),1,0)</f>
        <v>1</v>
      </c>
      <c r="AX3" s="4">
        <f t="shared" ref="AX3:AX66" si="6">IF(T3&lt;0.05*S3,1,0)</f>
        <v>1</v>
      </c>
      <c r="AY3" s="4">
        <f t="shared" ref="AY3:AY66" si="7">IF(IF(ISBLANK(A3),0,IF(ISBLANK(B3),0,IF(ISBLANK(C3),0,IF(ISBLANK(D3),0))))=FALSE,1,0)</f>
        <v>0</v>
      </c>
      <c r="AZ3" s="4">
        <f t="shared" ref="AZ3:AZ66" si="8">IF(IF(ISBLANK(E3),0,IF(ISBLANK(F3),0,IF(ISBLANK(G3),0,IF(ISBLANK(K3),0,IF(ISBLANK(L3),0,IF(ISBLANK(M3),0,IF(ISBLANK(N3),0,IF(ISBLANK(O3),0,IF(ISBLANK(Q3),0,IF(ISBLANK(R3),0))))))))))=FALSE,1,0)</f>
        <v>0</v>
      </c>
      <c r="BA3" s="4">
        <f t="shared" ref="BA3:BA66" si="9">IF(OR(BB3=1,BC3=1),1,0)</f>
        <v>1</v>
      </c>
      <c r="BB3" s="4">
        <f t="shared" ref="BB3:BB66" si="10">IF(AND(AS3=0,H3="n/a"),1,0)</f>
        <v>1</v>
      </c>
      <c r="BC3" s="7">
        <f t="shared" ref="BC3:BC66" si="11">IF(AND(AS3=1,ISBLANK(H3)=FALSE),1,0)</f>
        <v>0</v>
      </c>
      <c r="BD3" s="7">
        <f t="shared" ref="BD3:BD34" si="12">IF(OR(BE3=1,BF3=1,BG3=1),1,0)</f>
        <v>1</v>
      </c>
      <c r="BE3" s="7">
        <f t="shared" ref="BE3:BE34" si="13">IF(AND(K3="01 Záchrana",L3="0 Odstránenie havarijného stavu",M3="0 Odstránenie havarijného stavu"),1,0)</f>
        <v>0</v>
      </c>
      <c r="BF3" s="7">
        <f t="shared" ref="BF3:BF34" si="14">IF(AND(K3="02 Hlavná činnosť",OR(M3="C1 Javisková technika",M3="C2 Osvetľovacia technika",M3="C3 Zvuková technika",M3="C4 Nahrávacia a vysielacia technika",M3="C5 Mikroporty",M3="D1 Nákup štandardnej IT techniky",M3="E1 Nákup hudobných nástrojov",M3="E2 Tvorba inscenácií, nákup umeleckých licencií",M3="E3 Akvizícia zbierkových predmetov")),1,0)</f>
        <v>0</v>
      </c>
      <c r="BG3" s="7">
        <f t="shared" ref="BG3:BG34" si="15">IF(AND(K3="03 Rozvoj",OR(M3="A1 Nákup budovy",M3="A2 Výstavba budovy",M3="A3 Dostavba budovy",M3="A4 Stavebný dozor",M3="B1 Komplexná rekonštrukcia",M3="B2 Stavebná reprofilizácia priestorov",M3="B3 Stavebná rekonštrukcia priestorov",M3="B4 Vykurovanie nehnuteľnosti",M3="B5 Rekonštrukcia extravilánu",M3="C6 Vzduchotechnika",M3="C90 Dopravné prostriedky",M3="C7 Zabezpečovacia technika",M3="C8 Mobiliár",M3="C9 Elektrické spotrebiče",M3="C91 Technické vybavenie dielní",M3="D2 Zhodnotenie existujúceho špeciálneho HW/SW",M3="D3 Obstaranie novej IT funkcionality",M3="F1 Rekonštrukcia expozičných priestorov",M3="F2 Vytvorenie novej expozície/výstavy",M3="F3 Realizácia výskumu",M3="G Reformný zámer")),1,0)</f>
        <v>1</v>
      </c>
      <c r="BH3" s="4">
        <f t="shared" ref="BH3:BH34" si="16">IF(I3="",0,1)</f>
        <v>1</v>
      </c>
      <c r="BI3" s="4">
        <f t="shared" ref="BI3:BI66" si="17">IF(OR(BJ3=1,BK3=1),1,0)</f>
        <v>1</v>
      </c>
      <c r="BJ3" s="4">
        <f t="shared" ref="BJ3:BJ66" si="18">IF((AND(Q3="áno",OR(N3="07 V realizácii",N3="08 Realizované",N3="06 Pred vyhlásením verejného obstarávania"))),1,0)</f>
        <v>0</v>
      </c>
      <c r="BK3" s="4">
        <f t="shared" ref="BK3:BK66" si="19">IF((AND(Q3="nie",OR(N3="01 Investičný zámer",N3="02 Analýza / podkladová štúdia k investičnému zámeru",N3="03 Projektová dokumentácia k dispozícii - pre územné rozhodnutie",N3="04 Projektová dokumentácia k dispozícii - pre stavebné povolenie",N3="05 Projektová dokumentácia k dispozícii - pre realizáciu stavby"))),1,0)</f>
        <v>1</v>
      </c>
    </row>
    <row r="4" spans="1:63" ht="90" customHeight="1" x14ac:dyDescent="0.25">
      <c r="A4" s="17" t="s">
        <v>440</v>
      </c>
      <c r="B4" s="23" t="s">
        <v>441</v>
      </c>
      <c r="C4" s="23" t="s">
        <v>691</v>
      </c>
      <c r="D4" s="18"/>
      <c r="E4" s="23" t="s">
        <v>2883</v>
      </c>
      <c r="F4" s="24" t="s">
        <v>2884</v>
      </c>
      <c r="G4" s="24" t="s">
        <v>572</v>
      </c>
      <c r="H4" s="14" t="s">
        <v>2893</v>
      </c>
      <c r="I4" s="24" t="s">
        <v>446</v>
      </c>
      <c r="J4" s="24" t="s">
        <v>534</v>
      </c>
      <c r="K4" s="14" t="s">
        <v>2115</v>
      </c>
      <c r="L4" s="14" t="s">
        <v>2117</v>
      </c>
      <c r="M4" s="14" t="s">
        <v>2130</v>
      </c>
      <c r="N4" s="14" t="s">
        <v>110</v>
      </c>
      <c r="O4" s="25" t="s">
        <v>266</v>
      </c>
      <c r="P4" s="142" t="s">
        <v>3065</v>
      </c>
      <c r="Q4" s="14" t="s">
        <v>45</v>
      </c>
      <c r="R4" s="30"/>
      <c r="S4" s="26">
        <v>0</v>
      </c>
      <c r="T4" s="26">
        <v>0</v>
      </c>
      <c r="U4" s="26">
        <v>0</v>
      </c>
      <c r="V4" s="26">
        <v>0</v>
      </c>
      <c r="W4" s="26">
        <v>0</v>
      </c>
      <c r="X4" s="26">
        <v>0</v>
      </c>
      <c r="Y4" s="26">
        <v>0</v>
      </c>
      <c r="Z4" s="26">
        <v>0</v>
      </c>
      <c r="AA4" s="31">
        <v>0</v>
      </c>
      <c r="AB4" s="31">
        <v>0</v>
      </c>
      <c r="AC4" s="31">
        <v>0</v>
      </c>
      <c r="AD4" s="31">
        <v>0</v>
      </c>
      <c r="AE4" s="16" t="s">
        <v>41</v>
      </c>
      <c r="AF4" s="27">
        <v>0</v>
      </c>
      <c r="AG4" s="27">
        <v>0</v>
      </c>
      <c r="AH4" s="27">
        <v>0</v>
      </c>
      <c r="AI4" s="27">
        <v>0</v>
      </c>
      <c r="AJ4" s="27">
        <v>0</v>
      </c>
      <c r="AK4" s="27">
        <v>0</v>
      </c>
      <c r="AL4" s="27">
        <v>0</v>
      </c>
      <c r="AM4" s="15">
        <v>0</v>
      </c>
      <c r="AN4" s="15">
        <v>0</v>
      </c>
      <c r="AO4" s="15">
        <v>0</v>
      </c>
      <c r="AP4" s="15">
        <v>0</v>
      </c>
      <c r="AQ4" s="13"/>
      <c r="AR4" s="12">
        <f t="shared" si="0"/>
        <v>1</v>
      </c>
      <c r="AS4" s="12">
        <f t="shared" si="1"/>
        <v>0</v>
      </c>
      <c r="AT4" s="12" t="str">
        <f t="shared" si="2"/>
        <v>B3</v>
      </c>
      <c r="AU4" s="9">
        <f t="shared" si="3"/>
        <v>5</v>
      </c>
      <c r="AV4" s="4">
        <f t="shared" si="4"/>
        <v>1</v>
      </c>
      <c r="AW4" s="4">
        <f t="shared" si="5"/>
        <v>1</v>
      </c>
      <c r="AX4" s="4">
        <f t="shared" si="6"/>
        <v>0</v>
      </c>
      <c r="AY4" s="4">
        <f t="shared" si="7"/>
        <v>0</v>
      </c>
      <c r="AZ4" s="4">
        <f t="shared" si="8"/>
        <v>0</v>
      </c>
      <c r="BA4" s="4">
        <f t="shared" si="9"/>
        <v>1</v>
      </c>
      <c r="BB4" s="4">
        <f t="shared" si="10"/>
        <v>1</v>
      </c>
      <c r="BC4" s="7">
        <f t="shared" si="11"/>
        <v>0</v>
      </c>
      <c r="BD4" s="7">
        <f t="shared" si="12"/>
        <v>1</v>
      </c>
      <c r="BE4" s="7">
        <f t="shared" si="13"/>
        <v>0</v>
      </c>
      <c r="BF4" s="7">
        <f t="shared" si="14"/>
        <v>0</v>
      </c>
      <c r="BG4" s="7">
        <f t="shared" si="15"/>
        <v>1</v>
      </c>
      <c r="BH4" s="4">
        <f t="shared" si="16"/>
        <v>1</v>
      </c>
      <c r="BI4" s="4">
        <f t="shared" si="17"/>
        <v>0</v>
      </c>
      <c r="BJ4" s="4">
        <f t="shared" si="18"/>
        <v>0</v>
      </c>
      <c r="BK4" s="4">
        <f t="shared" si="19"/>
        <v>0</v>
      </c>
    </row>
    <row r="5" spans="1:63" ht="90" customHeight="1" x14ac:dyDescent="0.25">
      <c r="A5" s="17" t="s">
        <v>112</v>
      </c>
      <c r="B5" s="23" t="s">
        <v>113</v>
      </c>
      <c r="C5" s="23" t="s">
        <v>126</v>
      </c>
      <c r="D5" s="18">
        <v>2</v>
      </c>
      <c r="E5" s="23" t="s">
        <v>127</v>
      </c>
      <c r="F5" s="24" t="s">
        <v>128</v>
      </c>
      <c r="G5" s="24" t="s">
        <v>129</v>
      </c>
      <c r="H5" s="14" t="s">
        <v>2893</v>
      </c>
      <c r="I5" s="24" t="s">
        <v>2051</v>
      </c>
      <c r="J5" s="24" t="s">
        <v>130</v>
      </c>
      <c r="K5" s="25" t="s">
        <v>2114</v>
      </c>
      <c r="L5" s="25" t="s">
        <v>2121</v>
      </c>
      <c r="M5" s="25" t="s">
        <v>2146</v>
      </c>
      <c r="N5" s="25" t="s">
        <v>110</v>
      </c>
      <c r="O5" s="25" t="s">
        <v>44</v>
      </c>
      <c r="P5" s="142" t="s">
        <v>3065</v>
      </c>
      <c r="Q5" s="14" t="s">
        <v>45</v>
      </c>
      <c r="R5" s="30">
        <v>1</v>
      </c>
      <c r="S5" s="26">
        <v>84500</v>
      </c>
      <c r="T5" s="26">
        <v>0</v>
      </c>
      <c r="U5" s="26">
        <v>9500</v>
      </c>
      <c r="V5" s="26">
        <v>15000</v>
      </c>
      <c r="W5" s="26">
        <v>15000</v>
      </c>
      <c r="X5" s="26">
        <v>15000</v>
      </c>
      <c r="Y5" s="26">
        <v>15000</v>
      </c>
      <c r="Z5" s="26">
        <v>15000</v>
      </c>
      <c r="AA5" s="31">
        <v>0</v>
      </c>
      <c r="AB5" s="31">
        <v>0</v>
      </c>
      <c r="AC5" s="31">
        <v>0</v>
      </c>
      <c r="AD5" s="31">
        <v>0</v>
      </c>
      <c r="AE5" s="16" t="s">
        <v>131</v>
      </c>
      <c r="AF5" s="26">
        <v>5000</v>
      </c>
      <c r="AG5" s="26">
        <v>0</v>
      </c>
      <c r="AH5" s="26">
        <v>1000</v>
      </c>
      <c r="AI5" s="26">
        <v>1000</v>
      </c>
      <c r="AJ5" s="26">
        <v>1000</v>
      </c>
      <c r="AK5" s="26">
        <v>1000</v>
      </c>
      <c r="AL5" s="26">
        <v>1000</v>
      </c>
      <c r="AM5" s="15">
        <v>0</v>
      </c>
      <c r="AN5" s="15">
        <v>0</v>
      </c>
      <c r="AO5" s="15">
        <v>0</v>
      </c>
      <c r="AP5" s="15">
        <v>0</v>
      </c>
      <c r="AQ5" s="13"/>
      <c r="AR5" s="12">
        <f t="shared" si="0"/>
        <v>1</v>
      </c>
      <c r="AS5" s="12">
        <f t="shared" si="1"/>
        <v>0</v>
      </c>
      <c r="AT5" s="12" t="str">
        <f t="shared" si="2"/>
        <v>E3</v>
      </c>
      <c r="AU5" s="9">
        <f t="shared" si="3"/>
        <v>8</v>
      </c>
      <c r="AV5" s="4">
        <f t="shared" si="4"/>
        <v>1</v>
      </c>
      <c r="AW5" s="4">
        <f t="shared" si="5"/>
        <v>1</v>
      </c>
      <c r="AX5" s="4">
        <f t="shared" si="6"/>
        <v>1</v>
      </c>
      <c r="AY5" s="4">
        <f t="shared" si="7"/>
        <v>1</v>
      </c>
      <c r="AZ5" s="4">
        <f t="shared" si="8"/>
        <v>1</v>
      </c>
      <c r="BA5" s="4">
        <f t="shared" si="9"/>
        <v>1</v>
      </c>
      <c r="BB5" s="4">
        <f t="shared" si="10"/>
        <v>1</v>
      </c>
      <c r="BC5" s="7">
        <f t="shared" si="11"/>
        <v>0</v>
      </c>
      <c r="BD5" s="7">
        <f t="shared" si="12"/>
        <v>1</v>
      </c>
      <c r="BE5" s="7">
        <f t="shared" si="13"/>
        <v>0</v>
      </c>
      <c r="BF5" s="7">
        <f t="shared" si="14"/>
        <v>1</v>
      </c>
      <c r="BG5" s="7">
        <f t="shared" si="15"/>
        <v>0</v>
      </c>
      <c r="BH5" s="4">
        <f t="shared" si="16"/>
        <v>1</v>
      </c>
      <c r="BI5" s="4">
        <f t="shared" si="17"/>
        <v>0</v>
      </c>
      <c r="BJ5" s="4">
        <f t="shared" si="18"/>
        <v>0</v>
      </c>
      <c r="BK5" s="4">
        <f t="shared" si="19"/>
        <v>0</v>
      </c>
    </row>
    <row r="6" spans="1:63" ht="90" customHeight="1" x14ac:dyDescent="0.25">
      <c r="A6" s="17" t="s">
        <v>1812</v>
      </c>
      <c r="B6" s="23" t="s">
        <v>1813</v>
      </c>
      <c r="C6" s="23" t="s">
        <v>1814</v>
      </c>
      <c r="D6" s="18">
        <v>1</v>
      </c>
      <c r="E6" s="23" t="s">
        <v>1815</v>
      </c>
      <c r="F6" s="24" t="s">
        <v>1816</v>
      </c>
      <c r="G6" s="24" t="s">
        <v>1817</v>
      </c>
      <c r="H6" s="14" t="s">
        <v>2893</v>
      </c>
      <c r="I6" s="24" t="s">
        <v>1818</v>
      </c>
      <c r="J6" s="24" t="s">
        <v>1819</v>
      </c>
      <c r="K6" s="14" t="s">
        <v>2115</v>
      </c>
      <c r="L6" s="25" t="s">
        <v>2120</v>
      </c>
      <c r="M6" s="25" t="s">
        <v>2142</v>
      </c>
      <c r="N6" s="106" t="s">
        <v>279</v>
      </c>
      <c r="O6" s="25" t="s">
        <v>44</v>
      </c>
      <c r="P6" s="142" t="s">
        <v>3065</v>
      </c>
      <c r="Q6" s="25" t="s">
        <v>45</v>
      </c>
      <c r="R6" s="30">
        <v>1</v>
      </c>
      <c r="S6" s="26">
        <v>867379</v>
      </c>
      <c r="T6" s="26">
        <v>0</v>
      </c>
      <c r="U6" s="26">
        <v>0</v>
      </c>
      <c r="V6" s="26">
        <v>867379</v>
      </c>
      <c r="W6" s="26">
        <v>0</v>
      </c>
      <c r="X6" s="26">
        <v>0</v>
      </c>
      <c r="Y6" s="26">
        <v>0</v>
      </c>
      <c r="Z6" s="26">
        <v>0</v>
      </c>
      <c r="AA6" s="31">
        <v>0</v>
      </c>
      <c r="AB6" s="31">
        <v>0</v>
      </c>
      <c r="AC6" s="31">
        <v>0</v>
      </c>
      <c r="AD6" s="31">
        <v>0</v>
      </c>
      <c r="AE6" s="66" t="s">
        <v>1820</v>
      </c>
      <c r="AF6" s="27">
        <v>54999</v>
      </c>
      <c r="AG6" s="27">
        <v>0</v>
      </c>
      <c r="AH6" s="27">
        <v>54999</v>
      </c>
      <c r="AI6" s="27">
        <v>0</v>
      </c>
      <c r="AJ6" s="27">
        <v>0</v>
      </c>
      <c r="AK6" s="27">
        <v>0</v>
      </c>
      <c r="AL6" s="27">
        <v>0</v>
      </c>
      <c r="AM6" s="15">
        <v>0</v>
      </c>
      <c r="AN6" s="15">
        <v>0</v>
      </c>
      <c r="AO6" s="15">
        <v>0</v>
      </c>
      <c r="AP6" s="15">
        <v>0</v>
      </c>
      <c r="AQ6" s="13" t="s">
        <v>1821</v>
      </c>
      <c r="AR6" s="12">
        <f t="shared" si="0"/>
        <v>0</v>
      </c>
      <c r="AS6" s="12">
        <f t="shared" si="1"/>
        <v>0</v>
      </c>
      <c r="AT6" s="12" t="str">
        <f t="shared" si="2"/>
        <v>D2</v>
      </c>
      <c r="AU6" s="9">
        <f t="shared" si="3"/>
        <v>9</v>
      </c>
      <c r="AV6" s="4">
        <f t="shared" si="4"/>
        <v>1</v>
      </c>
      <c r="AW6" s="4">
        <f t="shared" si="5"/>
        <v>1</v>
      </c>
      <c r="AX6" s="4">
        <f t="shared" si="6"/>
        <v>1</v>
      </c>
      <c r="AY6" s="4">
        <f t="shared" si="7"/>
        <v>1</v>
      </c>
      <c r="AZ6" s="4">
        <f t="shared" si="8"/>
        <v>1</v>
      </c>
      <c r="BA6" s="4">
        <f t="shared" si="9"/>
        <v>1</v>
      </c>
      <c r="BB6" s="4">
        <f t="shared" si="10"/>
        <v>1</v>
      </c>
      <c r="BC6" s="7">
        <f t="shared" si="11"/>
        <v>0</v>
      </c>
      <c r="BD6" s="7">
        <f t="shared" si="12"/>
        <v>1</v>
      </c>
      <c r="BE6" s="7">
        <f t="shared" si="13"/>
        <v>0</v>
      </c>
      <c r="BF6" s="7">
        <f t="shared" si="14"/>
        <v>0</v>
      </c>
      <c r="BG6" s="7">
        <f t="shared" si="15"/>
        <v>1</v>
      </c>
      <c r="BH6" s="4">
        <f t="shared" si="16"/>
        <v>1</v>
      </c>
      <c r="BI6" s="4">
        <f t="shared" si="17"/>
        <v>1</v>
      </c>
      <c r="BJ6" s="4">
        <f t="shared" si="18"/>
        <v>0</v>
      </c>
      <c r="BK6" s="4">
        <f t="shared" si="19"/>
        <v>1</v>
      </c>
    </row>
    <row r="7" spans="1:63" s="3" customFormat="1" ht="90" customHeight="1" x14ac:dyDescent="0.25">
      <c r="A7" s="17" t="s">
        <v>112</v>
      </c>
      <c r="B7" s="23" t="s">
        <v>113</v>
      </c>
      <c r="C7" s="23" t="s">
        <v>164</v>
      </c>
      <c r="D7" s="25">
        <v>8</v>
      </c>
      <c r="E7" s="23" t="s">
        <v>165</v>
      </c>
      <c r="F7" s="24" t="s">
        <v>166</v>
      </c>
      <c r="G7" s="24" t="s">
        <v>167</v>
      </c>
      <c r="H7" s="14" t="s">
        <v>2893</v>
      </c>
      <c r="I7" s="24" t="s">
        <v>2034</v>
      </c>
      <c r="J7" s="29" t="s">
        <v>168</v>
      </c>
      <c r="K7" s="14" t="s">
        <v>2115</v>
      </c>
      <c r="L7" s="25" t="s">
        <v>2119</v>
      </c>
      <c r="M7" s="25" t="s">
        <v>2966</v>
      </c>
      <c r="N7" s="25" t="s">
        <v>51</v>
      </c>
      <c r="O7" s="25" t="s">
        <v>44</v>
      </c>
      <c r="P7" s="142" t="s">
        <v>3065</v>
      </c>
      <c r="Q7" s="14" t="s">
        <v>45</v>
      </c>
      <c r="R7" s="30">
        <v>1</v>
      </c>
      <c r="S7" s="26">
        <v>16000</v>
      </c>
      <c r="T7" s="26">
        <v>0</v>
      </c>
      <c r="U7" s="26">
        <v>0</v>
      </c>
      <c r="V7" s="26">
        <v>6000</v>
      </c>
      <c r="W7" s="26">
        <v>4000</v>
      </c>
      <c r="X7" s="26">
        <v>6000</v>
      </c>
      <c r="Y7" s="26">
        <v>0</v>
      </c>
      <c r="Z7" s="26">
        <v>0</v>
      </c>
      <c r="AA7" s="31">
        <v>0</v>
      </c>
      <c r="AB7" s="31">
        <v>0</v>
      </c>
      <c r="AC7" s="31">
        <v>0</v>
      </c>
      <c r="AD7" s="31">
        <v>0</v>
      </c>
      <c r="AE7" s="16" t="s">
        <v>169</v>
      </c>
      <c r="AF7" s="26">
        <v>11000</v>
      </c>
      <c r="AG7" s="26">
        <v>0</v>
      </c>
      <c r="AH7" s="26">
        <v>2000</v>
      </c>
      <c r="AI7" s="26">
        <v>3000</v>
      </c>
      <c r="AJ7" s="26">
        <v>2000</v>
      </c>
      <c r="AK7" s="26">
        <v>2000</v>
      </c>
      <c r="AL7" s="26">
        <v>2000</v>
      </c>
      <c r="AM7" s="15">
        <v>0</v>
      </c>
      <c r="AN7" s="15">
        <v>0</v>
      </c>
      <c r="AO7" s="15">
        <v>0</v>
      </c>
      <c r="AP7" s="15">
        <v>0</v>
      </c>
      <c r="AQ7" s="24"/>
      <c r="AR7" s="12">
        <f t="shared" si="0"/>
        <v>1</v>
      </c>
      <c r="AS7" s="12">
        <f t="shared" si="1"/>
        <v>0</v>
      </c>
      <c r="AT7" s="12" t="str">
        <f t="shared" si="2"/>
        <v>C9</v>
      </c>
      <c r="AU7" s="9">
        <f t="shared" si="3"/>
        <v>9</v>
      </c>
      <c r="AV7" s="4">
        <f t="shared" si="4"/>
        <v>1</v>
      </c>
      <c r="AW7" s="4">
        <f t="shared" si="5"/>
        <v>1</v>
      </c>
      <c r="AX7" s="4">
        <f t="shared" si="6"/>
        <v>1</v>
      </c>
      <c r="AY7" s="4">
        <f t="shared" si="7"/>
        <v>1</v>
      </c>
      <c r="AZ7" s="4">
        <f t="shared" si="8"/>
        <v>1</v>
      </c>
      <c r="BA7" s="4">
        <f t="shared" si="9"/>
        <v>1</v>
      </c>
      <c r="BB7" s="4">
        <f t="shared" si="10"/>
        <v>1</v>
      </c>
      <c r="BC7" s="7">
        <f t="shared" si="11"/>
        <v>0</v>
      </c>
      <c r="BD7" s="7">
        <f t="shared" si="12"/>
        <v>1</v>
      </c>
      <c r="BE7" s="7">
        <f t="shared" si="13"/>
        <v>0</v>
      </c>
      <c r="BF7" s="7">
        <f t="shared" si="14"/>
        <v>0</v>
      </c>
      <c r="BG7" s="7">
        <f t="shared" si="15"/>
        <v>1</v>
      </c>
      <c r="BH7" s="4">
        <f t="shared" si="16"/>
        <v>1</v>
      </c>
      <c r="BI7" s="4">
        <f t="shared" si="17"/>
        <v>1</v>
      </c>
      <c r="BJ7" s="4">
        <f t="shared" si="18"/>
        <v>0</v>
      </c>
      <c r="BK7" s="4">
        <f t="shared" si="19"/>
        <v>1</v>
      </c>
    </row>
    <row r="8" spans="1:63" ht="90" customHeight="1" x14ac:dyDescent="0.25">
      <c r="A8" s="17" t="s">
        <v>378</v>
      </c>
      <c r="B8" s="23" t="s">
        <v>379</v>
      </c>
      <c r="C8" s="23" t="s">
        <v>2645</v>
      </c>
      <c r="D8" s="18" t="s">
        <v>2262</v>
      </c>
      <c r="E8" s="23" t="s">
        <v>2638</v>
      </c>
      <c r="F8" s="24" t="s">
        <v>2639</v>
      </c>
      <c r="G8" s="24" t="s">
        <v>2640</v>
      </c>
      <c r="H8" s="14" t="s">
        <v>2893</v>
      </c>
      <c r="I8" s="24" t="s">
        <v>2641</v>
      </c>
      <c r="J8" s="24" t="s">
        <v>2642</v>
      </c>
      <c r="K8" s="14" t="s">
        <v>2115</v>
      </c>
      <c r="L8" s="14" t="s">
        <v>2123</v>
      </c>
      <c r="M8" s="25" t="s">
        <v>2123</v>
      </c>
      <c r="N8" s="14" t="s">
        <v>110</v>
      </c>
      <c r="O8" s="25" t="s">
        <v>44</v>
      </c>
      <c r="P8" s="142" t="s">
        <v>3065</v>
      </c>
      <c r="Q8" s="14" t="s">
        <v>111</v>
      </c>
      <c r="R8" s="111">
        <v>1</v>
      </c>
      <c r="S8" s="31">
        <v>389652</v>
      </c>
      <c r="T8" s="31">
        <v>0</v>
      </c>
      <c r="U8" s="31">
        <v>0</v>
      </c>
      <c r="V8" s="31">
        <v>389652</v>
      </c>
      <c r="W8" s="31">
        <v>0</v>
      </c>
      <c r="X8" s="31">
        <v>0</v>
      </c>
      <c r="Y8" s="31">
        <v>0</v>
      </c>
      <c r="Z8" s="31">
        <v>0</v>
      </c>
      <c r="AA8" s="31">
        <v>0</v>
      </c>
      <c r="AB8" s="31">
        <v>0</v>
      </c>
      <c r="AC8" s="31">
        <v>0</v>
      </c>
      <c r="AD8" s="31">
        <v>0</v>
      </c>
      <c r="AE8" s="16" t="s">
        <v>2643</v>
      </c>
      <c r="AF8" s="15">
        <v>5430646</v>
      </c>
      <c r="AG8" s="15">
        <v>0</v>
      </c>
      <c r="AH8" s="15">
        <v>2629446</v>
      </c>
      <c r="AI8" s="15">
        <v>2801200</v>
      </c>
      <c r="AJ8" s="15">
        <v>0</v>
      </c>
      <c r="AK8" s="15">
        <v>0</v>
      </c>
      <c r="AL8" s="15">
        <v>0</v>
      </c>
      <c r="AM8" s="15">
        <v>0</v>
      </c>
      <c r="AN8" s="15">
        <v>0</v>
      </c>
      <c r="AO8" s="15">
        <v>0</v>
      </c>
      <c r="AP8" s="15">
        <v>0</v>
      </c>
      <c r="AQ8" s="13" t="s">
        <v>2644</v>
      </c>
      <c r="AR8" s="12">
        <f t="shared" si="0"/>
        <v>0</v>
      </c>
      <c r="AS8" s="12">
        <f t="shared" si="1"/>
        <v>0</v>
      </c>
      <c r="AT8" s="12" t="str">
        <f t="shared" si="2"/>
        <v>G</v>
      </c>
      <c r="AU8" s="9">
        <f t="shared" si="3"/>
        <v>9</v>
      </c>
      <c r="AV8" s="4">
        <f t="shared" si="4"/>
        <v>1</v>
      </c>
      <c r="AW8" s="4">
        <f t="shared" si="5"/>
        <v>1</v>
      </c>
      <c r="AX8" s="4">
        <f t="shared" si="6"/>
        <v>1</v>
      </c>
      <c r="AY8" s="4">
        <f t="shared" si="7"/>
        <v>1</v>
      </c>
      <c r="AZ8" s="4">
        <f t="shared" si="8"/>
        <v>1</v>
      </c>
      <c r="BA8" s="4">
        <f t="shared" si="9"/>
        <v>1</v>
      </c>
      <c r="BB8" s="4">
        <f t="shared" si="10"/>
        <v>1</v>
      </c>
      <c r="BC8" s="7">
        <f t="shared" si="11"/>
        <v>0</v>
      </c>
      <c r="BD8" s="7">
        <f t="shared" si="12"/>
        <v>1</v>
      </c>
      <c r="BE8" s="7">
        <f t="shared" si="13"/>
        <v>0</v>
      </c>
      <c r="BF8" s="7">
        <f t="shared" si="14"/>
        <v>0</v>
      </c>
      <c r="BG8" s="7">
        <f t="shared" si="15"/>
        <v>1</v>
      </c>
      <c r="BH8" s="4">
        <f t="shared" si="16"/>
        <v>1</v>
      </c>
      <c r="BI8" s="4">
        <f t="shared" si="17"/>
        <v>1</v>
      </c>
      <c r="BJ8" s="4">
        <f t="shared" si="18"/>
        <v>1</v>
      </c>
      <c r="BK8" s="4">
        <f t="shared" si="19"/>
        <v>0</v>
      </c>
    </row>
    <row r="9" spans="1:63" ht="90" customHeight="1" x14ac:dyDescent="0.25">
      <c r="A9" s="54" t="s">
        <v>1012</v>
      </c>
      <c r="B9" s="55" t="s">
        <v>2886</v>
      </c>
      <c r="C9" s="55" t="s">
        <v>1019</v>
      </c>
      <c r="D9" s="56">
        <v>3</v>
      </c>
      <c r="E9" s="55" t="s">
        <v>1020</v>
      </c>
      <c r="F9" s="29" t="s">
        <v>1021</v>
      </c>
      <c r="G9" s="29" t="s">
        <v>1022</v>
      </c>
      <c r="H9" s="29"/>
      <c r="I9" s="24" t="s">
        <v>2031</v>
      </c>
      <c r="J9" s="29" t="s">
        <v>1023</v>
      </c>
      <c r="K9" s="14" t="s">
        <v>2115</v>
      </c>
      <c r="L9" s="25" t="s">
        <v>2116</v>
      </c>
      <c r="M9" s="25" t="s">
        <v>2125</v>
      </c>
      <c r="N9" s="25" t="s">
        <v>51</v>
      </c>
      <c r="O9" s="25" t="s">
        <v>44</v>
      </c>
      <c r="P9" s="142" t="s">
        <v>3065</v>
      </c>
      <c r="Q9" s="14" t="s">
        <v>45</v>
      </c>
      <c r="R9" s="22">
        <v>1</v>
      </c>
      <c r="S9" s="57">
        <v>20000000</v>
      </c>
      <c r="T9" s="57">
        <v>1000000</v>
      </c>
      <c r="U9" s="57">
        <v>0</v>
      </c>
      <c r="V9" s="57">
        <v>0</v>
      </c>
      <c r="W9" s="57">
        <v>200000</v>
      </c>
      <c r="X9" s="57">
        <v>300000</v>
      </c>
      <c r="Y9" s="57">
        <v>500000</v>
      </c>
      <c r="Z9" s="57">
        <v>9000000</v>
      </c>
      <c r="AA9" s="57">
        <v>10000000</v>
      </c>
      <c r="AB9" s="31">
        <v>0</v>
      </c>
      <c r="AC9" s="31">
        <v>0</v>
      </c>
      <c r="AD9" s="31">
        <v>0</v>
      </c>
      <c r="AE9" s="16" t="s">
        <v>41</v>
      </c>
      <c r="AF9" s="57">
        <v>0</v>
      </c>
      <c r="AG9" s="57">
        <v>0</v>
      </c>
      <c r="AH9" s="57">
        <v>0</v>
      </c>
      <c r="AI9" s="57">
        <v>0</v>
      </c>
      <c r="AJ9" s="57">
        <v>0</v>
      </c>
      <c r="AK9" s="57">
        <v>0</v>
      </c>
      <c r="AL9" s="57">
        <v>0</v>
      </c>
      <c r="AM9" s="15">
        <v>0</v>
      </c>
      <c r="AN9" s="15">
        <v>0</v>
      </c>
      <c r="AO9" s="15">
        <v>0</v>
      </c>
      <c r="AP9" s="15">
        <v>0</v>
      </c>
      <c r="AQ9" s="29"/>
      <c r="AR9" s="12">
        <f t="shared" si="0"/>
        <v>0</v>
      </c>
      <c r="AS9" s="12">
        <f t="shared" si="1"/>
        <v>1</v>
      </c>
      <c r="AT9" s="12" t="str">
        <f t="shared" si="2"/>
        <v>A2</v>
      </c>
      <c r="AU9" s="9">
        <f t="shared" si="3"/>
        <v>7</v>
      </c>
      <c r="AV9" s="4">
        <f t="shared" si="4"/>
        <v>1</v>
      </c>
      <c r="AW9" s="4">
        <f t="shared" si="5"/>
        <v>1</v>
      </c>
      <c r="AX9" s="4">
        <f t="shared" si="6"/>
        <v>0</v>
      </c>
      <c r="AY9" s="4">
        <f t="shared" si="7"/>
        <v>1</v>
      </c>
      <c r="AZ9" s="4">
        <f t="shared" si="8"/>
        <v>1</v>
      </c>
      <c r="BA9" s="4">
        <f t="shared" si="9"/>
        <v>0</v>
      </c>
      <c r="BB9" s="4">
        <f t="shared" si="10"/>
        <v>0</v>
      </c>
      <c r="BC9" s="7">
        <f t="shared" si="11"/>
        <v>0</v>
      </c>
      <c r="BD9" s="7">
        <f t="shared" si="12"/>
        <v>1</v>
      </c>
      <c r="BE9" s="7">
        <f t="shared" si="13"/>
        <v>0</v>
      </c>
      <c r="BF9" s="7">
        <f t="shared" si="14"/>
        <v>0</v>
      </c>
      <c r="BG9" s="7">
        <f t="shared" si="15"/>
        <v>1</v>
      </c>
      <c r="BH9" s="4">
        <f t="shared" si="16"/>
        <v>1</v>
      </c>
      <c r="BI9" s="4">
        <f t="shared" si="17"/>
        <v>1</v>
      </c>
      <c r="BJ9" s="4">
        <f t="shared" si="18"/>
        <v>0</v>
      </c>
      <c r="BK9" s="4">
        <f t="shared" si="19"/>
        <v>1</v>
      </c>
    </row>
    <row r="10" spans="1:63" ht="90" customHeight="1" x14ac:dyDescent="0.25">
      <c r="A10" s="17" t="s">
        <v>957</v>
      </c>
      <c r="B10" s="23" t="s">
        <v>958</v>
      </c>
      <c r="C10" s="23" t="s">
        <v>971</v>
      </c>
      <c r="D10" s="18">
        <v>8</v>
      </c>
      <c r="E10" s="23" t="s">
        <v>972</v>
      </c>
      <c r="F10" s="24" t="s">
        <v>973</v>
      </c>
      <c r="G10" s="24" t="s">
        <v>974</v>
      </c>
      <c r="H10" s="14" t="s">
        <v>2893</v>
      </c>
      <c r="I10" s="24" t="s">
        <v>2505</v>
      </c>
      <c r="J10" s="24" t="s">
        <v>975</v>
      </c>
      <c r="K10" s="14" t="s">
        <v>2115</v>
      </c>
      <c r="L10" s="14" t="s">
        <v>2117</v>
      </c>
      <c r="M10" s="14" t="s">
        <v>2128</v>
      </c>
      <c r="N10" s="25" t="s">
        <v>51</v>
      </c>
      <c r="O10" s="25" t="s">
        <v>44</v>
      </c>
      <c r="P10" s="142" t="s">
        <v>3065</v>
      </c>
      <c r="Q10" s="14" t="s">
        <v>45</v>
      </c>
      <c r="R10" s="30">
        <v>1</v>
      </c>
      <c r="S10" s="26">
        <v>590000</v>
      </c>
      <c r="T10" s="26">
        <v>0</v>
      </c>
      <c r="U10" s="26">
        <v>0</v>
      </c>
      <c r="V10" s="26">
        <v>0</v>
      </c>
      <c r="W10" s="26">
        <v>90000</v>
      </c>
      <c r="X10" s="26">
        <v>50000</v>
      </c>
      <c r="Y10" s="26">
        <v>250000</v>
      </c>
      <c r="Z10" s="26">
        <v>200000</v>
      </c>
      <c r="AA10" s="31">
        <v>0</v>
      </c>
      <c r="AB10" s="31">
        <v>0</v>
      </c>
      <c r="AC10" s="31">
        <v>0</v>
      </c>
      <c r="AD10" s="31">
        <v>0</v>
      </c>
      <c r="AE10" s="16" t="s">
        <v>41</v>
      </c>
      <c r="AF10" s="27">
        <v>0</v>
      </c>
      <c r="AG10" s="27">
        <v>0</v>
      </c>
      <c r="AH10" s="27">
        <v>0</v>
      </c>
      <c r="AI10" s="27">
        <v>0</v>
      </c>
      <c r="AJ10" s="27">
        <v>0</v>
      </c>
      <c r="AK10" s="27">
        <v>0</v>
      </c>
      <c r="AL10" s="27">
        <v>0</v>
      </c>
      <c r="AM10" s="15">
        <v>0</v>
      </c>
      <c r="AN10" s="15">
        <v>0</v>
      </c>
      <c r="AO10" s="15">
        <v>0</v>
      </c>
      <c r="AP10" s="15">
        <v>0</v>
      </c>
      <c r="AQ10" s="13" t="s">
        <v>976</v>
      </c>
      <c r="AR10" s="12">
        <f t="shared" si="0"/>
        <v>0</v>
      </c>
      <c r="AS10" s="12">
        <f t="shared" si="1"/>
        <v>0</v>
      </c>
      <c r="AT10" s="12" t="str">
        <f t="shared" si="2"/>
        <v>B1</v>
      </c>
      <c r="AU10" s="9">
        <f t="shared" si="3"/>
        <v>9</v>
      </c>
      <c r="AV10" s="4">
        <f t="shared" si="4"/>
        <v>1</v>
      </c>
      <c r="AW10" s="4">
        <f t="shared" si="5"/>
        <v>1</v>
      </c>
      <c r="AX10" s="4">
        <f t="shared" si="6"/>
        <v>1</v>
      </c>
      <c r="AY10" s="4">
        <f t="shared" si="7"/>
        <v>1</v>
      </c>
      <c r="AZ10" s="4">
        <f t="shared" si="8"/>
        <v>1</v>
      </c>
      <c r="BA10" s="4">
        <f t="shared" si="9"/>
        <v>1</v>
      </c>
      <c r="BB10" s="4">
        <f t="shared" si="10"/>
        <v>1</v>
      </c>
      <c r="BC10" s="7">
        <f t="shared" si="11"/>
        <v>0</v>
      </c>
      <c r="BD10" s="7">
        <f t="shared" si="12"/>
        <v>1</v>
      </c>
      <c r="BE10" s="7">
        <f t="shared" si="13"/>
        <v>0</v>
      </c>
      <c r="BF10" s="7">
        <f t="shared" si="14"/>
        <v>0</v>
      </c>
      <c r="BG10" s="7">
        <f t="shared" si="15"/>
        <v>1</v>
      </c>
      <c r="BH10" s="4">
        <f t="shared" si="16"/>
        <v>1</v>
      </c>
      <c r="BI10" s="4">
        <f t="shared" si="17"/>
        <v>1</v>
      </c>
      <c r="BJ10" s="4">
        <f t="shared" si="18"/>
        <v>0</v>
      </c>
      <c r="BK10" s="4">
        <f t="shared" si="19"/>
        <v>1</v>
      </c>
    </row>
    <row r="11" spans="1:63" ht="90" customHeight="1" x14ac:dyDescent="0.25">
      <c r="A11" s="17" t="s">
        <v>378</v>
      </c>
      <c r="B11" s="38" t="s">
        <v>379</v>
      </c>
      <c r="C11" s="38" t="s">
        <v>400</v>
      </c>
      <c r="D11" s="39">
        <v>4</v>
      </c>
      <c r="E11" s="23" t="s">
        <v>401</v>
      </c>
      <c r="F11" s="29" t="s">
        <v>402</v>
      </c>
      <c r="G11" s="24" t="s">
        <v>403</v>
      </c>
      <c r="H11" s="14" t="s">
        <v>2893</v>
      </c>
      <c r="I11" s="24" t="s">
        <v>2048</v>
      </c>
      <c r="J11" s="24" t="s">
        <v>404</v>
      </c>
      <c r="K11" s="14" t="s">
        <v>2115</v>
      </c>
      <c r="L11" s="14" t="s">
        <v>2117</v>
      </c>
      <c r="M11" s="25" t="s">
        <v>2129</v>
      </c>
      <c r="N11" s="25" t="s">
        <v>279</v>
      </c>
      <c r="O11" s="25" t="s">
        <v>44</v>
      </c>
      <c r="P11" s="142" t="s">
        <v>3065</v>
      </c>
      <c r="Q11" s="14" t="s">
        <v>45</v>
      </c>
      <c r="R11" s="30">
        <v>1</v>
      </c>
      <c r="S11" s="40">
        <v>325000</v>
      </c>
      <c r="T11" s="21">
        <v>5000</v>
      </c>
      <c r="U11" s="21">
        <v>0</v>
      </c>
      <c r="V11" s="36">
        <v>0</v>
      </c>
      <c r="W11" s="21">
        <v>211000</v>
      </c>
      <c r="X11" s="21">
        <v>60000</v>
      </c>
      <c r="Y11" s="21">
        <v>54000</v>
      </c>
      <c r="Z11" s="21">
        <v>0</v>
      </c>
      <c r="AA11" s="31">
        <v>0</v>
      </c>
      <c r="AB11" s="31">
        <v>0</v>
      </c>
      <c r="AC11" s="31">
        <v>0</v>
      </c>
      <c r="AD11" s="31">
        <v>0</v>
      </c>
      <c r="AE11" s="37" t="s">
        <v>2635</v>
      </c>
      <c r="AF11" s="41">
        <v>50000</v>
      </c>
      <c r="AG11" s="26">
        <v>0</v>
      </c>
      <c r="AH11" s="26">
        <v>50000</v>
      </c>
      <c r="AI11" s="26">
        <v>0</v>
      </c>
      <c r="AJ11" s="26">
        <v>0</v>
      </c>
      <c r="AK11" s="26">
        <v>0</v>
      </c>
      <c r="AL11" s="26">
        <v>0</v>
      </c>
      <c r="AM11" s="15">
        <v>0</v>
      </c>
      <c r="AN11" s="15">
        <v>0</v>
      </c>
      <c r="AO11" s="15">
        <v>0</v>
      </c>
      <c r="AP11" s="15">
        <v>0</v>
      </c>
      <c r="AQ11" s="43"/>
      <c r="AR11" s="12">
        <f t="shared" si="0"/>
        <v>0</v>
      </c>
      <c r="AS11" s="12">
        <f t="shared" si="1"/>
        <v>0</v>
      </c>
      <c r="AT11" s="12" t="str">
        <f t="shared" si="2"/>
        <v>B2</v>
      </c>
      <c r="AU11" s="9">
        <f t="shared" si="3"/>
        <v>9</v>
      </c>
      <c r="AV11" s="4">
        <f t="shared" si="4"/>
        <v>1</v>
      </c>
      <c r="AW11" s="4">
        <f t="shared" si="5"/>
        <v>1</v>
      </c>
      <c r="AX11" s="4">
        <f t="shared" si="6"/>
        <v>1</v>
      </c>
      <c r="AY11" s="4">
        <f t="shared" si="7"/>
        <v>1</v>
      </c>
      <c r="AZ11" s="4">
        <f t="shared" si="8"/>
        <v>1</v>
      </c>
      <c r="BA11" s="4">
        <f t="shared" si="9"/>
        <v>1</v>
      </c>
      <c r="BB11" s="4">
        <f t="shared" si="10"/>
        <v>1</v>
      </c>
      <c r="BC11" s="7">
        <f t="shared" si="11"/>
        <v>0</v>
      </c>
      <c r="BD11" s="7">
        <f t="shared" si="12"/>
        <v>1</v>
      </c>
      <c r="BE11" s="7">
        <f t="shared" si="13"/>
        <v>0</v>
      </c>
      <c r="BF11" s="7">
        <f t="shared" si="14"/>
        <v>0</v>
      </c>
      <c r="BG11" s="7">
        <f t="shared" si="15"/>
        <v>1</v>
      </c>
      <c r="BH11" s="4">
        <f t="shared" si="16"/>
        <v>1</v>
      </c>
      <c r="BI11" s="4">
        <f t="shared" si="17"/>
        <v>1</v>
      </c>
      <c r="BJ11" s="4">
        <f t="shared" si="18"/>
        <v>0</v>
      </c>
      <c r="BK11" s="4">
        <f t="shared" si="19"/>
        <v>1</v>
      </c>
    </row>
    <row r="12" spans="1:63" ht="90" customHeight="1" x14ac:dyDescent="0.25">
      <c r="A12" s="17" t="s">
        <v>1847</v>
      </c>
      <c r="B12" s="23" t="s">
        <v>1848</v>
      </c>
      <c r="C12" s="23" t="s">
        <v>1916</v>
      </c>
      <c r="D12" s="18">
        <v>13</v>
      </c>
      <c r="E12" s="23" t="s">
        <v>1917</v>
      </c>
      <c r="F12" s="24" t="s">
        <v>1918</v>
      </c>
      <c r="G12" s="24" t="s">
        <v>1919</v>
      </c>
      <c r="H12" s="14" t="s">
        <v>2893</v>
      </c>
      <c r="I12" s="24" t="s">
        <v>1920</v>
      </c>
      <c r="J12" s="24" t="s">
        <v>1921</v>
      </c>
      <c r="K12" s="14" t="s">
        <v>2115</v>
      </c>
      <c r="L12" s="25" t="s">
        <v>2120</v>
      </c>
      <c r="M12" s="25" t="s">
        <v>2143</v>
      </c>
      <c r="N12" s="25" t="s">
        <v>51</v>
      </c>
      <c r="O12" s="25" t="s">
        <v>44</v>
      </c>
      <c r="P12" s="142" t="s">
        <v>3065</v>
      </c>
      <c r="Q12" s="14" t="s">
        <v>45</v>
      </c>
      <c r="R12" s="30">
        <v>1</v>
      </c>
      <c r="S12" s="31">
        <v>400000</v>
      </c>
      <c r="T12" s="31">
        <v>0</v>
      </c>
      <c r="U12" s="31">
        <v>0</v>
      </c>
      <c r="V12" s="31">
        <v>400000</v>
      </c>
      <c r="W12" s="31">
        <v>0</v>
      </c>
      <c r="X12" s="31">
        <v>0</v>
      </c>
      <c r="Y12" s="31">
        <v>0</v>
      </c>
      <c r="Z12" s="31">
        <v>0</v>
      </c>
      <c r="AA12" s="31">
        <v>0</v>
      </c>
      <c r="AB12" s="31">
        <v>0</v>
      </c>
      <c r="AC12" s="31">
        <v>0</v>
      </c>
      <c r="AD12" s="31">
        <v>0</v>
      </c>
      <c r="AE12" s="16" t="s">
        <v>41</v>
      </c>
      <c r="AF12" s="15">
        <v>0</v>
      </c>
      <c r="AG12" s="15">
        <v>0</v>
      </c>
      <c r="AH12" s="15">
        <v>0</v>
      </c>
      <c r="AI12" s="15">
        <v>0</v>
      </c>
      <c r="AJ12" s="15">
        <v>0</v>
      </c>
      <c r="AK12" s="15">
        <v>0</v>
      </c>
      <c r="AL12" s="15">
        <v>0</v>
      </c>
      <c r="AM12" s="15">
        <v>0</v>
      </c>
      <c r="AN12" s="15">
        <v>0</v>
      </c>
      <c r="AO12" s="15">
        <v>0</v>
      </c>
      <c r="AP12" s="15">
        <v>0</v>
      </c>
      <c r="AQ12" s="13"/>
      <c r="AR12" s="12">
        <f t="shared" si="0"/>
        <v>0</v>
      </c>
      <c r="AS12" s="12">
        <f t="shared" si="1"/>
        <v>0</v>
      </c>
      <c r="AT12" s="12" t="str">
        <f t="shared" si="2"/>
        <v>D3</v>
      </c>
      <c r="AU12" s="9">
        <f t="shared" si="3"/>
        <v>9</v>
      </c>
      <c r="AV12" s="4">
        <f t="shared" si="4"/>
        <v>1</v>
      </c>
      <c r="AW12" s="4">
        <f t="shared" si="5"/>
        <v>1</v>
      </c>
      <c r="AX12" s="4">
        <f t="shared" si="6"/>
        <v>1</v>
      </c>
      <c r="AY12" s="4">
        <f t="shared" si="7"/>
        <v>1</v>
      </c>
      <c r="AZ12" s="4">
        <f t="shared" si="8"/>
        <v>1</v>
      </c>
      <c r="BA12" s="4">
        <f t="shared" si="9"/>
        <v>1</v>
      </c>
      <c r="BB12" s="4">
        <f t="shared" si="10"/>
        <v>1</v>
      </c>
      <c r="BC12" s="7">
        <f t="shared" si="11"/>
        <v>0</v>
      </c>
      <c r="BD12" s="7">
        <f t="shared" si="12"/>
        <v>1</v>
      </c>
      <c r="BE12" s="7">
        <f t="shared" si="13"/>
        <v>0</v>
      </c>
      <c r="BF12" s="7">
        <f t="shared" si="14"/>
        <v>0</v>
      </c>
      <c r="BG12" s="7">
        <f t="shared" si="15"/>
        <v>1</v>
      </c>
      <c r="BH12" s="4">
        <f t="shared" si="16"/>
        <v>1</v>
      </c>
      <c r="BI12" s="4">
        <f t="shared" si="17"/>
        <v>1</v>
      </c>
      <c r="BJ12" s="4">
        <f t="shared" si="18"/>
        <v>0</v>
      </c>
      <c r="BK12" s="4">
        <f t="shared" si="19"/>
        <v>1</v>
      </c>
    </row>
    <row r="13" spans="1:63" ht="90" customHeight="1" x14ac:dyDescent="0.25">
      <c r="A13" s="17" t="s">
        <v>440</v>
      </c>
      <c r="B13" s="23" t="s">
        <v>441</v>
      </c>
      <c r="C13" s="23" t="s">
        <v>456</v>
      </c>
      <c r="D13" s="18"/>
      <c r="E13" s="44" t="s">
        <v>2830</v>
      </c>
      <c r="F13" s="45" t="s">
        <v>2831</v>
      </c>
      <c r="G13" s="24" t="s">
        <v>2832</v>
      </c>
      <c r="H13" s="14" t="s">
        <v>2893</v>
      </c>
      <c r="I13" s="24" t="s">
        <v>446</v>
      </c>
      <c r="J13" s="24" t="s">
        <v>457</v>
      </c>
      <c r="K13" s="25" t="s">
        <v>2114</v>
      </c>
      <c r="L13" s="25" t="s">
        <v>2120</v>
      </c>
      <c r="M13" s="25" t="s">
        <v>2141</v>
      </c>
      <c r="N13" s="25" t="s">
        <v>110</v>
      </c>
      <c r="O13" s="25" t="s">
        <v>44</v>
      </c>
      <c r="P13" s="142" t="s">
        <v>3065</v>
      </c>
      <c r="Q13" s="25" t="s">
        <v>111</v>
      </c>
      <c r="R13" s="30">
        <v>1</v>
      </c>
      <c r="S13" s="46">
        <v>162000</v>
      </c>
      <c r="T13" s="26">
        <v>0</v>
      </c>
      <c r="U13" s="26">
        <v>0</v>
      </c>
      <c r="V13" s="26">
        <v>162000</v>
      </c>
      <c r="W13" s="26">
        <v>0</v>
      </c>
      <c r="X13" s="26">
        <v>0</v>
      </c>
      <c r="Y13" s="26">
        <v>0</v>
      </c>
      <c r="Z13" s="26">
        <v>0</v>
      </c>
      <c r="AA13" s="31">
        <v>0</v>
      </c>
      <c r="AB13" s="31">
        <v>0</v>
      </c>
      <c r="AC13" s="31">
        <v>0</v>
      </c>
      <c r="AD13" s="31">
        <v>0</v>
      </c>
      <c r="AE13" s="16" t="s">
        <v>41</v>
      </c>
      <c r="AF13" s="27">
        <v>0</v>
      </c>
      <c r="AG13" s="27">
        <v>0</v>
      </c>
      <c r="AH13" s="27">
        <v>0</v>
      </c>
      <c r="AI13" s="27">
        <v>0</v>
      </c>
      <c r="AJ13" s="27">
        <v>0</v>
      </c>
      <c r="AK13" s="27">
        <v>0</v>
      </c>
      <c r="AL13" s="27">
        <v>0</v>
      </c>
      <c r="AM13" s="15">
        <v>0</v>
      </c>
      <c r="AN13" s="15">
        <v>0</v>
      </c>
      <c r="AO13" s="15">
        <v>0</v>
      </c>
      <c r="AP13" s="15">
        <v>0</v>
      </c>
      <c r="AQ13" s="13"/>
      <c r="AR13" s="12">
        <f t="shared" si="0"/>
        <v>0</v>
      </c>
      <c r="AS13" s="12">
        <f t="shared" si="1"/>
        <v>0</v>
      </c>
      <c r="AT13" s="12" t="str">
        <f t="shared" si="2"/>
        <v>D1</v>
      </c>
      <c r="AU13" s="9">
        <f t="shared" si="3"/>
        <v>8</v>
      </c>
      <c r="AV13" s="4">
        <f t="shared" si="4"/>
        <v>1</v>
      </c>
      <c r="AW13" s="4">
        <f t="shared" si="5"/>
        <v>1</v>
      </c>
      <c r="AX13" s="4">
        <f t="shared" si="6"/>
        <v>1</v>
      </c>
      <c r="AY13" s="4">
        <f t="shared" si="7"/>
        <v>0</v>
      </c>
      <c r="AZ13" s="4">
        <f t="shared" si="8"/>
        <v>1</v>
      </c>
      <c r="BA13" s="4">
        <f t="shared" si="9"/>
        <v>1</v>
      </c>
      <c r="BB13" s="4">
        <f t="shared" si="10"/>
        <v>1</v>
      </c>
      <c r="BC13" s="7">
        <f t="shared" si="11"/>
        <v>0</v>
      </c>
      <c r="BD13" s="7">
        <f t="shared" si="12"/>
        <v>1</v>
      </c>
      <c r="BE13" s="7">
        <f t="shared" si="13"/>
        <v>0</v>
      </c>
      <c r="BF13" s="7">
        <f t="shared" si="14"/>
        <v>1</v>
      </c>
      <c r="BG13" s="7">
        <f t="shared" si="15"/>
        <v>0</v>
      </c>
      <c r="BH13" s="4">
        <f t="shared" si="16"/>
        <v>1</v>
      </c>
      <c r="BI13" s="4">
        <f t="shared" si="17"/>
        <v>1</v>
      </c>
      <c r="BJ13" s="4">
        <f t="shared" si="18"/>
        <v>1</v>
      </c>
      <c r="BK13" s="4">
        <f t="shared" si="19"/>
        <v>0</v>
      </c>
    </row>
    <row r="14" spans="1:63" ht="90" customHeight="1" x14ac:dyDescent="0.25">
      <c r="A14" s="17" t="s">
        <v>909</v>
      </c>
      <c r="B14" s="33" t="s">
        <v>910</v>
      </c>
      <c r="C14" s="33" t="s">
        <v>3101</v>
      </c>
      <c r="D14" s="34">
        <v>9</v>
      </c>
      <c r="E14" s="33" t="s">
        <v>3102</v>
      </c>
      <c r="F14" s="33" t="s">
        <v>3102</v>
      </c>
      <c r="G14" s="33" t="s">
        <v>3102</v>
      </c>
      <c r="H14" s="14" t="s">
        <v>2893</v>
      </c>
      <c r="I14" s="35"/>
      <c r="J14" s="35"/>
      <c r="K14" s="25" t="s">
        <v>2114</v>
      </c>
      <c r="L14" s="25" t="s">
        <v>2121</v>
      </c>
      <c r="M14" s="25" t="s">
        <v>2146</v>
      </c>
      <c r="N14" s="25" t="s">
        <v>110</v>
      </c>
      <c r="O14" s="25" t="s">
        <v>44</v>
      </c>
      <c r="P14" s="142" t="s">
        <v>3065</v>
      </c>
      <c r="Q14" s="14" t="s">
        <v>111</v>
      </c>
      <c r="R14" s="30">
        <v>1</v>
      </c>
      <c r="S14" s="36">
        <v>31000</v>
      </c>
      <c r="T14" s="36">
        <v>0</v>
      </c>
      <c r="U14" s="36">
        <v>0</v>
      </c>
      <c r="V14" s="36">
        <v>31000</v>
      </c>
      <c r="W14" s="36">
        <v>0</v>
      </c>
      <c r="X14" s="36">
        <v>0</v>
      </c>
      <c r="Y14" s="36">
        <v>0</v>
      </c>
      <c r="Z14" s="36">
        <v>0</v>
      </c>
      <c r="AA14" s="31">
        <v>0</v>
      </c>
      <c r="AB14" s="31">
        <v>0</v>
      </c>
      <c r="AC14" s="31">
        <v>0</v>
      </c>
      <c r="AD14" s="31">
        <v>0</v>
      </c>
      <c r="AE14" s="16" t="s">
        <v>41</v>
      </c>
      <c r="AF14" s="36">
        <v>0</v>
      </c>
      <c r="AG14" s="26">
        <v>0</v>
      </c>
      <c r="AH14" s="26">
        <v>0</v>
      </c>
      <c r="AI14" s="26">
        <v>0</v>
      </c>
      <c r="AJ14" s="26">
        <v>0</v>
      </c>
      <c r="AK14" s="26">
        <v>0</v>
      </c>
      <c r="AL14" s="26">
        <v>0</v>
      </c>
      <c r="AM14" s="15">
        <v>0</v>
      </c>
      <c r="AN14" s="15">
        <v>0</v>
      </c>
      <c r="AO14" s="15">
        <v>0</v>
      </c>
      <c r="AP14" s="15">
        <v>0</v>
      </c>
      <c r="AQ14" s="13"/>
      <c r="AR14" s="12">
        <f t="shared" si="0"/>
        <v>1</v>
      </c>
      <c r="AS14" s="12">
        <f t="shared" si="1"/>
        <v>0</v>
      </c>
      <c r="AT14" s="12" t="str">
        <f t="shared" si="2"/>
        <v>E3</v>
      </c>
      <c r="AU14" s="9">
        <f t="shared" si="3"/>
        <v>8</v>
      </c>
      <c r="AV14" s="4">
        <f t="shared" si="4"/>
        <v>1</v>
      </c>
      <c r="AW14" s="4">
        <f t="shared" si="5"/>
        <v>1</v>
      </c>
      <c r="AX14" s="4">
        <f t="shared" si="6"/>
        <v>1</v>
      </c>
      <c r="AY14" s="4">
        <f t="shared" si="7"/>
        <v>1</v>
      </c>
      <c r="AZ14" s="4">
        <f t="shared" si="8"/>
        <v>1</v>
      </c>
      <c r="BA14" s="4">
        <f t="shared" si="9"/>
        <v>1</v>
      </c>
      <c r="BB14" s="4">
        <f t="shared" si="10"/>
        <v>1</v>
      </c>
      <c r="BC14" s="7">
        <f t="shared" si="11"/>
        <v>0</v>
      </c>
      <c r="BD14" s="7">
        <f t="shared" si="12"/>
        <v>1</v>
      </c>
      <c r="BE14" s="7">
        <f t="shared" si="13"/>
        <v>0</v>
      </c>
      <c r="BF14" s="7">
        <f t="shared" si="14"/>
        <v>1</v>
      </c>
      <c r="BG14" s="7">
        <f t="shared" si="15"/>
        <v>0</v>
      </c>
      <c r="BH14" s="4">
        <f t="shared" si="16"/>
        <v>0</v>
      </c>
      <c r="BI14" s="4">
        <f t="shared" si="17"/>
        <v>1</v>
      </c>
      <c r="BJ14" s="4">
        <f t="shared" si="18"/>
        <v>1</v>
      </c>
      <c r="BK14" s="4">
        <f t="shared" si="19"/>
        <v>0</v>
      </c>
    </row>
    <row r="15" spans="1:63" ht="90" customHeight="1" x14ac:dyDescent="0.25">
      <c r="A15" s="17" t="s">
        <v>692</v>
      </c>
      <c r="B15" s="23" t="s">
        <v>693</v>
      </c>
      <c r="C15" s="23" t="s">
        <v>720</v>
      </c>
      <c r="D15" s="25">
        <v>6</v>
      </c>
      <c r="E15" s="23" t="s">
        <v>721</v>
      </c>
      <c r="F15" s="24" t="s">
        <v>722</v>
      </c>
      <c r="G15" s="24" t="s">
        <v>723</v>
      </c>
      <c r="H15" s="14" t="s">
        <v>2893</v>
      </c>
      <c r="I15" s="24" t="s">
        <v>2077</v>
      </c>
      <c r="J15" s="24" t="s">
        <v>724</v>
      </c>
      <c r="K15" s="25" t="s">
        <v>2114</v>
      </c>
      <c r="L15" s="25" t="s">
        <v>2121</v>
      </c>
      <c r="M15" s="25" t="s">
        <v>2146</v>
      </c>
      <c r="N15" s="14" t="s">
        <v>1676</v>
      </c>
      <c r="O15" s="25" t="s">
        <v>44</v>
      </c>
      <c r="P15" s="142" t="s">
        <v>3065</v>
      </c>
      <c r="Q15" s="14" t="s">
        <v>111</v>
      </c>
      <c r="R15" s="30">
        <v>1</v>
      </c>
      <c r="S15" s="26">
        <v>5000</v>
      </c>
      <c r="T15" s="26">
        <v>0</v>
      </c>
      <c r="U15" s="26">
        <v>5000</v>
      </c>
      <c r="V15" s="26">
        <v>0</v>
      </c>
      <c r="W15" s="26">
        <v>0</v>
      </c>
      <c r="X15" s="26">
        <v>0</v>
      </c>
      <c r="Y15" s="26">
        <v>0</v>
      </c>
      <c r="Z15" s="26">
        <v>0</v>
      </c>
      <c r="AA15" s="31">
        <v>0</v>
      </c>
      <c r="AB15" s="31">
        <v>0</v>
      </c>
      <c r="AC15" s="31">
        <v>0</v>
      </c>
      <c r="AD15" s="31">
        <v>0</v>
      </c>
      <c r="AE15" s="16" t="s">
        <v>41</v>
      </c>
      <c r="AF15" s="28">
        <v>0</v>
      </c>
      <c r="AG15" s="28">
        <v>0</v>
      </c>
      <c r="AH15" s="28">
        <v>0</v>
      </c>
      <c r="AI15" s="28">
        <v>0</v>
      </c>
      <c r="AJ15" s="28">
        <v>0</v>
      </c>
      <c r="AK15" s="28">
        <v>0</v>
      </c>
      <c r="AL15" s="28">
        <v>0</v>
      </c>
      <c r="AM15" s="15">
        <v>0</v>
      </c>
      <c r="AN15" s="15">
        <v>0</v>
      </c>
      <c r="AO15" s="15">
        <v>0</v>
      </c>
      <c r="AP15" s="15">
        <v>0</v>
      </c>
      <c r="AQ15" s="13"/>
      <c r="AR15" s="12">
        <f t="shared" si="0"/>
        <v>1</v>
      </c>
      <c r="AS15" s="12">
        <f t="shared" si="1"/>
        <v>0</v>
      </c>
      <c r="AT15" s="12" t="str">
        <f t="shared" si="2"/>
        <v>E3</v>
      </c>
      <c r="AU15" s="9">
        <f t="shared" si="3"/>
        <v>9</v>
      </c>
      <c r="AV15" s="4">
        <f t="shared" si="4"/>
        <v>1</v>
      </c>
      <c r="AW15" s="4">
        <f t="shared" si="5"/>
        <v>1</v>
      </c>
      <c r="AX15" s="4">
        <f t="shared" si="6"/>
        <v>1</v>
      </c>
      <c r="AY15" s="4">
        <f t="shared" si="7"/>
        <v>1</v>
      </c>
      <c r="AZ15" s="4">
        <f t="shared" si="8"/>
        <v>1</v>
      </c>
      <c r="BA15" s="4">
        <f t="shared" si="9"/>
        <v>1</v>
      </c>
      <c r="BB15" s="4">
        <f t="shared" si="10"/>
        <v>1</v>
      </c>
      <c r="BC15" s="7">
        <f t="shared" si="11"/>
        <v>0</v>
      </c>
      <c r="BD15" s="7">
        <f t="shared" si="12"/>
        <v>1</v>
      </c>
      <c r="BE15" s="7">
        <f t="shared" si="13"/>
        <v>0</v>
      </c>
      <c r="BF15" s="7">
        <f t="shared" si="14"/>
        <v>1</v>
      </c>
      <c r="BG15" s="7">
        <f t="shared" si="15"/>
        <v>0</v>
      </c>
      <c r="BH15" s="4">
        <f t="shared" si="16"/>
        <v>1</v>
      </c>
      <c r="BI15" s="4">
        <f t="shared" si="17"/>
        <v>1</v>
      </c>
      <c r="BJ15" s="4">
        <f t="shared" si="18"/>
        <v>1</v>
      </c>
      <c r="BK15" s="4">
        <f t="shared" si="19"/>
        <v>0</v>
      </c>
    </row>
    <row r="16" spans="1:63" ht="90" customHeight="1" x14ac:dyDescent="0.25">
      <c r="A16" s="17" t="s">
        <v>1438</v>
      </c>
      <c r="B16" s="38" t="s">
        <v>1439</v>
      </c>
      <c r="C16" s="38" t="s">
        <v>3090</v>
      </c>
      <c r="D16" s="39"/>
      <c r="E16" s="23" t="s">
        <v>3091</v>
      </c>
      <c r="F16" s="29" t="s">
        <v>3092</v>
      </c>
      <c r="G16" s="29" t="s">
        <v>3092</v>
      </c>
      <c r="H16" s="14" t="s">
        <v>2893</v>
      </c>
      <c r="I16" s="29"/>
      <c r="J16" s="29"/>
      <c r="K16" s="14" t="s">
        <v>2114</v>
      </c>
      <c r="L16" s="25" t="s">
        <v>2121</v>
      </c>
      <c r="M16" s="25" t="s">
        <v>2146</v>
      </c>
      <c r="N16" s="25" t="s">
        <v>110</v>
      </c>
      <c r="O16" s="25" t="s">
        <v>44</v>
      </c>
      <c r="P16" s="142" t="s">
        <v>3065</v>
      </c>
      <c r="Q16" s="14" t="s">
        <v>111</v>
      </c>
      <c r="R16" s="30">
        <v>1</v>
      </c>
      <c r="S16" s="40">
        <v>10000</v>
      </c>
      <c r="T16" s="21">
        <v>0</v>
      </c>
      <c r="U16" s="21">
        <v>0</v>
      </c>
      <c r="V16" s="21">
        <v>10000</v>
      </c>
      <c r="W16" s="21">
        <v>0</v>
      </c>
      <c r="X16" s="21">
        <v>0</v>
      </c>
      <c r="Y16" s="21">
        <v>0</v>
      </c>
      <c r="Z16" s="21">
        <v>0</v>
      </c>
      <c r="AA16" s="31">
        <v>0</v>
      </c>
      <c r="AB16" s="31">
        <v>0</v>
      </c>
      <c r="AC16" s="31">
        <v>0</v>
      </c>
      <c r="AD16" s="31">
        <v>0</v>
      </c>
      <c r="AE16" s="16" t="s">
        <v>41</v>
      </c>
      <c r="AF16" s="41">
        <v>0</v>
      </c>
      <c r="AG16" s="26">
        <v>0</v>
      </c>
      <c r="AH16" s="26">
        <v>0</v>
      </c>
      <c r="AI16" s="26">
        <v>0</v>
      </c>
      <c r="AJ16" s="26">
        <v>0</v>
      </c>
      <c r="AK16" s="26">
        <v>0</v>
      </c>
      <c r="AL16" s="26">
        <v>0</v>
      </c>
      <c r="AM16" s="15">
        <v>0</v>
      </c>
      <c r="AN16" s="15">
        <v>0</v>
      </c>
      <c r="AO16" s="15">
        <v>0</v>
      </c>
      <c r="AP16" s="15">
        <v>0</v>
      </c>
      <c r="AQ16" s="42"/>
      <c r="AR16" s="12">
        <f t="shared" si="0"/>
        <v>1</v>
      </c>
      <c r="AS16" s="12">
        <f t="shared" si="1"/>
        <v>0</v>
      </c>
      <c r="AT16" s="12" t="str">
        <f t="shared" si="2"/>
        <v>E3</v>
      </c>
      <c r="AU16" s="9">
        <f t="shared" si="3"/>
        <v>7</v>
      </c>
      <c r="AV16" s="4">
        <f t="shared" si="4"/>
        <v>1</v>
      </c>
      <c r="AW16" s="4">
        <f t="shared" si="5"/>
        <v>1</v>
      </c>
      <c r="AX16" s="4">
        <f t="shared" si="6"/>
        <v>1</v>
      </c>
      <c r="AY16" s="4">
        <f t="shared" si="7"/>
        <v>0</v>
      </c>
      <c r="AZ16" s="4">
        <f t="shared" si="8"/>
        <v>1</v>
      </c>
      <c r="BA16" s="4">
        <f t="shared" si="9"/>
        <v>1</v>
      </c>
      <c r="BB16" s="4">
        <f t="shared" si="10"/>
        <v>1</v>
      </c>
      <c r="BC16" s="7">
        <f t="shared" si="11"/>
        <v>0</v>
      </c>
      <c r="BD16" s="7">
        <f t="shared" si="12"/>
        <v>1</v>
      </c>
      <c r="BE16" s="7">
        <f t="shared" si="13"/>
        <v>0</v>
      </c>
      <c r="BF16" s="7">
        <f t="shared" si="14"/>
        <v>1</v>
      </c>
      <c r="BG16" s="7">
        <f t="shared" si="15"/>
        <v>0</v>
      </c>
      <c r="BH16" s="4">
        <f t="shared" si="16"/>
        <v>0</v>
      </c>
      <c r="BI16" s="4">
        <f t="shared" si="17"/>
        <v>1</v>
      </c>
      <c r="BJ16" s="4">
        <f t="shared" si="18"/>
        <v>1</v>
      </c>
      <c r="BK16" s="4">
        <f t="shared" si="19"/>
        <v>0</v>
      </c>
    </row>
    <row r="17" spans="1:63" ht="90" customHeight="1" x14ac:dyDescent="0.25">
      <c r="A17" s="54" t="s">
        <v>1012</v>
      </c>
      <c r="B17" s="55" t="s">
        <v>2948</v>
      </c>
      <c r="C17" s="55" t="s">
        <v>2961</v>
      </c>
      <c r="D17" s="56">
        <v>1</v>
      </c>
      <c r="E17" s="55" t="s">
        <v>1038</v>
      </c>
      <c r="F17" s="29" t="s">
        <v>1039</v>
      </c>
      <c r="G17" s="29" t="s">
        <v>1040</v>
      </c>
      <c r="H17" s="29"/>
      <c r="I17" s="29" t="s">
        <v>1041</v>
      </c>
      <c r="J17" s="29" t="s">
        <v>1042</v>
      </c>
      <c r="K17" s="25" t="s">
        <v>2114</v>
      </c>
      <c r="L17" s="25" t="s">
        <v>2121</v>
      </c>
      <c r="M17" s="25" t="s">
        <v>2146</v>
      </c>
      <c r="N17" s="25" t="s">
        <v>51</v>
      </c>
      <c r="O17" s="25" t="s">
        <v>44</v>
      </c>
      <c r="P17" s="142" t="s">
        <v>3065</v>
      </c>
      <c r="Q17" s="14" t="s">
        <v>45</v>
      </c>
      <c r="R17" s="22">
        <v>1</v>
      </c>
      <c r="S17" s="57">
        <v>1010000</v>
      </c>
      <c r="T17" s="57">
        <v>0</v>
      </c>
      <c r="U17" s="57">
        <v>10000</v>
      </c>
      <c r="V17" s="57">
        <v>350000</v>
      </c>
      <c r="W17" s="57">
        <v>200000</v>
      </c>
      <c r="X17" s="57">
        <v>200000</v>
      </c>
      <c r="Y17" s="57">
        <v>200000</v>
      </c>
      <c r="Z17" s="57">
        <v>200000</v>
      </c>
      <c r="AA17" s="31">
        <v>0</v>
      </c>
      <c r="AB17" s="31">
        <v>0</v>
      </c>
      <c r="AC17" s="31">
        <v>0</v>
      </c>
      <c r="AD17" s="31">
        <v>0</v>
      </c>
      <c r="AE17" s="16" t="s">
        <v>41</v>
      </c>
      <c r="AF17" s="57">
        <v>0</v>
      </c>
      <c r="AG17" s="57">
        <v>0</v>
      </c>
      <c r="AH17" s="57">
        <v>0</v>
      </c>
      <c r="AI17" s="57">
        <v>0</v>
      </c>
      <c r="AJ17" s="57">
        <v>0</v>
      </c>
      <c r="AK17" s="57">
        <v>0</v>
      </c>
      <c r="AL17" s="57">
        <v>0</v>
      </c>
      <c r="AM17" s="15">
        <v>0</v>
      </c>
      <c r="AN17" s="15">
        <v>0</v>
      </c>
      <c r="AO17" s="15">
        <v>0</v>
      </c>
      <c r="AP17" s="15">
        <v>0</v>
      </c>
      <c r="AQ17" s="29"/>
      <c r="AR17" s="12">
        <f t="shared" si="0"/>
        <v>0</v>
      </c>
      <c r="AS17" s="12">
        <f t="shared" si="1"/>
        <v>1</v>
      </c>
      <c r="AT17" s="12" t="str">
        <f t="shared" si="2"/>
        <v>E3</v>
      </c>
      <c r="AU17" s="9">
        <f t="shared" si="3"/>
        <v>7</v>
      </c>
      <c r="AV17" s="4">
        <f t="shared" si="4"/>
        <v>0</v>
      </c>
      <c r="AW17" s="4">
        <f t="shared" si="5"/>
        <v>1</v>
      </c>
      <c r="AX17" s="4">
        <f t="shared" si="6"/>
        <v>1</v>
      </c>
      <c r="AY17" s="4">
        <f t="shared" si="7"/>
        <v>1</v>
      </c>
      <c r="AZ17" s="4">
        <f t="shared" si="8"/>
        <v>1</v>
      </c>
      <c r="BA17" s="4">
        <f t="shared" si="9"/>
        <v>0</v>
      </c>
      <c r="BB17" s="4">
        <f t="shared" si="10"/>
        <v>0</v>
      </c>
      <c r="BC17" s="7">
        <f t="shared" si="11"/>
        <v>0</v>
      </c>
      <c r="BD17" s="7">
        <f t="shared" si="12"/>
        <v>1</v>
      </c>
      <c r="BE17" s="7">
        <f t="shared" si="13"/>
        <v>0</v>
      </c>
      <c r="BF17" s="7">
        <f t="shared" si="14"/>
        <v>1</v>
      </c>
      <c r="BG17" s="7">
        <f t="shared" si="15"/>
        <v>0</v>
      </c>
      <c r="BH17" s="4">
        <f t="shared" si="16"/>
        <v>1</v>
      </c>
      <c r="BI17" s="4">
        <f t="shared" si="17"/>
        <v>1</v>
      </c>
      <c r="BJ17" s="4">
        <f t="shared" si="18"/>
        <v>0</v>
      </c>
      <c r="BK17" s="4">
        <f t="shared" si="19"/>
        <v>1</v>
      </c>
    </row>
    <row r="18" spans="1:63" ht="90" customHeight="1" x14ac:dyDescent="0.25">
      <c r="A18" s="54" t="s">
        <v>1012</v>
      </c>
      <c r="B18" s="55" t="s">
        <v>1141</v>
      </c>
      <c r="C18" s="55" t="s">
        <v>2718</v>
      </c>
      <c r="D18" s="56">
        <v>7</v>
      </c>
      <c r="E18" s="55" t="s">
        <v>2719</v>
      </c>
      <c r="F18" s="29" t="s">
        <v>2720</v>
      </c>
      <c r="G18" s="29" t="s">
        <v>2721</v>
      </c>
      <c r="H18" s="14" t="s">
        <v>2893</v>
      </c>
      <c r="I18" s="29" t="s">
        <v>2029</v>
      </c>
      <c r="J18" s="29" t="s">
        <v>2716</v>
      </c>
      <c r="K18" s="14" t="s">
        <v>2115</v>
      </c>
      <c r="L18" s="25" t="s">
        <v>2119</v>
      </c>
      <c r="M18" s="25" t="s">
        <v>2415</v>
      </c>
      <c r="N18" s="25" t="s">
        <v>51</v>
      </c>
      <c r="O18" s="25" t="s">
        <v>44</v>
      </c>
      <c r="P18" s="142" t="s">
        <v>3065</v>
      </c>
      <c r="Q18" s="14" t="s">
        <v>45</v>
      </c>
      <c r="R18" s="22">
        <v>1</v>
      </c>
      <c r="S18" s="57">
        <v>0</v>
      </c>
      <c r="T18" s="57">
        <v>0</v>
      </c>
      <c r="U18" s="57">
        <v>0</v>
      </c>
      <c r="V18" s="57">
        <v>0</v>
      </c>
      <c r="W18" s="57">
        <v>0</v>
      </c>
      <c r="X18" s="57">
        <v>0</v>
      </c>
      <c r="Y18" s="57">
        <v>0</v>
      </c>
      <c r="Z18" s="57">
        <v>0</v>
      </c>
      <c r="AA18" s="31">
        <v>0</v>
      </c>
      <c r="AB18" s="31">
        <v>0</v>
      </c>
      <c r="AC18" s="31">
        <v>0</v>
      </c>
      <c r="AD18" s="31">
        <v>0</v>
      </c>
      <c r="AE18" s="16" t="s">
        <v>2722</v>
      </c>
      <c r="AF18" s="57">
        <v>5500</v>
      </c>
      <c r="AG18" s="57">
        <v>0</v>
      </c>
      <c r="AH18" s="57">
        <v>5500</v>
      </c>
      <c r="AI18" s="57">
        <v>0</v>
      </c>
      <c r="AJ18" s="57">
        <v>0</v>
      </c>
      <c r="AK18" s="57">
        <v>0</v>
      </c>
      <c r="AL18" s="57">
        <v>0</v>
      </c>
      <c r="AM18" s="15">
        <v>0</v>
      </c>
      <c r="AN18" s="15">
        <v>0</v>
      </c>
      <c r="AO18" s="15">
        <v>0</v>
      </c>
      <c r="AP18" s="15">
        <v>0</v>
      </c>
      <c r="AQ18" s="29"/>
      <c r="AR18" s="12">
        <f t="shared" si="0"/>
        <v>1</v>
      </c>
      <c r="AS18" s="12">
        <f t="shared" si="1"/>
        <v>0</v>
      </c>
      <c r="AT18" s="12" t="str">
        <f t="shared" si="2"/>
        <v>C91</v>
      </c>
      <c r="AU18" s="9">
        <f t="shared" si="3"/>
        <v>8</v>
      </c>
      <c r="AV18" s="4">
        <f t="shared" si="4"/>
        <v>1</v>
      </c>
      <c r="AW18" s="4">
        <f t="shared" si="5"/>
        <v>1</v>
      </c>
      <c r="AX18" s="4">
        <f t="shared" si="6"/>
        <v>0</v>
      </c>
      <c r="AY18" s="4">
        <f t="shared" si="7"/>
        <v>1</v>
      </c>
      <c r="AZ18" s="4">
        <f t="shared" si="8"/>
        <v>1</v>
      </c>
      <c r="BA18" s="4">
        <f t="shared" si="9"/>
        <v>1</v>
      </c>
      <c r="BB18" s="4">
        <f t="shared" si="10"/>
        <v>1</v>
      </c>
      <c r="BC18" s="7">
        <f t="shared" si="11"/>
        <v>0</v>
      </c>
      <c r="BD18" s="7">
        <f t="shared" si="12"/>
        <v>1</v>
      </c>
      <c r="BE18" s="7">
        <f t="shared" si="13"/>
        <v>0</v>
      </c>
      <c r="BF18" s="7">
        <f t="shared" si="14"/>
        <v>0</v>
      </c>
      <c r="BG18" s="7">
        <f t="shared" si="15"/>
        <v>1</v>
      </c>
      <c r="BH18" s="4">
        <f t="shared" si="16"/>
        <v>1</v>
      </c>
      <c r="BI18" s="4">
        <f t="shared" si="17"/>
        <v>1</v>
      </c>
      <c r="BJ18" s="4">
        <f t="shared" si="18"/>
        <v>0</v>
      </c>
      <c r="BK18" s="4">
        <f t="shared" si="19"/>
        <v>1</v>
      </c>
    </row>
    <row r="19" spans="1:63" ht="90" customHeight="1" x14ac:dyDescent="0.25">
      <c r="A19" s="54" t="s">
        <v>1012</v>
      </c>
      <c r="B19" s="55" t="s">
        <v>1125</v>
      </c>
      <c r="C19" s="55" t="s">
        <v>1134</v>
      </c>
      <c r="D19" s="56">
        <v>2</v>
      </c>
      <c r="E19" s="55" t="s">
        <v>1135</v>
      </c>
      <c r="F19" s="29" t="s">
        <v>1136</v>
      </c>
      <c r="G19" s="29" t="s">
        <v>1137</v>
      </c>
      <c r="H19" s="14" t="s">
        <v>2893</v>
      </c>
      <c r="I19" s="29" t="s">
        <v>2063</v>
      </c>
      <c r="J19" s="29" t="s">
        <v>1138</v>
      </c>
      <c r="K19" s="14" t="s">
        <v>2115</v>
      </c>
      <c r="L19" s="14" t="s">
        <v>2117</v>
      </c>
      <c r="M19" s="14" t="s">
        <v>2132</v>
      </c>
      <c r="N19" s="25" t="s">
        <v>51</v>
      </c>
      <c r="O19" s="25" t="s">
        <v>44</v>
      </c>
      <c r="P19" s="142" t="s">
        <v>3065</v>
      </c>
      <c r="Q19" s="14" t="s">
        <v>45</v>
      </c>
      <c r="R19" s="22">
        <v>1</v>
      </c>
      <c r="S19" s="57">
        <v>117600</v>
      </c>
      <c r="T19" s="57">
        <v>0</v>
      </c>
      <c r="U19" s="57">
        <v>0</v>
      </c>
      <c r="V19" s="57">
        <v>60000</v>
      </c>
      <c r="W19" s="57">
        <v>57600</v>
      </c>
      <c r="X19" s="26">
        <v>0</v>
      </c>
      <c r="Y19" s="57">
        <v>0</v>
      </c>
      <c r="Z19" s="57">
        <v>0</v>
      </c>
      <c r="AA19" s="31">
        <v>0</v>
      </c>
      <c r="AB19" s="31">
        <v>0</v>
      </c>
      <c r="AC19" s="31">
        <v>0</v>
      </c>
      <c r="AD19" s="31">
        <v>0</v>
      </c>
      <c r="AE19" s="16" t="s">
        <v>41</v>
      </c>
      <c r="AF19" s="57">
        <v>0</v>
      </c>
      <c r="AG19" s="57">
        <v>0</v>
      </c>
      <c r="AH19" s="57">
        <v>0</v>
      </c>
      <c r="AI19" s="57">
        <v>0</v>
      </c>
      <c r="AJ19" s="57">
        <v>0</v>
      </c>
      <c r="AK19" s="57">
        <v>0</v>
      </c>
      <c r="AL19" s="57">
        <v>0</v>
      </c>
      <c r="AM19" s="15">
        <v>0</v>
      </c>
      <c r="AN19" s="15">
        <v>0</v>
      </c>
      <c r="AO19" s="15">
        <v>0</v>
      </c>
      <c r="AP19" s="15">
        <v>0</v>
      </c>
      <c r="AQ19" s="29"/>
      <c r="AR19" s="12">
        <f t="shared" si="0"/>
        <v>0</v>
      </c>
      <c r="AS19" s="12">
        <f t="shared" si="1"/>
        <v>0</v>
      </c>
      <c r="AT19" s="12" t="str">
        <f t="shared" si="2"/>
        <v>B5</v>
      </c>
      <c r="AU19" s="9">
        <f t="shared" si="3"/>
        <v>9</v>
      </c>
      <c r="AV19" s="4">
        <f t="shared" si="4"/>
        <v>1</v>
      </c>
      <c r="AW19" s="4">
        <f t="shared" si="5"/>
        <v>1</v>
      </c>
      <c r="AX19" s="4">
        <f t="shared" si="6"/>
        <v>1</v>
      </c>
      <c r="AY19" s="4">
        <f t="shared" si="7"/>
        <v>1</v>
      </c>
      <c r="AZ19" s="4">
        <f t="shared" si="8"/>
        <v>1</v>
      </c>
      <c r="BA19" s="4">
        <f t="shared" si="9"/>
        <v>1</v>
      </c>
      <c r="BB19" s="4">
        <f t="shared" si="10"/>
        <v>1</v>
      </c>
      <c r="BC19" s="7">
        <f t="shared" si="11"/>
        <v>0</v>
      </c>
      <c r="BD19" s="7">
        <f t="shared" si="12"/>
        <v>1</v>
      </c>
      <c r="BE19" s="7">
        <f t="shared" si="13"/>
        <v>0</v>
      </c>
      <c r="BF19" s="7">
        <f t="shared" si="14"/>
        <v>0</v>
      </c>
      <c r="BG19" s="7">
        <f t="shared" si="15"/>
        <v>1</v>
      </c>
      <c r="BH19" s="4">
        <f t="shared" si="16"/>
        <v>1</v>
      </c>
      <c r="BI19" s="4">
        <f t="shared" si="17"/>
        <v>1</v>
      </c>
      <c r="BJ19" s="4">
        <f t="shared" si="18"/>
        <v>0</v>
      </c>
      <c r="BK19" s="4">
        <f t="shared" si="19"/>
        <v>1</v>
      </c>
    </row>
    <row r="20" spans="1:63" ht="90" customHeight="1" x14ac:dyDescent="0.25">
      <c r="A20" s="17" t="s">
        <v>909</v>
      </c>
      <c r="B20" s="23" t="s">
        <v>910</v>
      </c>
      <c r="C20" s="23" t="s">
        <v>916</v>
      </c>
      <c r="D20" s="25">
        <v>2</v>
      </c>
      <c r="E20" s="23" t="s">
        <v>917</v>
      </c>
      <c r="F20" s="24" t="s">
        <v>918</v>
      </c>
      <c r="G20" s="24" t="s">
        <v>919</v>
      </c>
      <c r="H20" s="24"/>
      <c r="I20" s="24" t="s">
        <v>920</v>
      </c>
      <c r="J20" s="24" t="s">
        <v>921</v>
      </c>
      <c r="K20" s="14" t="s">
        <v>2115</v>
      </c>
      <c r="L20" s="14" t="s">
        <v>2117</v>
      </c>
      <c r="M20" s="14" t="s">
        <v>2128</v>
      </c>
      <c r="N20" s="14" t="s">
        <v>265</v>
      </c>
      <c r="O20" s="25" t="s">
        <v>439</v>
      </c>
      <c r="P20" s="142" t="s">
        <v>3065</v>
      </c>
      <c r="Q20" s="14" t="s">
        <v>111</v>
      </c>
      <c r="R20" s="22">
        <v>1</v>
      </c>
      <c r="S20" s="26">
        <v>2502000</v>
      </c>
      <c r="T20" s="26">
        <v>12000</v>
      </c>
      <c r="U20" s="26">
        <v>0</v>
      </c>
      <c r="V20" s="26">
        <v>0</v>
      </c>
      <c r="W20" s="26">
        <v>2000</v>
      </c>
      <c r="X20" s="26">
        <v>700000</v>
      </c>
      <c r="Y20" s="26">
        <v>800000</v>
      </c>
      <c r="Z20" s="26">
        <v>1000000</v>
      </c>
      <c r="AA20" s="31">
        <v>0</v>
      </c>
      <c r="AB20" s="31">
        <v>0</v>
      </c>
      <c r="AC20" s="31">
        <v>0</v>
      </c>
      <c r="AD20" s="31">
        <v>0</v>
      </c>
      <c r="AE20" s="16" t="s">
        <v>41</v>
      </c>
      <c r="AF20" s="28">
        <v>20000</v>
      </c>
      <c r="AG20" s="28">
        <v>0</v>
      </c>
      <c r="AH20" s="28">
        <v>0</v>
      </c>
      <c r="AI20" s="28">
        <v>0</v>
      </c>
      <c r="AJ20" s="28">
        <v>20000</v>
      </c>
      <c r="AK20" s="28">
        <v>0</v>
      </c>
      <c r="AL20" s="28">
        <v>0</v>
      </c>
      <c r="AM20" s="15">
        <v>0</v>
      </c>
      <c r="AN20" s="15">
        <v>0</v>
      </c>
      <c r="AO20" s="15">
        <v>0</v>
      </c>
      <c r="AP20" s="15">
        <v>0</v>
      </c>
      <c r="AQ20" s="13"/>
      <c r="AR20" s="12">
        <f t="shared" si="0"/>
        <v>0</v>
      </c>
      <c r="AS20" s="12">
        <f t="shared" si="1"/>
        <v>1</v>
      </c>
      <c r="AT20" s="12" t="str">
        <f t="shared" si="2"/>
        <v>B1</v>
      </c>
      <c r="AU20" s="9">
        <f t="shared" si="3"/>
        <v>8</v>
      </c>
      <c r="AV20" s="4">
        <f t="shared" si="4"/>
        <v>1</v>
      </c>
      <c r="AW20" s="4">
        <f t="shared" si="5"/>
        <v>1</v>
      </c>
      <c r="AX20" s="4">
        <f t="shared" si="6"/>
        <v>1</v>
      </c>
      <c r="AY20" s="4">
        <f t="shared" si="7"/>
        <v>1</v>
      </c>
      <c r="AZ20" s="4">
        <f t="shared" si="8"/>
        <v>1</v>
      </c>
      <c r="BA20" s="4">
        <f t="shared" si="9"/>
        <v>0</v>
      </c>
      <c r="BB20" s="4">
        <f t="shared" si="10"/>
        <v>0</v>
      </c>
      <c r="BC20" s="7">
        <f t="shared" si="11"/>
        <v>0</v>
      </c>
      <c r="BD20" s="7">
        <f t="shared" si="12"/>
        <v>1</v>
      </c>
      <c r="BE20" s="7">
        <f t="shared" si="13"/>
        <v>0</v>
      </c>
      <c r="BF20" s="7">
        <f t="shared" si="14"/>
        <v>0</v>
      </c>
      <c r="BG20" s="7">
        <f t="shared" si="15"/>
        <v>1</v>
      </c>
      <c r="BH20" s="4">
        <f t="shared" si="16"/>
        <v>1</v>
      </c>
      <c r="BI20" s="4">
        <f t="shared" si="17"/>
        <v>1</v>
      </c>
      <c r="BJ20" s="4">
        <f t="shared" si="18"/>
        <v>1</v>
      </c>
      <c r="BK20" s="4">
        <f t="shared" si="19"/>
        <v>0</v>
      </c>
    </row>
    <row r="21" spans="1:63" ht="90" customHeight="1" x14ac:dyDescent="0.25">
      <c r="A21" s="54" t="s">
        <v>1012</v>
      </c>
      <c r="B21" s="54" t="s">
        <v>1074</v>
      </c>
      <c r="C21" s="54" t="s">
        <v>1120</v>
      </c>
      <c r="D21" s="56">
        <v>10</v>
      </c>
      <c r="E21" s="54" t="s">
        <v>1121</v>
      </c>
      <c r="F21" s="29" t="s">
        <v>1122</v>
      </c>
      <c r="G21" s="29" t="s">
        <v>1123</v>
      </c>
      <c r="H21" s="14" t="s">
        <v>2893</v>
      </c>
      <c r="I21" s="29" t="s">
        <v>2078</v>
      </c>
      <c r="J21" s="29" t="s">
        <v>1124</v>
      </c>
      <c r="K21" s="14" t="s">
        <v>2115</v>
      </c>
      <c r="L21" s="25" t="s">
        <v>2116</v>
      </c>
      <c r="M21" s="25" t="s">
        <v>2124</v>
      </c>
      <c r="N21" s="25" t="s">
        <v>51</v>
      </c>
      <c r="O21" s="25" t="s">
        <v>44</v>
      </c>
      <c r="P21" s="142" t="s">
        <v>3065</v>
      </c>
      <c r="Q21" s="14" t="s">
        <v>45</v>
      </c>
      <c r="R21" s="14"/>
      <c r="S21" s="57">
        <v>60000</v>
      </c>
      <c r="T21" s="41">
        <v>0</v>
      </c>
      <c r="U21" s="41">
        <v>0</v>
      </c>
      <c r="V21" s="41">
        <v>0</v>
      </c>
      <c r="W21" s="41">
        <v>60000</v>
      </c>
      <c r="X21" s="41">
        <v>0</v>
      </c>
      <c r="Y21" s="41">
        <v>0</v>
      </c>
      <c r="Z21" s="41">
        <v>0</v>
      </c>
      <c r="AA21" s="31">
        <v>0</v>
      </c>
      <c r="AB21" s="31">
        <v>0</v>
      </c>
      <c r="AC21" s="31">
        <v>0</v>
      </c>
      <c r="AD21" s="31">
        <v>0</v>
      </c>
      <c r="AE21" s="16" t="s">
        <v>41</v>
      </c>
      <c r="AF21" s="57">
        <v>0</v>
      </c>
      <c r="AG21" s="41">
        <v>0</v>
      </c>
      <c r="AH21" s="41">
        <v>0</v>
      </c>
      <c r="AI21" s="41">
        <v>0</v>
      </c>
      <c r="AJ21" s="41">
        <v>0</v>
      </c>
      <c r="AK21" s="41">
        <v>0</v>
      </c>
      <c r="AL21" s="41">
        <v>0</v>
      </c>
      <c r="AM21" s="15">
        <v>0</v>
      </c>
      <c r="AN21" s="15">
        <v>0</v>
      </c>
      <c r="AO21" s="15">
        <v>0</v>
      </c>
      <c r="AP21" s="15">
        <v>0</v>
      </c>
      <c r="AQ21" s="29"/>
      <c r="AR21" s="12">
        <f t="shared" si="0"/>
        <v>1</v>
      </c>
      <c r="AS21" s="12">
        <f t="shared" si="1"/>
        <v>0</v>
      </c>
      <c r="AT21" s="12" t="str">
        <f t="shared" si="2"/>
        <v>A1</v>
      </c>
      <c r="AU21" s="9">
        <f t="shared" si="3"/>
        <v>8</v>
      </c>
      <c r="AV21" s="4">
        <f t="shared" si="4"/>
        <v>1</v>
      </c>
      <c r="AW21" s="4">
        <f t="shared" si="5"/>
        <v>1</v>
      </c>
      <c r="AX21" s="4">
        <f t="shared" si="6"/>
        <v>1</v>
      </c>
      <c r="AY21" s="4">
        <f t="shared" si="7"/>
        <v>1</v>
      </c>
      <c r="AZ21" s="4">
        <f t="shared" si="8"/>
        <v>0</v>
      </c>
      <c r="BA21" s="4">
        <f t="shared" si="9"/>
        <v>1</v>
      </c>
      <c r="BB21" s="4">
        <f t="shared" si="10"/>
        <v>1</v>
      </c>
      <c r="BC21" s="7">
        <f t="shared" si="11"/>
        <v>0</v>
      </c>
      <c r="BD21" s="7">
        <f t="shared" si="12"/>
        <v>1</v>
      </c>
      <c r="BE21" s="7">
        <f t="shared" si="13"/>
        <v>0</v>
      </c>
      <c r="BF21" s="7">
        <f t="shared" si="14"/>
        <v>0</v>
      </c>
      <c r="BG21" s="7">
        <f t="shared" si="15"/>
        <v>1</v>
      </c>
      <c r="BH21" s="4">
        <f t="shared" si="16"/>
        <v>1</v>
      </c>
      <c r="BI21" s="4">
        <f t="shared" si="17"/>
        <v>1</v>
      </c>
      <c r="BJ21" s="4">
        <f t="shared" si="18"/>
        <v>0</v>
      </c>
      <c r="BK21" s="4">
        <f t="shared" si="19"/>
        <v>1</v>
      </c>
    </row>
    <row r="22" spans="1:63" ht="90" customHeight="1" x14ac:dyDescent="0.25">
      <c r="A22" s="54" t="s">
        <v>1012</v>
      </c>
      <c r="B22" s="54" t="s">
        <v>1074</v>
      </c>
      <c r="C22" s="54" t="s">
        <v>1088</v>
      </c>
      <c r="D22" s="56">
        <v>3</v>
      </c>
      <c r="E22" s="54" t="s">
        <v>1089</v>
      </c>
      <c r="F22" s="29" t="s">
        <v>2674</v>
      </c>
      <c r="G22" s="29" t="s">
        <v>1091</v>
      </c>
      <c r="H22" s="29"/>
      <c r="I22" s="29" t="s">
        <v>1092</v>
      </c>
      <c r="J22" s="29" t="s">
        <v>1093</v>
      </c>
      <c r="K22" s="14" t="s">
        <v>2115</v>
      </c>
      <c r="L22" s="14" t="s">
        <v>2117</v>
      </c>
      <c r="M22" s="14" t="s">
        <v>2128</v>
      </c>
      <c r="N22" s="14" t="s">
        <v>279</v>
      </c>
      <c r="O22" s="25" t="s">
        <v>439</v>
      </c>
      <c r="P22" s="142" t="s">
        <v>3065</v>
      </c>
      <c r="Q22" s="14" t="s">
        <v>111</v>
      </c>
      <c r="R22" s="22">
        <v>1</v>
      </c>
      <c r="S22" s="57">
        <v>2310000</v>
      </c>
      <c r="T22" s="41">
        <v>0</v>
      </c>
      <c r="U22" s="41">
        <v>0</v>
      </c>
      <c r="V22" s="41">
        <v>0</v>
      </c>
      <c r="W22" s="41">
        <v>1000000</v>
      </c>
      <c r="X22" s="41">
        <v>1310000</v>
      </c>
      <c r="Y22" s="41">
        <v>0</v>
      </c>
      <c r="Z22" s="41">
        <v>0</v>
      </c>
      <c r="AA22" s="31">
        <v>0</v>
      </c>
      <c r="AB22" s="31">
        <v>0</v>
      </c>
      <c r="AC22" s="31">
        <v>0</v>
      </c>
      <c r="AD22" s="31">
        <v>0</v>
      </c>
      <c r="AE22" s="16" t="s">
        <v>41</v>
      </c>
      <c r="AF22" s="57">
        <v>450000</v>
      </c>
      <c r="AG22" s="41">
        <v>0</v>
      </c>
      <c r="AH22" s="41">
        <v>50000</v>
      </c>
      <c r="AI22" s="41">
        <v>100000</v>
      </c>
      <c r="AJ22" s="41">
        <v>100000</v>
      </c>
      <c r="AK22" s="41">
        <v>100000</v>
      </c>
      <c r="AL22" s="41">
        <v>100000</v>
      </c>
      <c r="AM22" s="15">
        <v>0</v>
      </c>
      <c r="AN22" s="15">
        <v>0</v>
      </c>
      <c r="AO22" s="15">
        <v>0</v>
      </c>
      <c r="AP22" s="15">
        <v>0</v>
      </c>
      <c r="AQ22" s="29" t="s">
        <v>2675</v>
      </c>
      <c r="AR22" s="12">
        <f t="shared" si="0"/>
        <v>0</v>
      </c>
      <c r="AS22" s="12">
        <f t="shared" si="1"/>
        <v>1</v>
      </c>
      <c r="AT22" s="12" t="str">
        <f t="shared" si="2"/>
        <v>B1</v>
      </c>
      <c r="AU22" s="9">
        <f t="shared" si="3"/>
        <v>7</v>
      </c>
      <c r="AV22" s="4">
        <f t="shared" si="4"/>
        <v>1</v>
      </c>
      <c r="AW22" s="4">
        <f t="shared" si="5"/>
        <v>1</v>
      </c>
      <c r="AX22" s="4">
        <f t="shared" si="6"/>
        <v>1</v>
      </c>
      <c r="AY22" s="4">
        <f t="shared" si="7"/>
        <v>1</v>
      </c>
      <c r="AZ22" s="4">
        <f t="shared" si="8"/>
        <v>1</v>
      </c>
      <c r="BA22" s="4">
        <f t="shared" si="9"/>
        <v>0</v>
      </c>
      <c r="BB22" s="4">
        <f t="shared" si="10"/>
        <v>0</v>
      </c>
      <c r="BC22" s="7">
        <f t="shared" si="11"/>
        <v>0</v>
      </c>
      <c r="BD22" s="7">
        <f t="shared" si="12"/>
        <v>1</v>
      </c>
      <c r="BE22" s="7">
        <f t="shared" si="13"/>
        <v>0</v>
      </c>
      <c r="BF22" s="7">
        <f t="shared" si="14"/>
        <v>0</v>
      </c>
      <c r="BG22" s="7">
        <f t="shared" si="15"/>
        <v>1</v>
      </c>
      <c r="BH22" s="4">
        <f t="shared" si="16"/>
        <v>1</v>
      </c>
      <c r="BI22" s="4">
        <f t="shared" si="17"/>
        <v>0</v>
      </c>
      <c r="BJ22" s="4">
        <f t="shared" si="18"/>
        <v>0</v>
      </c>
      <c r="BK22" s="4">
        <f t="shared" si="19"/>
        <v>0</v>
      </c>
    </row>
    <row r="23" spans="1:63" ht="90" customHeight="1" x14ac:dyDescent="0.25">
      <c r="A23" s="54" t="s">
        <v>1012</v>
      </c>
      <c r="B23" s="54" t="s">
        <v>1074</v>
      </c>
      <c r="C23" s="54" t="s">
        <v>1102</v>
      </c>
      <c r="D23" s="56">
        <v>1</v>
      </c>
      <c r="E23" s="54" t="s">
        <v>1089</v>
      </c>
      <c r="F23" s="29" t="s">
        <v>1090</v>
      </c>
      <c r="G23" s="29" t="s">
        <v>1091</v>
      </c>
      <c r="H23" s="29"/>
      <c r="I23" s="29" t="s">
        <v>1103</v>
      </c>
      <c r="J23" s="29" t="s">
        <v>1093</v>
      </c>
      <c r="K23" s="14" t="s">
        <v>2115</v>
      </c>
      <c r="L23" s="14" t="s">
        <v>2117</v>
      </c>
      <c r="M23" s="14" t="s">
        <v>2128</v>
      </c>
      <c r="N23" s="14" t="s">
        <v>110</v>
      </c>
      <c r="O23" s="25" t="s">
        <v>439</v>
      </c>
      <c r="P23" s="142" t="s">
        <v>3065</v>
      </c>
      <c r="Q23" s="14" t="s">
        <v>111</v>
      </c>
      <c r="R23" s="21"/>
      <c r="S23" s="57">
        <v>1871000</v>
      </c>
      <c r="T23" s="41">
        <v>0</v>
      </c>
      <c r="U23" s="41">
        <v>570308.4</v>
      </c>
      <c r="V23" s="41">
        <v>1300691.6000000001</v>
      </c>
      <c r="W23" s="41">
        <v>0</v>
      </c>
      <c r="X23" s="41">
        <v>0</v>
      </c>
      <c r="Y23" s="41">
        <v>0</v>
      </c>
      <c r="Z23" s="41">
        <v>0</v>
      </c>
      <c r="AA23" s="31">
        <v>0</v>
      </c>
      <c r="AB23" s="31">
        <v>0</v>
      </c>
      <c r="AC23" s="31">
        <v>0</v>
      </c>
      <c r="AD23" s="31">
        <v>0</v>
      </c>
      <c r="AE23" s="16" t="s">
        <v>41</v>
      </c>
      <c r="AF23" s="57">
        <v>0</v>
      </c>
      <c r="AG23" s="41">
        <v>0</v>
      </c>
      <c r="AH23" s="41">
        <v>0</v>
      </c>
      <c r="AI23" s="41">
        <v>0</v>
      </c>
      <c r="AJ23" s="41">
        <v>0</v>
      </c>
      <c r="AK23" s="41">
        <v>0</v>
      </c>
      <c r="AL23" s="41">
        <v>0</v>
      </c>
      <c r="AM23" s="15">
        <v>0</v>
      </c>
      <c r="AN23" s="15">
        <v>0</v>
      </c>
      <c r="AO23" s="15">
        <v>0</v>
      </c>
      <c r="AP23" s="15">
        <v>0</v>
      </c>
      <c r="AQ23" s="29" t="s">
        <v>1094</v>
      </c>
      <c r="AR23" s="12">
        <f t="shared" si="0"/>
        <v>0</v>
      </c>
      <c r="AS23" s="12">
        <f t="shared" si="1"/>
        <v>1</v>
      </c>
      <c r="AT23" s="12" t="str">
        <f t="shared" si="2"/>
        <v>B1</v>
      </c>
      <c r="AU23" s="9">
        <f t="shared" si="3"/>
        <v>7</v>
      </c>
      <c r="AV23" s="4">
        <f t="shared" si="4"/>
        <v>1</v>
      </c>
      <c r="AW23" s="4">
        <f t="shared" si="5"/>
        <v>1</v>
      </c>
      <c r="AX23" s="4">
        <f t="shared" si="6"/>
        <v>1</v>
      </c>
      <c r="AY23" s="4">
        <f t="shared" si="7"/>
        <v>1</v>
      </c>
      <c r="AZ23" s="4">
        <f t="shared" si="8"/>
        <v>0</v>
      </c>
      <c r="BA23" s="4">
        <f t="shared" si="9"/>
        <v>0</v>
      </c>
      <c r="BB23" s="4">
        <f t="shared" si="10"/>
        <v>0</v>
      </c>
      <c r="BC23" s="7">
        <f t="shared" si="11"/>
        <v>0</v>
      </c>
      <c r="BD23" s="7">
        <f t="shared" si="12"/>
        <v>1</v>
      </c>
      <c r="BE23" s="7">
        <f t="shared" si="13"/>
        <v>0</v>
      </c>
      <c r="BF23" s="7">
        <f t="shared" si="14"/>
        <v>0</v>
      </c>
      <c r="BG23" s="7">
        <f t="shared" si="15"/>
        <v>1</v>
      </c>
      <c r="BH23" s="4">
        <f t="shared" si="16"/>
        <v>1</v>
      </c>
      <c r="BI23" s="4">
        <f t="shared" si="17"/>
        <v>1</v>
      </c>
      <c r="BJ23" s="4">
        <f t="shared" si="18"/>
        <v>1</v>
      </c>
      <c r="BK23" s="4">
        <f t="shared" si="19"/>
        <v>0</v>
      </c>
    </row>
    <row r="24" spans="1:63" ht="90" customHeight="1" x14ac:dyDescent="0.25">
      <c r="A24" s="17" t="s">
        <v>1770</v>
      </c>
      <c r="B24" s="38" t="s">
        <v>1771</v>
      </c>
      <c r="C24" s="38" t="s">
        <v>1776</v>
      </c>
      <c r="D24" s="39">
        <v>5</v>
      </c>
      <c r="E24" s="23" t="s">
        <v>2185</v>
      </c>
      <c r="F24" s="29" t="s">
        <v>2186</v>
      </c>
      <c r="G24" s="29" t="s">
        <v>2187</v>
      </c>
      <c r="H24" s="14" t="s">
        <v>2893</v>
      </c>
      <c r="I24" s="112" t="s">
        <v>2188</v>
      </c>
      <c r="J24" s="29" t="s">
        <v>2189</v>
      </c>
      <c r="K24" s="14" t="s">
        <v>2115</v>
      </c>
      <c r="L24" s="25" t="s">
        <v>2119</v>
      </c>
      <c r="M24" s="106" t="s">
        <v>2138</v>
      </c>
      <c r="N24" s="25" t="s">
        <v>43</v>
      </c>
      <c r="O24" s="25" t="s">
        <v>44</v>
      </c>
      <c r="P24" s="142" t="s">
        <v>3065</v>
      </c>
      <c r="Q24" s="14" t="s">
        <v>45</v>
      </c>
      <c r="R24" s="30">
        <v>1</v>
      </c>
      <c r="S24" s="40">
        <v>300000</v>
      </c>
      <c r="T24" s="21">
        <v>0</v>
      </c>
      <c r="U24" s="21">
        <v>0</v>
      </c>
      <c r="V24" s="40">
        <v>300000</v>
      </c>
      <c r="W24" s="21">
        <v>0</v>
      </c>
      <c r="X24" s="21">
        <v>0</v>
      </c>
      <c r="Y24" s="21">
        <v>0</v>
      </c>
      <c r="Z24" s="21">
        <v>0</v>
      </c>
      <c r="AA24" s="31">
        <v>0</v>
      </c>
      <c r="AB24" s="31">
        <v>0</v>
      </c>
      <c r="AC24" s="31">
        <v>0</v>
      </c>
      <c r="AD24" s="31">
        <v>0</v>
      </c>
      <c r="AE24" s="16" t="s">
        <v>41</v>
      </c>
      <c r="AF24" s="41">
        <v>0</v>
      </c>
      <c r="AG24" s="26">
        <v>0</v>
      </c>
      <c r="AH24" s="26">
        <v>0</v>
      </c>
      <c r="AI24" s="26">
        <v>0</v>
      </c>
      <c r="AJ24" s="26">
        <v>0</v>
      </c>
      <c r="AK24" s="26">
        <v>0</v>
      </c>
      <c r="AL24" s="26">
        <v>0</v>
      </c>
      <c r="AM24" s="15">
        <v>0</v>
      </c>
      <c r="AN24" s="15">
        <v>0</v>
      </c>
      <c r="AO24" s="15">
        <v>0</v>
      </c>
      <c r="AP24" s="15">
        <v>0</v>
      </c>
      <c r="AQ24" s="42" t="s">
        <v>2190</v>
      </c>
      <c r="AR24" s="12">
        <f t="shared" si="0"/>
        <v>0</v>
      </c>
      <c r="AS24" s="12">
        <f t="shared" si="1"/>
        <v>0</v>
      </c>
      <c r="AT24" s="12" t="str">
        <f t="shared" si="2"/>
        <v>C6</v>
      </c>
      <c r="AU24" s="9">
        <f t="shared" si="3"/>
        <v>9</v>
      </c>
      <c r="AV24" s="4">
        <f t="shared" si="4"/>
        <v>1</v>
      </c>
      <c r="AW24" s="4">
        <f t="shared" si="5"/>
        <v>1</v>
      </c>
      <c r="AX24" s="4">
        <f t="shared" si="6"/>
        <v>1</v>
      </c>
      <c r="AY24" s="4">
        <f t="shared" si="7"/>
        <v>1</v>
      </c>
      <c r="AZ24" s="4">
        <f t="shared" si="8"/>
        <v>1</v>
      </c>
      <c r="BA24" s="4">
        <f t="shared" si="9"/>
        <v>1</v>
      </c>
      <c r="BB24" s="4">
        <f t="shared" si="10"/>
        <v>1</v>
      </c>
      <c r="BC24" s="7">
        <f t="shared" si="11"/>
        <v>0</v>
      </c>
      <c r="BD24" s="7">
        <f t="shared" si="12"/>
        <v>1</v>
      </c>
      <c r="BE24" s="7">
        <f t="shared" si="13"/>
        <v>0</v>
      </c>
      <c r="BF24" s="7">
        <f t="shared" si="14"/>
        <v>0</v>
      </c>
      <c r="BG24" s="7">
        <f t="shared" si="15"/>
        <v>1</v>
      </c>
      <c r="BH24" s="4">
        <f t="shared" si="16"/>
        <v>1</v>
      </c>
      <c r="BI24" s="4">
        <f t="shared" si="17"/>
        <v>1</v>
      </c>
      <c r="BJ24" s="4">
        <f t="shared" si="18"/>
        <v>0</v>
      </c>
      <c r="BK24" s="4">
        <f t="shared" si="19"/>
        <v>1</v>
      </c>
    </row>
    <row r="25" spans="1:63" ht="90" customHeight="1" x14ac:dyDescent="0.25">
      <c r="A25" s="17" t="s">
        <v>1770</v>
      </c>
      <c r="B25" s="23" t="s">
        <v>1771</v>
      </c>
      <c r="C25" s="23" t="s">
        <v>1778</v>
      </c>
      <c r="D25" s="18">
        <v>6</v>
      </c>
      <c r="E25" s="44" t="s">
        <v>2197</v>
      </c>
      <c r="F25" s="45" t="s">
        <v>2198</v>
      </c>
      <c r="G25" s="24" t="s">
        <v>2199</v>
      </c>
      <c r="H25" s="14" t="s">
        <v>2893</v>
      </c>
      <c r="I25" s="29" t="s">
        <v>2200</v>
      </c>
      <c r="J25" s="24" t="s">
        <v>2201</v>
      </c>
      <c r="K25" s="14" t="s">
        <v>2115</v>
      </c>
      <c r="L25" s="14" t="s">
        <v>2117</v>
      </c>
      <c r="M25" s="14" t="s">
        <v>2129</v>
      </c>
      <c r="N25" s="25" t="s">
        <v>43</v>
      </c>
      <c r="O25" s="25" t="s">
        <v>44</v>
      </c>
      <c r="P25" s="142" t="s">
        <v>3065</v>
      </c>
      <c r="Q25" s="14" t="s">
        <v>45</v>
      </c>
      <c r="R25" s="30">
        <v>1</v>
      </c>
      <c r="S25" s="46">
        <v>211530</v>
      </c>
      <c r="T25" s="26">
        <v>0</v>
      </c>
      <c r="U25" s="26">
        <v>0</v>
      </c>
      <c r="V25" s="26">
        <v>83900</v>
      </c>
      <c r="W25" s="26">
        <v>127630</v>
      </c>
      <c r="X25" s="26">
        <v>0</v>
      </c>
      <c r="Y25" s="26">
        <v>0</v>
      </c>
      <c r="Z25" s="26">
        <v>0</v>
      </c>
      <c r="AA25" s="31">
        <v>0</v>
      </c>
      <c r="AB25" s="31">
        <v>0</v>
      </c>
      <c r="AC25" s="31">
        <v>0</v>
      </c>
      <c r="AD25" s="31">
        <v>0</v>
      </c>
      <c r="AE25" s="66" t="s">
        <v>1779</v>
      </c>
      <c r="AF25" s="27">
        <v>37500</v>
      </c>
      <c r="AG25" s="27">
        <v>0</v>
      </c>
      <c r="AH25" s="27">
        <v>0</v>
      </c>
      <c r="AI25" s="27">
        <v>37500</v>
      </c>
      <c r="AJ25" s="27">
        <v>0</v>
      </c>
      <c r="AK25" s="27">
        <v>0</v>
      </c>
      <c r="AL25" s="27">
        <v>0</v>
      </c>
      <c r="AM25" s="15">
        <v>0</v>
      </c>
      <c r="AN25" s="15">
        <v>0</v>
      </c>
      <c r="AO25" s="15">
        <v>0</v>
      </c>
      <c r="AP25" s="15">
        <v>0</v>
      </c>
      <c r="AQ25" s="13" t="s">
        <v>2202</v>
      </c>
      <c r="AR25" s="12">
        <f t="shared" si="0"/>
        <v>0</v>
      </c>
      <c r="AS25" s="12">
        <f t="shared" si="1"/>
        <v>0</v>
      </c>
      <c r="AT25" s="12" t="str">
        <f t="shared" si="2"/>
        <v>B2</v>
      </c>
      <c r="AU25" s="9">
        <f t="shared" si="3"/>
        <v>9</v>
      </c>
      <c r="AV25" s="4">
        <f t="shared" si="4"/>
        <v>1</v>
      </c>
      <c r="AW25" s="4">
        <f t="shared" si="5"/>
        <v>1</v>
      </c>
      <c r="AX25" s="4">
        <f t="shared" si="6"/>
        <v>1</v>
      </c>
      <c r="AY25" s="4">
        <f t="shared" si="7"/>
        <v>1</v>
      </c>
      <c r="AZ25" s="4">
        <f t="shared" si="8"/>
        <v>1</v>
      </c>
      <c r="BA25" s="4">
        <f t="shared" si="9"/>
        <v>1</v>
      </c>
      <c r="BB25" s="4">
        <f t="shared" si="10"/>
        <v>1</v>
      </c>
      <c r="BC25" s="7">
        <f t="shared" si="11"/>
        <v>0</v>
      </c>
      <c r="BD25" s="7">
        <f t="shared" si="12"/>
        <v>1</v>
      </c>
      <c r="BE25" s="7">
        <f t="shared" si="13"/>
        <v>0</v>
      </c>
      <c r="BF25" s="7">
        <f t="shared" si="14"/>
        <v>0</v>
      </c>
      <c r="BG25" s="7">
        <f t="shared" si="15"/>
        <v>1</v>
      </c>
      <c r="BH25" s="4">
        <f t="shared" si="16"/>
        <v>1</v>
      </c>
      <c r="BI25" s="4">
        <f t="shared" si="17"/>
        <v>1</v>
      </c>
      <c r="BJ25" s="4">
        <f t="shared" si="18"/>
        <v>0</v>
      </c>
      <c r="BK25" s="4">
        <f t="shared" si="19"/>
        <v>1</v>
      </c>
    </row>
    <row r="26" spans="1:63" ht="90" customHeight="1" x14ac:dyDescent="0.25">
      <c r="A26" s="17" t="s">
        <v>1770</v>
      </c>
      <c r="B26" s="23" t="s">
        <v>1771</v>
      </c>
      <c r="C26" s="23" t="s">
        <v>1774</v>
      </c>
      <c r="D26" s="25">
        <v>7</v>
      </c>
      <c r="E26" s="23" t="s">
        <v>2170</v>
      </c>
      <c r="F26" s="24" t="s">
        <v>2171</v>
      </c>
      <c r="G26" s="24" t="s">
        <v>2172</v>
      </c>
      <c r="H26" s="24" t="s">
        <v>2173</v>
      </c>
      <c r="I26" s="112" t="s">
        <v>2174</v>
      </c>
      <c r="J26" s="24" t="s">
        <v>2175</v>
      </c>
      <c r="K26" s="14" t="s">
        <v>2115</v>
      </c>
      <c r="L26" s="14" t="s">
        <v>2117</v>
      </c>
      <c r="M26" s="14" t="s">
        <v>2128</v>
      </c>
      <c r="N26" s="25" t="s">
        <v>279</v>
      </c>
      <c r="O26" s="25" t="s">
        <v>44</v>
      </c>
      <c r="P26" s="142" t="s">
        <v>3065</v>
      </c>
      <c r="Q26" s="14" t="s">
        <v>45</v>
      </c>
      <c r="R26" s="22">
        <v>1</v>
      </c>
      <c r="S26" s="26">
        <v>3220465</v>
      </c>
      <c r="T26" s="26">
        <v>67260</v>
      </c>
      <c r="U26" s="26">
        <v>0</v>
      </c>
      <c r="V26" s="26">
        <v>67260</v>
      </c>
      <c r="W26" s="26">
        <v>0</v>
      </c>
      <c r="X26" s="26">
        <v>833307</v>
      </c>
      <c r="Y26" s="26">
        <v>1398566</v>
      </c>
      <c r="Z26" s="26">
        <v>921332</v>
      </c>
      <c r="AA26" s="31">
        <v>0</v>
      </c>
      <c r="AB26" s="31">
        <v>0</v>
      </c>
      <c r="AC26" s="31">
        <v>0</v>
      </c>
      <c r="AD26" s="31">
        <v>0</v>
      </c>
      <c r="AE26" s="16" t="s">
        <v>41</v>
      </c>
      <c r="AF26" s="26">
        <v>0</v>
      </c>
      <c r="AG26" s="26">
        <v>0</v>
      </c>
      <c r="AH26" s="26">
        <v>0</v>
      </c>
      <c r="AI26" s="26">
        <v>0</v>
      </c>
      <c r="AJ26" s="26">
        <v>0</v>
      </c>
      <c r="AK26" s="26">
        <v>0</v>
      </c>
      <c r="AL26" s="26">
        <v>0</v>
      </c>
      <c r="AM26" s="15">
        <v>0</v>
      </c>
      <c r="AN26" s="15">
        <v>0</v>
      </c>
      <c r="AO26" s="15">
        <v>0</v>
      </c>
      <c r="AP26" s="15">
        <v>0</v>
      </c>
      <c r="AQ26" s="13" t="s">
        <v>2176</v>
      </c>
      <c r="AR26" s="12">
        <f t="shared" si="0"/>
        <v>0</v>
      </c>
      <c r="AS26" s="12">
        <f t="shared" si="1"/>
        <v>1</v>
      </c>
      <c r="AT26" s="12" t="str">
        <f t="shared" si="2"/>
        <v>B1</v>
      </c>
      <c r="AU26" s="9">
        <f t="shared" si="3"/>
        <v>9</v>
      </c>
      <c r="AV26" s="4">
        <f t="shared" si="4"/>
        <v>1</v>
      </c>
      <c r="AW26" s="4">
        <f t="shared" si="5"/>
        <v>1</v>
      </c>
      <c r="AX26" s="4">
        <f t="shared" si="6"/>
        <v>1</v>
      </c>
      <c r="AY26" s="4">
        <f t="shared" si="7"/>
        <v>1</v>
      </c>
      <c r="AZ26" s="4">
        <f t="shared" si="8"/>
        <v>1</v>
      </c>
      <c r="BA26" s="4">
        <f t="shared" si="9"/>
        <v>1</v>
      </c>
      <c r="BB26" s="4">
        <f t="shared" si="10"/>
        <v>0</v>
      </c>
      <c r="BC26" s="7">
        <f t="shared" si="11"/>
        <v>1</v>
      </c>
      <c r="BD26" s="7">
        <f t="shared" si="12"/>
        <v>1</v>
      </c>
      <c r="BE26" s="7">
        <f t="shared" si="13"/>
        <v>0</v>
      </c>
      <c r="BF26" s="7">
        <f t="shared" si="14"/>
        <v>0</v>
      </c>
      <c r="BG26" s="7">
        <f t="shared" si="15"/>
        <v>1</v>
      </c>
      <c r="BH26" s="4">
        <f t="shared" si="16"/>
        <v>1</v>
      </c>
      <c r="BI26" s="4">
        <f t="shared" si="17"/>
        <v>1</v>
      </c>
      <c r="BJ26" s="4">
        <f t="shared" si="18"/>
        <v>0</v>
      </c>
      <c r="BK26" s="4">
        <f t="shared" si="19"/>
        <v>1</v>
      </c>
    </row>
    <row r="27" spans="1:63" ht="90" customHeight="1" x14ac:dyDescent="0.25">
      <c r="A27" s="54" t="s">
        <v>1770</v>
      </c>
      <c r="B27" s="55" t="s">
        <v>1771</v>
      </c>
      <c r="C27" s="55" t="s">
        <v>2217</v>
      </c>
      <c r="D27" s="14">
        <v>2</v>
      </c>
      <c r="E27" s="55" t="s">
        <v>2218</v>
      </c>
      <c r="F27" s="29" t="s">
        <v>2219</v>
      </c>
      <c r="G27" s="29" t="s">
        <v>2220</v>
      </c>
      <c r="H27" s="14" t="s">
        <v>2893</v>
      </c>
      <c r="I27" s="29" t="s">
        <v>2221</v>
      </c>
      <c r="J27" s="29" t="s">
        <v>2222</v>
      </c>
      <c r="K27" s="14" t="s">
        <v>2113</v>
      </c>
      <c r="L27" s="14" t="s">
        <v>2118</v>
      </c>
      <c r="M27" s="14" t="s">
        <v>2118</v>
      </c>
      <c r="N27" s="14" t="s">
        <v>279</v>
      </c>
      <c r="O27" s="25" t="s">
        <v>44</v>
      </c>
      <c r="P27" s="142" t="s">
        <v>3065</v>
      </c>
      <c r="Q27" s="14" t="s">
        <v>45</v>
      </c>
      <c r="R27" s="22">
        <v>1</v>
      </c>
      <c r="S27" s="41">
        <v>404272</v>
      </c>
      <c r="T27" s="41">
        <v>20000</v>
      </c>
      <c r="U27" s="41">
        <v>0</v>
      </c>
      <c r="V27" s="41">
        <v>404272</v>
      </c>
      <c r="W27" s="114">
        <v>0</v>
      </c>
      <c r="X27" s="26">
        <v>0</v>
      </c>
      <c r="Y27" s="26">
        <v>0</v>
      </c>
      <c r="Z27" s="26">
        <v>0</v>
      </c>
      <c r="AA27" s="31">
        <v>0</v>
      </c>
      <c r="AB27" s="31">
        <v>0</v>
      </c>
      <c r="AC27" s="31">
        <v>0</v>
      </c>
      <c r="AD27" s="31">
        <v>0</v>
      </c>
      <c r="AE27" s="16" t="s">
        <v>41</v>
      </c>
      <c r="AF27" s="26">
        <v>0</v>
      </c>
      <c r="AG27" s="26">
        <v>0</v>
      </c>
      <c r="AH27" s="26">
        <v>0</v>
      </c>
      <c r="AI27" s="26">
        <v>0</v>
      </c>
      <c r="AJ27" s="26">
        <v>0</v>
      </c>
      <c r="AK27" s="26">
        <v>0</v>
      </c>
      <c r="AL27" s="26">
        <v>0</v>
      </c>
      <c r="AM27" s="15">
        <v>0</v>
      </c>
      <c r="AN27" s="15">
        <v>0</v>
      </c>
      <c r="AO27" s="15">
        <v>0</v>
      </c>
      <c r="AP27" s="15">
        <v>0</v>
      </c>
      <c r="AQ27" s="53" t="s">
        <v>2223</v>
      </c>
      <c r="AR27" s="12">
        <f t="shared" si="0"/>
        <v>0</v>
      </c>
      <c r="AS27" s="12">
        <f t="shared" si="1"/>
        <v>0</v>
      </c>
      <c r="AT27" s="12" t="str">
        <f t="shared" si="2"/>
        <v>0</v>
      </c>
      <c r="AU27" s="9">
        <f t="shared" si="3"/>
        <v>9</v>
      </c>
      <c r="AV27" s="4">
        <f t="shared" si="4"/>
        <v>1</v>
      </c>
      <c r="AW27" s="4">
        <f t="shared" si="5"/>
        <v>1</v>
      </c>
      <c r="AX27" s="4">
        <f t="shared" si="6"/>
        <v>1</v>
      </c>
      <c r="AY27" s="4">
        <f t="shared" si="7"/>
        <v>1</v>
      </c>
      <c r="AZ27" s="4">
        <f t="shared" si="8"/>
        <v>1</v>
      </c>
      <c r="BA27" s="4">
        <f t="shared" si="9"/>
        <v>1</v>
      </c>
      <c r="BB27" s="4">
        <f t="shared" si="10"/>
        <v>1</v>
      </c>
      <c r="BC27" s="7">
        <f t="shared" si="11"/>
        <v>0</v>
      </c>
      <c r="BD27" s="7">
        <f t="shared" si="12"/>
        <v>1</v>
      </c>
      <c r="BE27" s="7">
        <f t="shared" si="13"/>
        <v>1</v>
      </c>
      <c r="BF27" s="7">
        <f t="shared" si="14"/>
        <v>0</v>
      </c>
      <c r="BG27" s="7">
        <f t="shared" si="15"/>
        <v>0</v>
      </c>
      <c r="BH27" s="4">
        <f t="shared" si="16"/>
        <v>1</v>
      </c>
      <c r="BI27" s="4">
        <f t="shared" si="17"/>
        <v>1</v>
      </c>
      <c r="BJ27" s="4">
        <f t="shared" si="18"/>
        <v>0</v>
      </c>
      <c r="BK27" s="4">
        <f t="shared" si="19"/>
        <v>1</v>
      </c>
    </row>
    <row r="28" spans="1:63" ht="90" customHeight="1" x14ac:dyDescent="0.25">
      <c r="A28" s="17" t="s">
        <v>197</v>
      </c>
      <c r="B28" s="23" t="s">
        <v>198</v>
      </c>
      <c r="C28" s="23" t="s">
        <v>206</v>
      </c>
      <c r="D28" s="18">
        <v>1</v>
      </c>
      <c r="E28" s="23" t="s">
        <v>2557</v>
      </c>
      <c r="F28" s="24" t="s">
        <v>2558</v>
      </c>
      <c r="G28" s="24" t="s">
        <v>207</v>
      </c>
      <c r="H28" s="14" t="s">
        <v>2893</v>
      </c>
      <c r="I28" s="24" t="s">
        <v>203</v>
      </c>
      <c r="J28" s="24" t="s">
        <v>2559</v>
      </c>
      <c r="K28" s="25" t="s">
        <v>2113</v>
      </c>
      <c r="L28" s="25" t="s">
        <v>2118</v>
      </c>
      <c r="M28" s="25" t="s">
        <v>2118</v>
      </c>
      <c r="N28" s="25" t="s">
        <v>51</v>
      </c>
      <c r="O28" s="25" t="s">
        <v>44</v>
      </c>
      <c r="P28" s="142" t="s">
        <v>3065</v>
      </c>
      <c r="Q28" s="14" t="s">
        <v>45</v>
      </c>
      <c r="R28" s="22">
        <v>1</v>
      </c>
      <c r="S28" s="31">
        <v>160000</v>
      </c>
      <c r="T28" s="31">
        <v>0</v>
      </c>
      <c r="U28" s="31">
        <v>0</v>
      </c>
      <c r="V28" s="31">
        <v>160000</v>
      </c>
      <c r="W28" s="31">
        <v>0</v>
      </c>
      <c r="X28" s="31">
        <v>0</v>
      </c>
      <c r="Y28" s="31">
        <v>0</v>
      </c>
      <c r="Z28" s="31">
        <v>0</v>
      </c>
      <c r="AA28" s="31">
        <v>0</v>
      </c>
      <c r="AB28" s="31">
        <v>0</v>
      </c>
      <c r="AC28" s="31">
        <v>0</v>
      </c>
      <c r="AD28" s="31">
        <v>0</v>
      </c>
      <c r="AE28" s="16" t="s">
        <v>208</v>
      </c>
      <c r="AF28" s="15">
        <v>20000</v>
      </c>
      <c r="AG28" s="15">
        <v>0</v>
      </c>
      <c r="AH28" s="15">
        <v>20000</v>
      </c>
      <c r="AI28" s="15">
        <v>0</v>
      </c>
      <c r="AJ28" s="15">
        <v>0</v>
      </c>
      <c r="AK28" s="15">
        <v>0</v>
      </c>
      <c r="AL28" s="15">
        <v>0</v>
      </c>
      <c r="AM28" s="15">
        <v>0</v>
      </c>
      <c r="AN28" s="15">
        <v>0</v>
      </c>
      <c r="AO28" s="15">
        <v>0</v>
      </c>
      <c r="AP28" s="15">
        <v>0</v>
      </c>
      <c r="AQ28" s="13"/>
      <c r="AR28" s="12">
        <f t="shared" si="0"/>
        <v>0</v>
      </c>
      <c r="AS28" s="12">
        <f t="shared" si="1"/>
        <v>0</v>
      </c>
      <c r="AT28" s="12" t="str">
        <f t="shared" si="2"/>
        <v>0</v>
      </c>
      <c r="AU28" s="9">
        <f t="shared" si="3"/>
        <v>9</v>
      </c>
      <c r="AV28" s="4">
        <f t="shared" si="4"/>
        <v>1</v>
      </c>
      <c r="AW28" s="4">
        <f t="shared" si="5"/>
        <v>1</v>
      </c>
      <c r="AX28" s="4">
        <f t="shared" si="6"/>
        <v>1</v>
      </c>
      <c r="AY28" s="4">
        <f t="shared" si="7"/>
        <v>1</v>
      </c>
      <c r="AZ28" s="4">
        <f t="shared" si="8"/>
        <v>1</v>
      </c>
      <c r="BA28" s="4">
        <f t="shared" si="9"/>
        <v>1</v>
      </c>
      <c r="BB28" s="4">
        <f t="shared" si="10"/>
        <v>1</v>
      </c>
      <c r="BC28" s="7">
        <f t="shared" si="11"/>
        <v>0</v>
      </c>
      <c r="BD28" s="7">
        <f t="shared" si="12"/>
        <v>1</v>
      </c>
      <c r="BE28" s="7">
        <f t="shared" si="13"/>
        <v>1</v>
      </c>
      <c r="BF28" s="7">
        <f t="shared" si="14"/>
        <v>0</v>
      </c>
      <c r="BG28" s="7">
        <f t="shared" si="15"/>
        <v>0</v>
      </c>
      <c r="BH28" s="4">
        <f t="shared" si="16"/>
        <v>1</v>
      </c>
      <c r="BI28" s="4">
        <f t="shared" si="17"/>
        <v>1</v>
      </c>
      <c r="BJ28" s="4">
        <f t="shared" si="18"/>
        <v>0</v>
      </c>
      <c r="BK28" s="4">
        <f t="shared" si="19"/>
        <v>1</v>
      </c>
    </row>
    <row r="29" spans="1:63" ht="96.75" customHeight="1" x14ac:dyDescent="0.25">
      <c r="A29" s="17" t="s">
        <v>52</v>
      </c>
      <c r="B29" s="23" t="s">
        <v>53</v>
      </c>
      <c r="C29" s="23" t="s">
        <v>97</v>
      </c>
      <c r="D29" s="18">
        <v>2</v>
      </c>
      <c r="E29" s="23" t="s">
        <v>98</v>
      </c>
      <c r="F29" s="23" t="s">
        <v>99</v>
      </c>
      <c r="G29" s="24" t="s">
        <v>100</v>
      </c>
      <c r="H29" s="14"/>
      <c r="I29" s="24" t="s">
        <v>58</v>
      </c>
      <c r="J29" s="24" t="s">
        <v>101</v>
      </c>
      <c r="K29" s="25" t="s">
        <v>2115</v>
      </c>
      <c r="L29" s="25" t="s">
        <v>2116</v>
      </c>
      <c r="M29" s="25" t="s">
        <v>2124</v>
      </c>
      <c r="N29" s="25" t="s">
        <v>51</v>
      </c>
      <c r="O29" s="25" t="s">
        <v>44</v>
      </c>
      <c r="P29" s="142" t="s">
        <v>3065</v>
      </c>
      <c r="Q29" s="25" t="s">
        <v>45</v>
      </c>
      <c r="R29" s="30">
        <v>1</v>
      </c>
      <c r="S29" s="21">
        <v>3500000</v>
      </c>
      <c r="T29" s="31">
        <v>0</v>
      </c>
      <c r="U29" s="31">
        <v>0</v>
      </c>
      <c r="V29" s="31">
        <v>0</v>
      </c>
      <c r="W29" s="31">
        <v>3500000</v>
      </c>
      <c r="X29" s="31">
        <v>0</v>
      </c>
      <c r="Y29" s="31">
        <v>0</v>
      </c>
      <c r="Z29" s="31">
        <v>0</v>
      </c>
      <c r="AA29" s="31">
        <v>0</v>
      </c>
      <c r="AB29" s="31">
        <v>0</v>
      </c>
      <c r="AC29" s="31">
        <v>0</v>
      </c>
      <c r="AD29" s="31">
        <v>0</v>
      </c>
      <c r="AE29" s="16" t="s">
        <v>41</v>
      </c>
      <c r="AF29" s="15">
        <v>0</v>
      </c>
      <c r="AG29" s="15">
        <v>0</v>
      </c>
      <c r="AH29" s="15">
        <v>0</v>
      </c>
      <c r="AI29" s="15">
        <v>0</v>
      </c>
      <c r="AJ29" s="15">
        <v>0</v>
      </c>
      <c r="AK29" s="15">
        <v>0</v>
      </c>
      <c r="AL29" s="15">
        <v>0</v>
      </c>
      <c r="AM29" s="15">
        <v>0</v>
      </c>
      <c r="AN29" s="15">
        <v>0</v>
      </c>
      <c r="AO29" s="15">
        <v>0</v>
      </c>
      <c r="AP29" s="15">
        <v>0</v>
      </c>
      <c r="AQ29" s="13" t="s">
        <v>102</v>
      </c>
      <c r="AR29" s="12">
        <f t="shared" si="0"/>
        <v>0</v>
      </c>
      <c r="AS29" s="12">
        <f t="shared" si="1"/>
        <v>1</v>
      </c>
      <c r="AT29" s="12" t="str">
        <f t="shared" si="2"/>
        <v>A1</v>
      </c>
      <c r="AU29" s="9">
        <f t="shared" si="3"/>
        <v>8</v>
      </c>
      <c r="AV29" s="4">
        <f t="shared" si="4"/>
        <v>1</v>
      </c>
      <c r="AW29" s="4">
        <f t="shared" si="5"/>
        <v>1</v>
      </c>
      <c r="AX29" s="4">
        <f t="shared" si="6"/>
        <v>1</v>
      </c>
      <c r="AY29" s="4">
        <f t="shared" si="7"/>
        <v>1</v>
      </c>
      <c r="AZ29" s="4">
        <f t="shared" si="8"/>
        <v>1</v>
      </c>
      <c r="BA29" s="4">
        <f t="shared" si="9"/>
        <v>0</v>
      </c>
      <c r="BB29" s="4">
        <f t="shared" si="10"/>
        <v>0</v>
      </c>
      <c r="BC29" s="7">
        <f t="shared" si="11"/>
        <v>0</v>
      </c>
      <c r="BD29" s="7">
        <f t="shared" si="12"/>
        <v>1</v>
      </c>
      <c r="BE29" s="7">
        <f t="shared" si="13"/>
        <v>0</v>
      </c>
      <c r="BF29" s="7">
        <f t="shared" si="14"/>
        <v>0</v>
      </c>
      <c r="BG29" s="7">
        <f t="shared" si="15"/>
        <v>1</v>
      </c>
      <c r="BH29" s="4">
        <f t="shared" si="16"/>
        <v>1</v>
      </c>
      <c r="BI29" s="4">
        <f t="shared" si="17"/>
        <v>1</v>
      </c>
      <c r="BJ29" s="4">
        <f t="shared" si="18"/>
        <v>0</v>
      </c>
      <c r="BK29" s="4">
        <f t="shared" si="19"/>
        <v>1</v>
      </c>
    </row>
    <row r="30" spans="1:63" ht="90" customHeight="1" x14ac:dyDescent="0.25">
      <c r="A30" s="54" t="s">
        <v>1012</v>
      </c>
      <c r="B30" s="55" t="s">
        <v>1158</v>
      </c>
      <c r="C30" s="55" t="s">
        <v>1159</v>
      </c>
      <c r="D30" s="56">
        <v>4</v>
      </c>
      <c r="E30" s="55" t="s">
        <v>1160</v>
      </c>
      <c r="F30" s="29" t="s">
        <v>2946</v>
      </c>
      <c r="G30" s="29" t="s">
        <v>1161</v>
      </c>
      <c r="H30" s="29"/>
      <c r="I30" s="29" t="s">
        <v>1162</v>
      </c>
      <c r="J30" s="29" t="s">
        <v>1163</v>
      </c>
      <c r="K30" s="14" t="s">
        <v>2115</v>
      </c>
      <c r="L30" s="14" t="s">
        <v>2117</v>
      </c>
      <c r="M30" s="14" t="s">
        <v>2128</v>
      </c>
      <c r="N30" s="14" t="s">
        <v>43</v>
      </c>
      <c r="O30" s="25" t="s">
        <v>439</v>
      </c>
      <c r="P30" s="142" t="s">
        <v>3065</v>
      </c>
      <c r="Q30" s="14" t="s">
        <v>111</v>
      </c>
      <c r="R30" s="22">
        <v>1</v>
      </c>
      <c r="S30" s="57">
        <v>3492200</v>
      </c>
      <c r="T30" s="57">
        <v>50000</v>
      </c>
      <c r="U30" s="31">
        <v>0</v>
      </c>
      <c r="V30" s="57">
        <v>50000</v>
      </c>
      <c r="W30" s="57">
        <v>200000</v>
      </c>
      <c r="X30" s="57">
        <v>0</v>
      </c>
      <c r="Y30" s="57">
        <v>2242200</v>
      </c>
      <c r="Z30" s="57">
        <v>1000000</v>
      </c>
      <c r="AA30" s="31">
        <v>0</v>
      </c>
      <c r="AB30" s="31">
        <v>0</v>
      </c>
      <c r="AC30" s="31">
        <v>0</v>
      </c>
      <c r="AD30" s="31">
        <v>0</v>
      </c>
      <c r="AE30" s="32" t="s">
        <v>2733</v>
      </c>
      <c r="AF30" s="57">
        <v>260000</v>
      </c>
      <c r="AG30" s="57">
        <v>10000</v>
      </c>
      <c r="AH30" s="57">
        <v>150000</v>
      </c>
      <c r="AI30" s="57">
        <v>0</v>
      </c>
      <c r="AJ30" s="57">
        <v>0</v>
      </c>
      <c r="AK30" s="57">
        <v>50000</v>
      </c>
      <c r="AL30" s="57">
        <v>50000</v>
      </c>
      <c r="AM30" s="15">
        <v>0</v>
      </c>
      <c r="AN30" s="15">
        <v>0</v>
      </c>
      <c r="AO30" s="15">
        <v>0</v>
      </c>
      <c r="AP30" s="15">
        <v>0</v>
      </c>
      <c r="AQ30" s="29" t="s">
        <v>1164</v>
      </c>
      <c r="AR30" s="12">
        <f t="shared" si="0"/>
        <v>0</v>
      </c>
      <c r="AS30" s="12">
        <f t="shared" si="1"/>
        <v>1</v>
      </c>
      <c r="AT30" s="12" t="str">
        <f t="shared" si="2"/>
        <v>B1</v>
      </c>
      <c r="AU30" s="9">
        <f t="shared" si="3"/>
        <v>7</v>
      </c>
      <c r="AV30" s="4">
        <f t="shared" si="4"/>
        <v>1</v>
      </c>
      <c r="AW30" s="4">
        <f t="shared" si="5"/>
        <v>1</v>
      </c>
      <c r="AX30" s="4">
        <f t="shared" si="6"/>
        <v>1</v>
      </c>
      <c r="AY30" s="4">
        <f t="shared" si="7"/>
        <v>1</v>
      </c>
      <c r="AZ30" s="4">
        <f t="shared" si="8"/>
        <v>1</v>
      </c>
      <c r="BA30" s="4">
        <f t="shared" si="9"/>
        <v>0</v>
      </c>
      <c r="BB30" s="4">
        <f t="shared" si="10"/>
        <v>0</v>
      </c>
      <c r="BC30" s="7">
        <f t="shared" si="11"/>
        <v>0</v>
      </c>
      <c r="BD30" s="7">
        <f t="shared" si="12"/>
        <v>1</v>
      </c>
      <c r="BE30" s="7">
        <f t="shared" si="13"/>
        <v>0</v>
      </c>
      <c r="BF30" s="7">
        <f t="shared" si="14"/>
        <v>0</v>
      </c>
      <c r="BG30" s="7">
        <f t="shared" si="15"/>
        <v>1</v>
      </c>
      <c r="BH30" s="4">
        <f t="shared" si="16"/>
        <v>1</v>
      </c>
      <c r="BI30" s="4">
        <f t="shared" si="17"/>
        <v>0</v>
      </c>
      <c r="BJ30" s="4">
        <f t="shared" si="18"/>
        <v>0</v>
      </c>
      <c r="BK30" s="4">
        <f t="shared" si="19"/>
        <v>0</v>
      </c>
    </row>
    <row r="31" spans="1:63" ht="90" customHeight="1" x14ac:dyDescent="0.25">
      <c r="A31" s="17" t="s">
        <v>725</v>
      </c>
      <c r="B31" s="17" t="s">
        <v>726</v>
      </c>
      <c r="C31" s="17" t="s">
        <v>763</v>
      </c>
      <c r="D31" s="18">
        <v>4</v>
      </c>
      <c r="E31" s="23" t="s">
        <v>764</v>
      </c>
      <c r="F31" s="24" t="s">
        <v>765</v>
      </c>
      <c r="G31" s="24" t="s">
        <v>766</v>
      </c>
      <c r="H31" s="14" t="s">
        <v>2893</v>
      </c>
      <c r="I31" s="24" t="s">
        <v>2232</v>
      </c>
      <c r="J31" s="24" t="s">
        <v>767</v>
      </c>
      <c r="K31" s="14" t="s">
        <v>2115</v>
      </c>
      <c r="L31" s="25" t="s">
        <v>2119</v>
      </c>
      <c r="M31" s="106" t="s">
        <v>2138</v>
      </c>
      <c r="N31" s="25" t="s">
        <v>51</v>
      </c>
      <c r="O31" s="25" t="s">
        <v>44</v>
      </c>
      <c r="P31" s="142" t="s">
        <v>3065</v>
      </c>
      <c r="Q31" s="25" t="s">
        <v>45</v>
      </c>
      <c r="R31" s="30">
        <v>1</v>
      </c>
      <c r="S31" s="26">
        <v>65200</v>
      </c>
      <c r="T31" s="26">
        <v>0</v>
      </c>
      <c r="U31" s="26">
        <v>0</v>
      </c>
      <c r="V31" s="26">
        <v>65200</v>
      </c>
      <c r="W31" s="26">
        <v>0</v>
      </c>
      <c r="X31" s="26">
        <v>0</v>
      </c>
      <c r="Y31" s="26">
        <v>0</v>
      </c>
      <c r="Z31" s="26">
        <v>0</v>
      </c>
      <c r="AA31" s="31">
        <v>0</v>
      </c>
      <c r="AB31" s="31">
        <v>0</v>
      </c>
      <c r="AC31" s="31">
        <v>0</v>
      </c>
      <c r="AD31" s="31">
        <v>0</v>
      </c>
      <c r="AE31" s="16" t="s">
        <v>41</v>
      </c>
      <c r="AF31" s="26">
        <v>0</v>
      </c>
      <c r="AG31" s="26">
        <v>0</v>
      </c>
      <c r="AH31" s="26">
        <v>0</v>
      </c>
      <c r="AI31" s="26">
        <v>0</v>
      </c>
      <c r="AJ31" s="26">
        <v>0</v>
      </c>
      <c r="AK31" s="26">
        <v>0</v>
      </c>
      <c r="AL31" s="26">
        <v>0</v>
      </c>
      <c r="AM31" s="15">
        <v>0</v>
      </c>
      <c r="AN31" s="15">
        <v>0</v>
      </c>
      <c r="AO31" s="15">
        <v>0</v>
      </c>
      <c r="AP31" s="15">
        <v>0</v>
      </c>
      <c r="AQ31" s="24" t="s">
        <v>768</v>
      </c>
      <c r="AR31" s="12">
        <f t="shared" si="0"/>
        <v>1</v>
      </c>
      <c r="AS31" s="12">
        <f t="shared" si="1"/>
        <v>0</v>
      </c>
      <c r="AT31" s="12" t="str">
        <f t="shared" si="2"/>
        <v>C6</v>
      </c>
      <c r="AU31" s="9">
        <f t="shared" si="3"/>
        <v>9</v>
      </c>
      <c r="AV31" s="4">
        <f t="shared" si="4"/>
        <v>1</v>
      </c>
      <c r="AW31" s="4">
        <f t="shared" si="5"/>
        <v>1</v>
      </c>
      <c r="AX31" s="4">
        <f t="shared" si="6"/>
        <v>1</v>
      </c>
      <c r="AY31" s="4">
        <f t="shared" si="7"/>
        <v>1</v>
      </c>
      <c r="AZ31" s="4">
        <f t="shared" si="8"/>
        <v>1</v>
      </c>
      <c r="BA31" s="4">
        <f t="shared" si="9"/>
        <v>1</v>
      </c>
      <c r="BB31" s="4">
        <f t="shared" si="10"/>
        <v>1</v>
      </c>
      <c r="BC31" s="7">
        <f t="shared" si="11"/>
        <v>0</v>
      </c>
      <c r="BD31" s="7">
        <f t="shared" si="12"/>
        <v>1</v>
      </c>
      <c r="BE31" s="7">
        <f t="shared" si="13"/>
        <v>0</v>
      </c>
      <c r="BF31" s="7">
        <f t="shared" si="14"/>
        <v>0</v>
      </c>
      <c r="BG31" s="7">
        <f t="shared" si="15"/>
        <v>1</v>
      </c>
      <c r="BH31" s="4">
        <f t="shared" si="16"/>
        <v>1</v>
      </c>
      <c r="BI31" s="4">
        <f t="shared" si="17"/>
        <v>1</v>
      </c>
      <c r="BJ31" s="4">
        <f t="shared" si="18"/>
        <v>0</v>
      </c>
      <c r="BK31" s="4">
        <f t="shared" si="19"/>
        <v>1</v>
      </c>
    </row>
    <row r="32" spans="1:63" ht="90" customHeight="1" x14ac:dyDescent="0.25">
      <c r="A32" s="17" t="s">
        <v>318</v>
      </c>
      <c r="B32" s="23" t="s">
        <v>319</v>
      </c>
      <c r="C32" s="23" t="s">
        <v>374</v>
      </c>
      <c r="D32" s="18">
        <v>9</v>
      </c>
      <c r="E32" s="23" t="s">
        <v>375</v>
      </c>
      <c r="F32" s="24" t="s">
        <v>376</v>
      </c>
      <c r="G32" s="24" t="s">
        <v>377</v>
      </c>
      <c r="H32" s="14" t="s">
        <v>2893</v>
      </c>
      <c r="I32" s="24" t="s">
        <v>329</v>
      </c>
      <c r="J32" s="24"/>
      <c r="K32" s="14" t="s">
        <v>2115</v>
      </c>
      <c r="L32" s="14" t="s">
        <v>2117</v>
      </c>
      <c r="M32" s="14" t="s">
        <v>2130</v>
      </c>
      <c r="N32" s="25" t="s">
        <v>110</v>
      </c>
      <c r="O32" s="25" t="s">
        <v>44</v>
      </c>
      <c r="P32" s="142" t="s">
        <v>3065</v>
      </c>
      <c r="Q32" s="14" t="s">
        <v>111</v>
      </c>
      <c r="R32" s="30">
        <v>1</v>
      </c>
      <c r="S32" s="31">
        <v>30000</v>
      </c>
      <c r="T32" s="31">
        <v>0</v>
      </c>
      <c r="U32" s="31">
        <v>0</v>
      </c>
      <c r="V32" s="31">
        <v>30000</v>
      </c>
      <c r="W32" s="31">
        <v>0</v>
      </c>
      <c r="X32" s="31">
        <v>0</v>
      </c>
      <c r="Y32" s="31">
        <v>0</v>
      </c>
      <c r="Z32" s="31">
        <v>0</v>
      </c>
      <c r="AA32" s="31">
        <v>0</v>
      </c>
      <c r="AB32" s="31">
        <v>0</v>
      </c>
      <c r="AC32" s="31">
        <v>0</v>
      </c>
      <c r="AD32" s="31">
        <v>0</v>
      </c>
      <c r="AE32" s="16" t="s">
        <v>41</v>
      </c>
      <c r="AF32" s="15">
        <v>0</v>
      </c>
      <c r="AG32" s="15">
        <v>0</v>
      </c>
      <c r="AH32" s="15">
        <v>0</v>
      </c>
      <c r="AI32" s="15">
        <v>0</v>
      </c>
      <c r="AJ32" s="15">
        <v>0</v>
      </c>
      <c r="AK32" s="15">
        <v>0</v>
      </c>
      <c r="AL32" s="15">
        <v>0</v>
      </c>
      <c r="AM32" s="15">
        <v>0</v>
      </c>
      <c r="AN32" s="15">
        <v>0</v>
      </c>
      <c r="AO32" s="15">
        <v>0</v>
      </c>
      <c r="AP32" s="15">
        <v>0</v>
      </c>
      <c r="AQ32" s="13"/>
      <c r="AR32" s="12">
        <f t="shared" si="0"/>
        <v>1</v>
      </c>
      <c r="AS32" s="12">
        <f t="shared" si="1"/>
        <v>0</v>
      </c>
      <c r="AT32" s="12" t="str">
        <f t="shared" si="2"/>
        <v>B3</v>
      </c>
      <c r="AU32" s="9">
        <f t="shared" si="3"/>
        <v>9</v>
      </c>
      <c r="AV32" s="4">
        <f t="shared" si="4"/>
        <v>1</v>
      </c>
      <c r="AW32" s="4">
        <f t="shared" si="5"/>
        <v>1</v>
      </c>
      <c r="AX32" s="4">
        <f t="shared" si="6"/>
        <v>1</v>
      </c>
      <c r="AY32" s="4">
        <f t="shared" si="7"/>
        <v>1</v>
      </c>
      <c r="AZ32" s="4">
        <f t="shared" si="8"/>
        <v>1</v>
      </c>
      <c r="BA32" s="4">
        <f t="shared" si="9"/>
        <v>1</v>
      </c>
      <c r="BB32" s="4">
        <f t="shared" si="10"/>
        <v>1</v>
      </c>
      <c r="BC32" s="7">
        <f t="shared" si="11"/>
        <v>0</v>
      </c>
      <c r="BD32" s="7">
        <f t="shared" si="12"/>
        <v>1</v>
      </c>
      <c r="BE32" s="7">
        <f t="shared" si="13"/>
        <v>0</v>
      </c>
      <c r="BF32" s="7">
        <f t="shared" si="14"/>
        <v>0</v>
      </c>
      <c r="BG32" s="7">
        <f t="shared" si="15"/>
        <v>1</v>
      </c>
      <c r="BH32" s="4">
        <f t="shared" si="16"/>
        <v>1</v>
      </c>
      <c r="BI32" s="4">
        <f t="shared" si="17"/>
        <v>1</v>
      </c>
      <c r="BJ32" s="4">
        <f t="shared" si="18"/>
        <v>1</v>
      </c>
      <c r="BK32" s="4">
        <f t="shared" si="19"/>
        <v>0</v>
      </c>
    </row>
    <row r="33" spans="1:63" ht="90" customHeight="1" x14ac:dyDescent="0.25">
      <c r="A33" s="17" t="s">
        <v>1932</v>
      </c>
      <c r="B33" s="23" t="s">
        <v>1933</v>
      </c>
      <c r="C33" s="23" t="s">
        <v>1989</v>
      </c>
      <c r="D33" s="18">
        <v>9</v>
      </c>
      <c r="E33" s="44" t="s">
        <v>1990</v>
      </c>
      <c r="F33" s="45" t="s">
        <v>1991</v>
      </c>
      <c r="G33" s="24" t="s">
        <v>1992</v>
      </c>
      <c r="H33" s="14" t="s">
        <v>2893</v>
      </c>
      <c r="I33" s="24" t="s">
        <v>2073</v>
      </c>
      <c r="J33" s="24" t="s">
        <v>1993</v>
      </c>
      <c r="K33" s="14" t="s">
        <v>2115</v>
      </c>
      <c r="L33" s="14" t="s">
        <v>2119</v>
      </c>
      <c r="M33" s="25" t="s">
        <v>2140</v>
      </c>
      <c r="N33" s="25" t="s">
        <v>51</v>
      </c>
      <c r="O33" s="25" t="s">
        <v>44</v>
      </c>
      <c r="P33" s="142" t="s">
        <v>3065</v>
      </c>
      <c r="Q33" s="14" t="s">
        <v>45</v>
      </c>
      <c r="R33" s="22">
        <v>1</v>
      </c>
      <c r="S33" s="46">
        <v>117900</v>
      </c>
      <c r="T33" s="26">
        <v>0</v>
      </c>
      <c r="U33" s="26">
        <v>0</v>
      </c>
      <c r="V33" s="26">
        <v>0</v>
      </c>
      <c r="W33" s="26">
        <v>99000</v>
      </c>
      <c r="X33" s="26">
        <v>8900</v>
      </c>
      <c r="Y33" s="26">
        <v>10000</v>
      </c>
      <c r="Z33" s="26">
        <v>0</v>
      </c>
      <c r="AA33" s="31">
        <v>0</v>
      </c>
      <c r="AB33" s="31">
        <v>0</v>
      </c>
      <c r="AC33" s="31">
        <v>0</v>
      </c>
      <c r="AD33" s="31">
        <v>0</v>
      </c>
      <c r="AE33" s="16" t="s">
        <v>41</v>
      </c>
      <c r="AF33" s="27">
        <v>0</v>
      </c>
      <c r="AG33" s="27">
        <v>0</v>
      </c>
      <c r="AH33" s="27">
        <v>0</v>
      </c>
      <c r="AI33" s="27">
        <v>0</v>
      </c>
      <c r="AJ33" s="27">
        <v>0</v>
      </c>
      <c r="AK33" s="27">
        <v>0</v>
      </c>
      <c r="AL33" s="27">
        <v>0</v>
      </c>
      <c r="AM33" s="15">
        <v>0</v>
      </c>
      <c r="AN33" s="15">
        <v>0</v>
      </c>
      <c r="AO33" s="15">
        <v>0</v>
      </c>
      <c r="AP33" s="15">
        <v>0</v>
      </c>
      <c r="AQ33" s="13"/>
      <c r="AR33" s="12">
        <f t="shared" si="0"/>
        <v>0</v>
      </c>
      <c r="AS33" s="12">
        <f t="shared" si="1"/>
        <v>0</v>
      </c>
      <c r="AT33" s="12" t="str">
        <f t="shared" si="2"/>
        <v>C8</v>
      </c>
      <c r="AU33" s="9">
        <f t="shared" si="3"/>
        <v>9</v>
      </c>
      <c r="AV33" s="4">
        <f t="shared" si="4"/>
        <v>1</v>
      </c>
      <c r="AW33" s="4">
        <f t="shared" si="5"/>
        <v>1</v>
      </c>
      <c r="AX33" s="4">
        <f t="shared" si="6"/>
        <v>1</v>
      </c>
      <c r="AY33" s="4">
        <f t="shared" si="7"/>
        <v>1</v>
      </c>
      <c r="AZ33" s="4">
        <f t="shared" si="8"/>
        <v>1</v>
      </c>
      <c r="BA33" s="4">
        <f t="shared" si="9"/>
        <v>1</v>
      </c>
      <c r="BB33" s="4">
        <f t="shared" si="10"/>
        <v>1</v>
      </c>
      <c r="BC33" s="7">
        <f t="shared" si="11"/>
        <v>0</v>
      </c>
      <c r="BD33" s="7">
        <f t="shared" si="12"/>
        <v>1</v>
      </c>
      <c r="BE33" s="7">
        <f t="shared" si="13"/>
        <v>0</v>
      </c>
      <c r="BF33" s="7">
        <f t="shared" si="14"/>
        <v>0</v>
      </c>
      <c r="BG33" s="7">
        <f t="shared" si="15"/>
        <v>1</v>
      </c>
      <c r="BH33" s="4">
        <f t="shared" si="16"/>
        <v>1</v>
      </c>
      <c r="BI33" s="4">
        <f t="shared" si="17"/>
        <v>1</v>
      </c>
      <c r="BJ33" s="4">
        <f t="shared" si="18"/>
        <v>0</v>
      </c>
      <c r="BK33" s="4">
        <f t="shared" si="19"/>
        <v>1</v>
      </c>
    </row>
    <row r="34" spans="1:63" ht="90" customHeight="1" x14ac:dyDescent="0.25">
      <c r="A34" s="17" t="s">
        <v>1654</v>
      </c>
      <c r="B34" s="38" t="s">
        <v>1655</v>
      </c>
      <c r="C34" s="38" t="s">
        <v>2369</v>
      </c>
      <c r="D34" s="39" t="s">
        <v>2262</v>
      </c>
      <c r="E34" s="23" t="s">
        <v>2370</v>
      </c>
      <c r="F34" s="29" t="s">
        <v>2371</v>
      </c>
      <c r="G34" s="29" t="s">
        <v>2372</v>
      </c>
      <c r="H34" s="14" t="s">
        <v>2893</v>
      </c>
      <c r="I34" s="29" t="s">
        <v>2041</v>
      </c>
      <c r="J34" s="29" t="s">
        <v>2373</v>
      </c>
      <c r="K34" s="25" t="s">
        <v>2115</v>
      </c>
      <c r="L34" s="25" t="s">
        <v>2119</v>
      </c>
      <c r="M34" s="25" t="s">
        <v>2139</v>
      </c>
      <c r="N34" s="25" t="s">
        <v>1676</v>
      </c>
      <c r="O34" s="25" t="s">
        <v>44</v>
      </c>
      <c r="P34" s="142" t="s">
        <v>3065</v>
      </c>
      <c r="Q34" s="14" t="s">
        <v>111</v>
      </c>
      <c r="R34" s="30">
        <v>1</v>
      </c>
      <c r="S34" s="40">
        <v>18265.080000000002</v>
      </c>
      <c r="T34" s="21">
        <v>0</v>
      </c>
      <c r="U34" s="21">
        <v>18265.080000000002</v>
      </c>
      <c r="V34" s="21">
        <v>0</v>
      </c>
      <c r="W34" s="21">
        <v>0</v>
      </c>
      <c r="X34" s="21">
        <v>0</v>
      </c>
      <c r="Y34" s="21">
        <v>0</v>
      </c>
      <c r="Z34" s="21">
        <v>0</v>
      </c>
      <c r="AA34" s="31">
        <v>0</v>
      </c>
      <c r="AB34" s="31">
        <v>0</v>
      </c>
      <c r="AC34" s="31">
        <v>0</v>
      </c>
      <c r="AD34" s="31">
        <v>0</v>
      </c>
      <c r="AE34" s="16" t="s">
        <v>41</v>
      </c>
      <c r="AF34" s="41">
        <v>0</v>
      </c>
      <c r="AG34" s="26">
        <v>0</v>
      </c>
      <c r="AH34" s="26">
        <v>0</v>
      </c>
      <c r="AI34" s="26">
        <v>0</v>
      </c>
      <c r="AJ34" s="26">
        <v>0</v>
      </c>
      <c r="AK34" s="26">
        <v>0</v>
      </c>
      <c r="AL34" s="26">
        <v>0</v>
      </c>
      <c r="AM34" s="15">
        <v>0</v>
      </c>
      <c r="AN34" s="15">
        <v>0</v>
      </c>
      <c r="AO34" s="15">
        <v>0</v>
      </c>
      <c r="AP34" s="15">
        <v>0</v>
      </c>
      <c r="AQ34" s="42"/>
      <c r="AR34" s="12">
        <f t="shared" si="0"/>
        <v>1</v>
      </c>
      <c r="AS34" s="12">
        <f t="shared" si="1"/>
        <v>0</v>
      </c>
      <c r="AT34" s="12" t="str">
        <f t="shared" si="2"/>
        <v>C7</v>
      </c>
      <c r="AU34" s="9">
        <f t="shared" si="3"/>
        <v>9</v>
      </c>
      <c r="AV34" s="4">
        <f t="shared" si="4"/>
        <v>1</v>
      </c>
      <c r="AW34" s="4">
        <f t="shared" si="5"/>
        <v>1</v>
      </c>
      <c r="AX34" s="4">
        <f t="shared" si="6"/>
        <v>1</v>
      </c>
      <c r="AY34" s="4">
        <f t="shared" si="7"/>
        <v>1</v>
      </c>
      <c r="AZ34" s="4">
        <f t="shared" si="8"/>
        <v>1</v>
      </c>
      <c r="BA34" s="4">
        <f t="shared" si="9"/>
        <v>1</v>
      </c>
      <c r="BB34" s="4">
        <f t="shared" si="10"/>
        <v>1</v>
      </c>
      <c r="BC34" s="7">
        <f t="shared" si="11"/>
        <v>0</v>
      </c>
      <c r="BD34" s="7">
        <f t="shared" si="12"/>
        <v>1</v>
      </c>
      <c r="BE34" s="7">
        <f t="shared" si="13"/>
        <v>0</v>
      </c>
      <c r="BF34" s="7">
        <f t="shared" si="14"/>
        <v>0</v>
      </c>
      <c r="BG34" s="7">
        <f t="shared" si="15"/>
        <v>1</v>
      </c>
      <c r="BH34" s="4">
        <f t="shared" si="16"/>
        <v>1</v>
      </c>
      <c r="BI34" s="4">
        <f t="shared" si="17"/>
        <v>1</v>
      </c>
      <c r="BJ34" s="4">
        <f t="shared" si="18"/>
        <v>1</v>
      </c>
      <c r="BK34" s="4">
        <f t="shared" si="19"/>
        <v>0</v>
      </c>
    </row>
    <row r="35" spans="1:63" ht="90" customHeight="1" x14ac:dyDescent="0.25">
      <c r="A35" s="17" t="s">
        <v>692</v>
      </c>
      <c r="B35" s="23" t="s">
        <v>693</v>
      </c>
      <c r="C35" s="23" t="s">
        <v>704</v>
      </c>
      <c r="D35" s="18">
        <v>3</v>
      </c>
      <c r="E35" s="103" t="s">
        <v>705</v>
      </c>
      <c r="F35" s="24" t="s">
        <v>706</v>
      </c>
      <c r="G35" s="24" t="s">
        <v>707</v>
      </c>
      <c r="H35" s="14" t="s">
        <v>2893</v>
      </c>
      <c r="I35" s="24" t="s">
        <v>2053</v>
      </c>
      <c r="J35" s="24" t="s">
        <v>708</v>
      </c>
      <c r="K35" s="14" t="s">
        <v>2115</v>
      </c>
      <c r="L35" s="25" t="s">
        <v>2120</v>
      </c>
      <c r="M35" s="25" t="s">
        <v>2143</v>
      </c>
      <c r="N35" s="25" t="s">
        <v>51</v>
      </c>
      <c r="O35" s="25" t="s">
        <v>44</v>
      </c>
      <c r="P35" s="142" t="s">
        <v>3065</v>
      </c>
      <c r="Q35" s="14" t="s">
        <v>45</v>
      </c>
      <c r="R35" s="30">
        <v>1</v>
      </c>
      <c r="S35" s="26">
        <v>5000</v>
      </c>
      <c r="T35" s="26">
        <v>0</v>
      </c>
      <c r="U35" s="26">
        <v>0</v>
      </c>
      <c r="V35" s="26">
        <v>5000</v>
      </c>
      <c r="W35" s="26">
        <v>0</v>
      </c>
      <c r="X35" s="26">
        <v>0</v>
      </c>
      <c r="Y35" s="26">
        <v>0</v>
      </c>
      <c r="Z35" s="26">
        <v>0</v>
      </c>
      <c r="AA35" s="31">
        <v>0</v>
      </c>
      <c r="AB35" s="31">
        <v>0</v>
      </c>
      <c r="AC35" s="31">
        <v>0</v>
      </c>
      <c r="AD35" s="31">
        <v>0</v>
      </c>
      <c r="AE35" s="16" t="s">
        <v>41</v>
      </c>
      <c r="AF35" s="27">
        <v>0</v>
      </c>
      <c r="AG35" s="27">
        <v>0</v>
      </c>
      <c r="AH35" s="26">
        <v>0</v>
      </c>
      <c r="AI35" s="26">
        <v>0</v>
      </c>
      <c r="AJ35" s="26">
        <v>0</v>
      </c>
      <c r="AK35" s="26">
        <v>0</v>
      </c>
      <c r="AL35" s="26">
        <v>0</v>
      </c>
      <c r="AM35" s="15">
        <v>0</v>
      </c>
      <c r="AN35" s="15">
        <v>0</v>
      </c>
      <c r="AO35" s="15">
        <v>0</v>
      </c>
      <c r="AP35" s="15">
        <v>0</v>
      </c>
      <c r="AQ35" s="13"/>
      <c r="AR35" s="12">
        <f t="shared" si="0"/>
        <v>1</v>
      </c>
      <c r="AS35" s="12">
        <f t="shared" si="1"/>
        <v>0</v>
      </c>
      <c r="AT35" s="12" t="str">
        <f t="shared" ref="AT35:AT69" si="20">LEFT(M35,(FIND(" ",M35,1)-1))</f>
        <v>D3</v>
      </c>
      <c r="AU35" s="9">
        <f t="shared" ref="AU35:AU66" si="21">AV35+AW35+AX35+AY35+AZ35+BA35+BD35+BH35+BI35</f>
        <v>9</v>
      </c>
      <c r="AV35" s="4">
        <f t="shared" si="4"/>
        <v>1</v>
      </c>
      <c r="AW35" s="4">
        <f t="shared" si="5"/>
        <v>1</v>
      </c>
      <c r="AX35" s="4">
        <f t="shared" si="6"/>
        <v>1</v>
      </c>
      <c r="AY35" s="4">
        <f t="shared" si="7"/>
        <v>1</v>
      </c>
      <c r="AZ35" s="4">
        <f t="shared" si="8"/>
        <v>1</v>
      </c>
      <c r="BA35" s="4">
        <f t="shared" si="9"/>
        <v>1</v>
      </c>
      <c r="BB35" s="4">
        <f t="shared" si="10"/>
        <v>1</v>
      </c>
      <c r="BC35" s="7">
        <f t="shared" si="11"/>
        <v>0</v>
      </c>
      <c r="BD35" s="7">
        <f t="shared" ref="BD35:BD66" si="22">IF(OR(BE35=1,BF35=1,BG35=1),1,0)</f>
        <v>1</v>
      </c>
      <c r="BE35" s="7">
        <f t="shared" ref="BE35:BE69" si="23">IF(AND(K35="01 Záchrana",L35="0 Odstránenie havarijného stavu",M35="0 Odstránenie havarijného stavu"),1,0)</f>
        <v>0</v>
      </c>
      <c r="BF35" s="7">
        <f t="shared" ref="BF35:BF69" si="24">IF(AND(K35="02 Hlavná činnosť",OR(M35="C1 Javisková technika",M35="C2 Osvetľovacia technika",M35="C3 Zvuková technika",M35="C4 Nahrávacia a vysielacia technika",M35="C5 Mikroporty",M35="D1 Nákup štandardnej IT techniky",M35="E1 Nákup hudobných nástrojov",M35="E2 Tvorba inscenácií, nákup umeleckých licencií",M35="E3 Akvizícia zbierkových predmetov")),1,0)</f>
        <v>0</v>
      </c>
      <c r="BG35" s="7">
        <f t="shared" ref="BG35:BG69" si="25">IF(AND(K35="03 Rozvoj",OR(M35="A1 Nákup budovy",M35="A2 Výstavba budovy",M35="A3 Dostavba budovy",M35="A4 Stavebný dozor",M35="B1 Komplexná rekonštrukcia",M35="B2 Stavebná reprofilizácia priestorov",M35="B3 Stavebná rekonštrukcia priestorov",M35="B4 Vykurovanie nehnuteľnosti",M35="B5 Rekonštrukcia extravilánu",M35="C6 Vzduchotechnika",M35="C90 Dopravné prostriedky",M35="C7 Zabezpečovacia technika",M35="C8 Mobiliár",M35="C9 Elektrické spotrebiče",M35="C91 Technické vybavenie dielní",M35="D2 Zhodnotenie existujúceho špeciálneho HW/SW",M35="D3 Obstaranie novej IT funkcionality",M35="F1 Rekonštrukcia expozičných priestorov",M35="F2 Vytvorenie novej expozície/výstavy",M35="F3 Realizácia výskumu",M35="G Reformný zámer")),1,0)</f>
        <v>1</v>
      </c>
      <c r="BH35" s="4">
        <f t="shared" ref="BH35:BH69" si="26">IF(I35="",0,1)</f>
        <v>1</v>
      </c>
      <c r="BI35" s="4">
        <f t="shared" si="17"/>
        <v>1</v>
      </c>
      <c r="BJ35" s="4">
        <f t="shared" si="18"/>
        <v>0</v>
      </c>
      <c r="BK35" s="4">
        <f t="shared" si="19"/>
        <v>1</v>
      </c>
    </row>
    <row r="36" spans="1:63" ht="90" customHeight="1" x14ac:dyDescent="0.25">
      <c r="A36" s="54" t="s">
        <v>1012</v>
      </c>
      <c r="B36" s="55" t="s">
        <v>1125</v>
      </c>
      <c r="C36" s="55" t="s">
        <v>2692</v>
      </c>
      <c r="D36" s="56">
        <v>5</v>
      </c>
      <c r="E36" s="55" t="s">
        <v>2693</v>
      </c>
      <c r="F36" s="29" t="s">
        <v>2694</v>
      </c>
      <c r="G36" s="29" t="s">
        <v>2695</v>
      </c>
      <c r="H36" s="14" t="s">
        <v>2893</v>
      </c>
      <c r="I36" s="29" t="s">
        <v>2029</v>
      </c>
      <c r="J36" s="29" t="s">
        <v>2696</v>
      </c>
      <c r="K36" s="14" t="s">
        <v>2115</v>
      </c>
      <c r="L36" s="25" t="s">
        <v>2122</v>
      </c>
      <c r="M36" s="25" t="s">
        <v>2149</v>
      </c>
      <c r="N36" s="25" t="s">
        <v>51</v>
      </c>
      <c r="O36" s="25" t="s">
        <v>44</v>
      </c>
      <c r="P36" s="142" t="s">
        <v>3065</v>
      </c>
      <c r="Q36" s="14" t="s">
        <v>45</v>
      </c>
      <c r="R36" s="22">
        <v>1</v>
      </c>
      <c r="S36" s="57">
        <v>14000</v>
      </c>
      <c r="T36" s="57">
        <v>0</v>
      </c>
      <c r="U36" s="57">
        <v>0</v>
      </c>
      <c r="V36" s="57">
        <v>0</v>
      </c>
      <c r="W36" s="57">
        <v>14000</v>
      </c>
      <c r="X36" s="57">
        <v>0</v>
      </c>
      <c r="Y36" s="57">
        <v>0</v>
      </c>
      <c r="Z36" s="57">
        <v>0</v>
      </c>
      <c r="AA36" s="31">
        <v>0</v>
      </c>
      <c r="AB36" s="31">
        <v>0</v>
      </c>
      <c r="AC36" s="31">
        <v>0</v>
      </c>
      <c r="AD36" s="31">
        <v>0</v>
      </c>
      <c r="AE36" s="16" t="s">
        <v>41</v>
      </c>
      <c r="AF36" s="57">
        <v>0</v>
      </c>
      <c r="AG36" s="57">
        <v>0</v>
      </c>
      <c r="AH36" s="57">
        <v>0</v>
      </c>
      <c r="AI36" s="57">
        <v>0</v>
      </c>
      <c r="AJ36" s="57">
        <v>0</v>
      </c>
      <c r="AK36" s="57">
        <v>0</v>
      </c>
      <c r="AL36" s="57">
        <v>0</v>
      </c>
      <c r="AM36" s="15">
        <v>0</v>
      </c>
      <c r="AN36" s="15">
        <v>0</v>
      </c>
      <c r="AO36" s="15">
        <v>0</v>
      </c>
      <c r="AP36" s="15">
        <v>0</v>
      </c>
      <c r="AQ36" s="29"/>
      <c r="AR36" s="12">
        <f t="shared" si="0"/>
        <v>1</v>
      </c>
      <c r="AS36" s="12">
        <f t="shared" si="1"/>
        <v>0</v>
      </c>
      <c r="AT36" s="12" t="str">
        <f t="shared" si="20"/>
        <v>F3</v>
      </c>
      <c r="AU36" s="9">
        <f t="shared" si="21"/>
        <v>9</v>
      </c>
      <c r="AV36" s="4">
        <f t="shared" si="4"/>
        <v>1</v>
      </c>
      <c r="AW36" s="4">
        <f t="shared" si="5"/>
        <v>1</v>
      </c>
      <c r="AX36" s="4">
        <f t="shared" si="6"/>
        <v>1</v>
      </c>
      <c r="AY36" s="4">
        <f t="shared" si="7"/>
        <v>1</v>
      </c>
      <c r="AZ36" s="4">
        <f t="shared" si="8"/>
        <v>1</v>
      </c>
      <c r="BA36" s="4">
        <f t="shared" si="9"/>
        <v>1</v>
      </c>
      <c r="BB36" s="4">
        <f t="shared" si="10"/>
        <v>1</v>
      </c>
      <c r="BC36" s="7">
        <f t="shared" si="11"/>
        <v>0</v>
      </c>
      <c r="BD36" s="7">
        <f t="shared" si="22"/>
        <v>1</v>
      </c>
      <c r="BE36" s="7">
        <f t="shared" si="23"/>
        <v>0</v>
      </c>
      <c r="BF36" s="7">
        <f t="shared" si="24"/>
        <v>0</v>
      </c>
      <c r="BG36" s="7">
        <f t="shared" si="25"/>
        <v>1</v>
      </c>
      <c r="BH36" s="4">
        <f t="shared" si="26"/>
        <v>1</v>
      </c>
      <c r="BI36" s="4">
        <f t="shared" si="17"/>
        <v>1</v>
      </c>
      <c r="BJ36" s="4">
        <f t="shared" si="18"/>
        <v>0</v>
      </c>
      <c r="BK36" s="4">
        <f t="shared" si="19"/>
        <v>1</v>
      </c>
    </row>
    <row r="37" spans="1:63" ht="90" customHeight="1" x14ac:dyDescent="0.25">
      <c r="A37" s="17" t="s">
        <v>440</v>
      </c>
      <c r="B37" s="23" t="s">
        <v>441</v>
      </c>
      <c r="C37" s="23" t="s">
        <v>653</v>
      </c>
      <c r="D37" s="18"/>
      <c r="E37" s="44" t="s">
        <v>2880</v>
      </c>
      <c r="F37" s="45" t="s">
        <v>654</v>
      </c>
      <c r="G37" s="24" t="s">
        <v>655</v>
      </c>
      <c r="H37" s="14" t="s">
        <v>2893</v>
      </c>
      <c r="I37" s="24" t="s">
        <v>446</v>
      </c>
      <c r="J37" s="24" t="s">
        <v>457</v>
      </c>
      <c r="K37" s="25" t="s">
        <v>2114</v>
      </c>
      <c r="L37" s="25" t="s">
        <v>2119</v>
      </c>
      <c r="M37" s="25" t="s">
        <v>2134</v>
      </c>
      <c r="N37" s="25" t="s">
        <v>51</v>
      </c>
      <c r="O37" s="25" t="s">
        <v>266</v>
      </c>
      <c r="P37" s="142" t="s">
        <v>3065</v>
      </c>
      <c r="Q37" s="14" t="s">
        <v>45</v>
      </c>
      <c r="R37" s="22"/>
      <c r="S37" s="46">
        <v>16000</v>
      </c>
      <c r="T37" s="26">
        <v>0</v>
      </c>
      <c r="U37" s="26">
        <v>0</v>
      </c>
      <c r="V37" s="26">
        <v>0</v>
      </c>
      <c r="W37" s="26">
        <v>0</v>
      </c>
      <c r="X37" s="26">
        <v>0</v>
      </c>
      <c r="Y37" s="26">
        <v>0</v>
      </c>
      <c r="Z37" s="26">
        <v>0</v>
      </c>
      <c r="AA37" s="31">
        <v>0</v>
      </c>
      <c r="AB37" s="31">
        <v>0</v>
      </c>
      <c r="AC37" s="31">
        <v>0</v>
      </c>
      <c r="AD37" s="31">
        <v>0</v>
      </c>
      <c r="AE37" s="16" t="s">
        <v>41</v>
      </c>
      <c r="AF37" s="27">
        <v>0</v>
      </c>
      <c r="AG37" s="27">
        <v>0</v>
      </c>
      <c r="AH37" s="27">
        <v>0</v>
      </c>
      <c r="AI37" s="27">
        <v>0</v>
      </c>
      <c r="AJ37" s="27">
        <v>0</v>
      </c>
      <c r="AK37" s="27">
        <v>0</v>
      </c>
      <c r="AL37" s="27">
        <v>0</v>
      </c>
      <c r="AM37" s="15">
        <v>0</v>
      </c>
      <c r="AN37" s="15">
        <v>0</v>
      </c>
      <c r="AO37" s="15">
        <v>0</v>
      </c>
      <c r="AP37" s="15">
        <v>0</v>
      </c>
      <c r="AQ37" s="13"/>
      <c r="AR37" s="12">
        <f t="shared" si="0"/>
        <v>1</v>
      </c>
      <c r="AS37" s="12">
        <f t="shared" si="1"/>
        <v>0</v>
      </c>
      <c r="AT37" s="12" t="str">
        <f t="shared" si="20"/>
        <v>C2</v>
      </c>
      <c r="AU37" s="9">
        <f t="shared" si="21"/>
        <v>6</v>
      </c>
      <c r="AV37" s="4">
        <f t="shared" si="4"/>
        <v>0</v>
      </c>
      <c r="AW37" s="4">
        <f t="shared" si="5"/>
        <v>1</v>
      </c>
      <c r="AX37" s="4">
        <f t="shared" si="6"/>
        <v>1</v>
      </c>
      <c r="AY37" s="4">
        <f t="shared" si="7"/>
        <v>0</v>
      </c>
      <c r="AZ37" s="4">
        <f t="shared" si="8"/>
        <v>0</v>
      </c>
      <c r="BA37" s="4">
        <f t="shared" si="9"/>
        <v>1</v>
      </c>
      <c r="BB37" s="4">
        <f t="shared" si="10"/>
        <v>1</v>
      </c>
      <c r="BC37" s="7">
        <f t="shared" si="11"/>
        <v>0</v>
      </c>
      <c r="BD37" s="7">
        <f t="shared" si="22"/>
        <v>1</v>
      </c>
      <c r="BE37" s="7">
        <f t="shared" si="23"/>
        <v>0</v>
      </c>
      <c r="BF37" s="7">
        <f t="shared" si="24"/>
        <v>1</v>
      </c>
      <c r="BG37" s="7">
        <f t="shared" si="25"/>
        <v>0</v>
      </c>
      <c r="BH37" s="4">
        <f t="shared" si="26"/>
        <v>1</v>
      </c>
      <c r="BI37" s="4">
        <f t="shared" si="17"/>
        <v>1</v>
      </c>
      <c r="BJ37" s="4">
        <f t="shared" si="18"/>
        <v>0</v>
      </c>
      <c r="BK37" s="4">
        <f t="shared" si="19"/>
        <v>1</v>
      </c>
    </row>
    <row r="38" spans="1:63" ht="90" customHeight="1" x14ac:dyDescent="0.25">
      <c r="A38" s="17" t="s">
        <v>440</v>
      </c>
      <c r="B38" s="38" t="s">
        <v>441</v>
      </c>
      <c r="C38" s="38" t="s">
        <v>525</v>
      </c>
      <c r="D38" s="39"/>
      <c r="E38" s="23" t="s">
        <v>2847</v>
      </c>
      <c r="F38" s="29" t="s">
        <v>526</v>
      </c>
      <c r="G38" s="29" t="s">
        <v>527</v>
      </c>
      <c r="H38" s="14" t="s">
        <v>2893</v>
      </c>
      <c r="I38" s="24" t="s">
        <v>446</v>
      </c>
      <c r="J38" s="29" t="s">
        <v>517</v>
      </c>
      <c r="K38" s="25" t="s">
        <v>2114</v>
      </c>
      <c r="L38" s="25" t="s">
        <v>2119</v>
      </c>
      <c r="M38" s="25" t="s">
        <v>2136</v>
      </c>
      <c r="N38" s="25" t="s">
        <v>51</v>
      </c>
      <c r="O38" s="14" t="s">
        <v>266</v>
      </c>
      <c r="P38" s="142" t="s">
        <v>3065</v>
      </c>
      <c r="Q38" s="14" t="s">
        <v>45</v>
      </c>
      <c r="R38" s="22"/>
      <c r="S38" s="40">
        <v>7000</v>
      </c>
      <c r="T38" s="21">
        <v>0</v>
      </c>
      <c r="U38" s="21">
        <v>0</v>
      </c>
      <c r="V38" s="21">
        <v>0</v>
      </c>
      <c r="W38" s="21">
        <v>0</v>
      </c>
      <c r="X38" s="21">
        <v>0</v>
      </c>
      <c r="Y38" s="21">
        <v>0</v>
      </c>
      <c r="Z38" s="21">
        <v>0</v>
      </c>
      <c r="AA38" s="31">
        <v>0</v>
      </c>
      <c r="AB38" s="31">
        <v>0</v>
      </c>
      <c r="AC38" s="31">
        <v>0</v>
      </c>
      <c r="AD38" s="31">
        <v>0</v>
      </c>
      <c r="AE38" s="16" t="s">
        <v>41</v>
      </c>
      <c r="AF38" s="41">
        <v>0</v>
      </c>
      <c r="AG38" s="26">
        <v>0</v>
      </c>
      <c r="AH38" s="26">
        <v>0</v>
      </c>
      <c r="AI38" s="26">
        <v>0</v>
      </c>
      <c r="AJ38" s="26">
        <v>0</v>
      </c>
      <c r="AK38" s="26">
        <v>0</v>
      </c>
      <c r="AL38" s="26">
        <v>0</v>
      </c>
      <c r="AM38" s="15">
        <v>0</v>
      </c>
      <c r="AN38" s="15">
        <v>0</v>
      </c>
      <c r="AO38" s="15">
        <v>0</v>
      </c>
      <c r="AP38" s="15">
        <v>0</v>
      </c>
      <c r="AQ38" s="42"/>
      <c r="AR38" s="12">
        <f t="shared" si="0"/>
        <v>1</v>
      </c>
      <c r="AS38" s="12">
        <f t="shared" si="1"/>
        <v>0</v>
      </c>
      <c r="AT38" s="12" t="str">
        <f t="shared" si="20"/>
        <v>C4</v>
      </c>
      <c r="AU38" s="9">
        <f t="shared" si="21"/>
        <v>6</v>
      </c>
      <c r="AV38" s="4">
        <f t="shared" si="4"/>
        <v>0</v>
      </c>
      <c r="AW38" s="4">
        <f t="shared" si="5"/>
        <v>1</v>
      </c>
      <c r="AX38" s="4">
        <f t="shared" si="6"/>
        <v>1</v>
      </c>
      <c r="AY38" s="4">
        <f t="shared" si="7"/>
        <v>0</v>
      </c>
      <c r="AZ38" s="4">
        <f t="shared" si="8"/>
        <v>0</v>
      </c>
      <c r="BA38" s="4">
        <f t="shared" si="9"/>
        <v>1</v>
      </c>
      <c r="BB38" s="4">
        <f t="shared" si="10"/>
        <v>1</v>
      </c>
      <c r="BC38" s="7">
        <f t="shared" si="11"/>
        <v>0</v>
      </c>
      <c r="BD38" s="7">
        <f t="shared" si="22"/>
        <v>1</v>
      </c>
      <c r="BE38" s="7">
        <f t="shared" si="23"/>
        <v>0</v>
      </c>
      <c r="BF38" s="7">
        <f t="shared" si="24"/>
        <v>1</v>
      </c>
      <c r="BG38" s="7">
        <f t="shared" si="25"/>
        <v>0</v>
      </c>
      <c r="BH38" s="4">
        <f t="shared" si="26"/>
        <v>1</v>
      </c>
      <c r="BI38" s="4">
        <f t="shared" si="17"/>
        <v>1</v>
      </c>
      <c r="BJ38" s="4">
        <f t="shared" si="18"/>
        <v>0</v>
      </c>
      <c r="BK38" s="4">
        <f t="shared" si="19"/>
        <v>1</v>
      </c>
    </row>
    <row r="39" spans="1:63" ht="90" customHeight="1" x14ac:dyDescent="0.25">
      <c r="A39" s="17" t="s">
        <v>853</v>
      </c>
      <c r="B39" s="23" t="s">
        <v>854</v>
      </c>
      <c r="C39" s="23" t="s">
        <v>2498</v>
      </c>
      <c r="D39" s="39"/>
      <c r="E39" s="23" t="s">
        <v>2483</v>
      </c>
      <c r="F39" s="24" t="s">
        <v>2484</v>
      </c>
      <c r="G39" s="24" t="s">
        <v>2485</v>
      </c>
      <c r="H39" s="14" t="s">
        <v>2893</v>
      </c>
      <c r="I39" s="24" t="s">
        <v>889</v>
      </c>
      <c r="J39" s="24" t="s">
        <v>866</v>
      </c>
      <c r="K39" s="25" t="s">
        <v>2115</v>
      </c>
      <c r="L39" s="25" t="s">
        <v>2117</v>
      </c>
      <c r="M39" s="25" t="s">
        <v>2131</v>
      </c>
      <c r="N39" s="25" t="s">
        <v>51</v>
      </c>
      <c r="O39" s="25" t="s">
        <v>44</v>
      </c>
      <c r="P39" s="142" t="s">
        <v>3065</v>
      </c>
      <c r="Q39" s="14" t="s">
        <v>45</v>
      </c>
      <c r="R39" s="30">
        <v>1</v>
      </c>
      <c r="S39" s="31">
        <v>71500</v>
      </c>
      <c r="T39" s="31">
        <v>0</v>
      </c>
      <c r="U39" s="31">
        <v>0</v>
      </c>
      <c r="V39" s="31">
        <v>6500</v>
      </c>
      <c r="W39" s="31">
        <v>65000</v>
      </c>
      <c r="X39" s="31">
        <v>0</v>
      </c>
      <c r="Y39" s="31">
        <v>0</v>
      </c>
      <c r="Z39" s="31">
        <v>0</v>
      </c>
      <c r="AA39" s="31">
        <v>0</v>
      </c>
      <c r="AB39" s="31">
        <v>0</v>
      </c>
      <c r="AC39" s="31">
        <v>0</v>
      </c>
      <c r="AD39" s="31">
        <v>0</v>
      </c>
      <c r="AE39" s="16" t="s">
        <v>41</v>
      </c>
      <c r="AF39" s="15">
        <v>0</v>
      </c>
      <c r="AG39" s="15">
        <v>0</v>
      </c>
      <c r="AH39" s="15">
        <v>0</v>
      </c>
      <c r="AI39" s="15">
        <v>0</v>
      </c>
      <c r="AJ39" s="15">
        <v>0</v>
      </c>
      <c r="AK39" s="15">
        <v>0</v>
      </c>
      <c r="AL39" s="15">
        <v>0</v>
      </c>
      <c r="AM39" s="15">
        <v>0</v>
      </c>
      <c r="AN39" s="15">
        <v>0</v>
      </c>
      <c r="AO39" s="15">
        <v>0</v>
      </c>
      <c r="AP39" s="15">
        <v>0</v>
      </c>
      <c r="AQ39" s="13"/>
      <c r="AR39" s="12">
        <f t="shared" si="0"/>
        <v>1</v>
      </c>
      <c r="AS39" s="12">
        <f t="shared" si="1"/>
        <v>0</v>
      </c>
      <c r="AT39" s="12" t="str">
        <f t="shared" si="20"/>
        <v>B4</v>
      </c>
      <c r="AU39" s="9">
        <f t="shared" si="21"/>
        <v>8</v>
      </c>
      <c r="AV39" s="4">
        <f t="shared" si="4"/>
        <v>1</v>
      </c>
      <c r="AW39" s="4">
        <f t="shared" si="5"/>
        <v>1</v>
      </c>
      <c r="AX39" s="4">
        <f t="shared" si="6"/>
        <v>1</v>
      </c>
      <c r="AY39" s="4">
        <f t="shared" si="7"/>
        <v>0</v>
      </c>
      <c r="AZ39" s="4">
        <f t="shared" si="8"/>
        <v>1</v>
      </c>
      <c r="BA39" s="4">
        <f t="shared" si="9"/>
        <v>1</v>
      </c>
      <c r="BB39" s="4">
        <f t="shared" si="10"/>
        <v>1</v>
      </c>
      <c r="BC39" s="7">
        <f t="shared" si="11"/>
        <v>0</v>
      </c>
      <c r="BD39" s="7">
        <f t="shared" si="22"/>
        <v>1</v>
      </c>
      <c r="BE39" s="7">
        <f t="shared" si="23"/>
        <v>0</v>
      </c>
      <c r="BF39" s="7">
        <f t="shared" si="24"/>
        <v>0</v>
      </c>
      <c r="BG39" s="7">
        <f t="shared" si="25"/>
        <v>1</v>
      </c>
      <c r="BH39" s="4">
        <f t="shared" si="26"/>
        <v>1</v>
      </c>
      <c r="BI39" s="4">
        <f t="shared" si="17"/>
        <v>1</v>
      </c>
      <c r="BJ39" s="4">
        <f t="shared" si="18"/>
        <v>0</v>
      </c>
      <c r="BK39" s="4">
        <f t="shared" si="19"/>
        <v>1</v>
      </c>
    </row>
    <row r="40" spans="1:63" ht="90" customHeight="1" x14ac:dyDescent="0.25">
      <c r="A40" s="17" t="s">
        <v>440</v>
      </c>
      <c r="B40" s="33" t="s">
        <v>441</v>
      </c>
      <c r="C40" s="33" t="s">
        <v>504</v>
      </c>
      <c r="D40" s="34"/>
      <c r="E40" s="33" t="s">
        <v>505</v>
      </c>
      <c r="F40" s="35" t="s">
        <v>506</v>
      </c>
      <c r="G40" s="35" t="s">
        <v>480</v>
      </c>
      <c r="H40" s="14" t="s">
        <v>2893</v>
      </c>
      <c r="I40" s="24" t="s">
        <v>446</v>
      </c>
      <c r="J40" s="35" t="s">
        <v>457</v>
      </c>
      <c r="K40" s="14" t="s">
        <v>2115</v>
      </c>
      <c r="L40" s="25" t="s">
        <v>2120</v>
      </c>
      <c r="M40" s="25" t="s">
        <v>2142</v>
      </c>
      <c r="N40" s="25" t="s">
        <v>51</v>
      </c>
      <c r="O40" s="106" t="s">
        <v>266</v>
      </c>
      <c r="P40" s="142" t="s">
        <v>3065</v>
      </c>
      <c r="Q40" s="14" t="s">
        <v>111</v>
      </c>
      <c r="R40" s="22"/>
      <c r="S40" s="36">
        <v>25000</v>
      </c>
      <c r="T40" s="36">
        <v>0</v>
      </c>
      <c r="U40" s="36">
        <v>0</v>
      </c>
      <c r="V40" s="36">
        <v>25000</v>
      </c>
      <c r="W40" s="36">
        <v>0</v>
      </c>
      <c r="X40" s="36">
        <v>0</v>
      </c>
      <c r="Y40" s="36">
        <v>0</v>
      </c>
      <c r="Z40" s="36">
        <v>0</v>
      </c>
      <c r="AA40" s="31">
        <v>0</v>
      </c>
      <c r="AB40" s="31">
        <v>0</v>
      </c>
      <c r="AC40" s="31">
        <v>0</v>
      </c>
      <c r="AD40" s="31">
        <v>0</v>
      </c>
      <c r="AE40" s="16" t="s">
        <v>41</v>
      </c>
      <c r="AF40" s="49">
        <v>0</v>
      </c>
      <c r="AG40" s="26">
        <v>0</v>
      </c>
      <c r="AH40" s="26">
        <v>0</v>
      </c>
      <c r="AI40" s="26">
        <v>0</v>
      </c>
      <c r="AJ40" s="26">
        <v>0</v>
      </c>
      <c r="AK40" s="26">
        <v>0</v>
      </c>
      <c r="AL40" s="26">
        <v>0</v>
      </c>
      <c r="AM40" s="15">
        <v>0</v>
      </c>
      <c r="AN40" s="15">
        <v>0</v>
      </c>
      <c r="AO40" s="15">
        <v>0</v>
      </c>
      <c r="AP40" s="15">
        <v>0</v>
      </c>
      <c r="AQ40" s="48"/>
      <c r="AR40" s="12">
        <f t="shared" si="0"/>
        <v>1</v>
      </c>
      <c r="AS40" s="12">
        <f t="shared" si="1"/>
        <v>0</v>
      </c>
      <c r="AT40" s="12" t="str">
        <f t="shared" si="20"/>
        <v>D2</v>
      </c>
      <c r="AU40" s="9">
        <f t="shared" si="21"/>
        <v>6</v>
      </c>
      <c r="AV40" s="4">
        <f t="shared" si="4"/>
        <v>1</v>
      </c>
      <c r="AW40" s="4">
        <f t="shared" si="5"/>
        <v>1</v>
      </c>
      <c r="AX40" s="4">
        <f t="shared" si="6"/>
        <v>1</v>
      </c>
      <c r="AY40" s="4">
        <f t="shared" si="7"/>
        <v>0</v>
      </c>
      <c r="AZ40" s="4">
        <f t="shared" si="8"/>
        <v>0</v>
      </c>
      <c r="BA40" s="4">
        <f t="shared" si="9"/>
        <v>1</v>
      </c>
      <c r="BB40" s="4">
        <f t="shared" si="10"/>
        <v>1</v>
      </c>
      <c r="BC40" s="7">
        <f t="shared" si="11"/>
        <v>0</v>
      </c>
      <c r="BD40" s="7">
        <f t="shared" si="22"/>
        <v>1</v>
      </c>
      <c r="BE40" s="7">
        <f t="shared" si="23"/>
        <v>0</v>
      </c>
      <c r="BF40" s="7">
        <f t="shared" si="24"/>
        <v>0</v>
      </c>
      <c r="BG40" s="7">
        <f t="shared" si="25"/>
        <v>1</v>
      </c>
      <c r="BH40" s="4">
        <f t="shared" si="26"/>
        <v>1</v>
      </c>
      <c r="BI40" s="4">
        <f t="shared" si="17"/>
        <v>0</v>
      </c>
      <c r="BJ40" s="4">
        <f t="shared" si="18"/>
        <v>0</v>
      </c>
      <c r="BK40" s="4">
        <f t="shared" si="19"/>
        <v>0</v>
      </c>
    </row>
    <row r="41" spans="1:63" ht="90" customHeight="1" x14ac:dyDescent="0.25">
      <c r="A41" s="17" t="s">
        <v>52</v>
      </c>
      <c r="B41" s="23" t="s">
        <v>53</v>
      </c>
      <c r="C41" s="23" t="s">
        <v>65</v>
      </c>
      <c r="D41" s="18">
        <v>3</v>
      </c>
      <c r="E41" s="23" t="s">
        <v>66</v>
      </c>
      <c r="F41" s="24" t="s">
        <v>67</v>
      </c>
      <c r="G41" s="24" t="s">
        <v>63</v>
      </c>
      <c r="H41" s="14" t="s">
        <v>2893</v>
      </c>
      <c r="I41" s="24" t="s">
        <v>68</v>
      </c>
      <c r="J41" s="24" t="s">
        <v>69</v>
      </c>
      <c r="K41" s="14" t="s">
        <v>2114</v>
      </c>
      <c r="L41" s="14" t="s">
        <v>2119</v>
      </c>
      <c r="M41" s="25" t="s">
        <v>2134</v>
      </c>
      <c r="N41" s="25" t="s">
        <v>51</v>
      </c>
      <c r="O41" s="25" t="s">
        <v>44</v>
      </c>
      <c r="P41" s="142" t="s">
        <v>3065</v>
      </c>
      <c r="Q41" s="14" t="s">
        <v>111</v>
      </c>
      <c r="R41" s="30">
        <v>1</v>
      </c>
      <c r="S41" s="31">
        <v>12000</v>
      </c>
      <c r="T41" s="31">
        <v>0</v>
      </c>
      <c r="U41" s="31">
        <v>0</v>
      </c>
      <c r="V41" s="31">
        <v>12000</v>
      </c>
      <c r="W41" s="31">
        <v>0</v>
      </c>
      <c r="X41" s="31">
        <v>0</v>
      </c>
      <c r="Y41" s="31">
        <v>0</v>
      </c>
      <c r="Z41" s="31">
        <v>0</v>
      </c>
      <c r="AA41" s="31">
        <v>0</v>
      </c>
      <c r="AB41" s="31">
        <v>0</v>
      </c>
      <c r="AC41" s="31">
        <v>0</v>
      </c>
      <c r="AD41" s="31">
        <v>0</v>
      </c>
      <c r="AE41" s="16" t="s">
        <v>41</v>
      </c>
      <c r="AF41" s="31">
        <v>0</v>
      </c>
      <c r="AG41" s="31">
        <v>0</v>
      </c>
      <c r="AH41" s="31">
        <v>0</v>
      </c>
      <c r="AI41" s="31">
        <v>0</v>
      </c>
      <c r="AJ41" s="31">
        <v>0</v>
      </c>
      <c r="AK41" s="31">
        <v>0</v>
      </c>
      <c r="AL41" s="31">
        <v>0</v>
      </c>
      <c r="AM41" s="31">
        <v>0</v>
      </c>
      <c r="AN41" s="31">
        <v>0</v>
      </c>
      <c r="AO41" s="31">
        <v>0</v>
      </c>
      <c r="AP41" s="31">
        <v>0</v>
      </c>
      <c r="AQ41" s="24"/>
      <c r="AR41" s="12">
        <f t="shared" si="0"/>
        <v>1</v>
      </c>
      <c r="AS41" s="12">
        <f t="shared" si="1"/>
        <v>0</v>
      </c>
      <c r="AT41" s="12" t="str">
        <f t="shared" si="20"/>
        <v>C2</v>
      </c>
      <c r="AU41" s="9">
        <f t="shared" si="21"/>
        <v>8</v>
      </c>
      <c r="AV41" s="4">
        <f t="shared" si="4"/>
        <v>1</v>
      </c>
      <c r="AW41" s="4">
        <f t="shared" si="5"/>
        <v>1</v>
      </c>
      <c r="AX41" s="4">
        <f t="shared" si="6"/>
        <v>1</v>
      </c>
      <c r="AY41" s="4">
        <f t="shared" si="7"/>
        <v>1</v>
      </c>
      <c r="AZ41" s="4">
        <f t="shared" si="8"/>
        <v>1</v>
      </c>
      <c r="BA41" s="4">
        <f t="shared" si="9"/>
        <v>1</v>
      </c>
      <c r="BB41" s="4">
        <f t="shared" si="10"/>
        <v>1</v>
      </c>
      <c r="BC41" s="7">
        <f t="shared" si="11"/>
        <v>0</v>
      </c>
      <c r="BD41" s="7">
        <f t="shared" si="22"/>
        <v>1</v>
      </c>
      <c r="BE41" s="7">
        <f t="shared" si="23"/>
        <v>0</v>
      </c>
      <c r="BF41" s="7">
        <f t="shared" si="24"/>
        <v>1</v>
      </c>
      <c r="BG41" s="7">
        <f t="shared" si="25"/>
        <v>0</v>
      </c>
      <c r="BH41" s="4">
        <f t="shared" si="26"/>
        <v>1</v>
      </c>
      <c r="BI41" s="4">
        <f t="shared" si="17"/>
        <v>0</v>
      </c>
      <c r="BJ41" s="4">
        <f t="shared" si="18"/>
        <v>0</v>
      </c>
      <c r="BK41" s="4">
        <f t="shared" si="19"/>
        <v>0</v>
      </c>
    </row>
    <row r="42" spans="1:63" ht="90" customHeight="1" x14ac:dyDescent="0.25">
      <c r="A42" s="17" t="s">
        <v>692</v>
      </c>
      <c r="B42" s="23" t="s">
        <v>693</v>
      </c>
      <c r="C42" s="23" t="s">
        <v>709</v>
      </c>
      <c r="D42" s="18">
        <v>4</v>
      </c>
      <c r="E42" s="23" t="s">
        <v>710</v>
      </c>
      <c r="F42" s="24" t="s">
        <v>711</v>
      </c>
      <c r="G42" s="24" t="s">
        <v>712</v>
      </c>
      <c r="H42" s="14" t="s">
        <v>2893</v>
      </c>
      <c r="I42" s="24" t="s">
        <v>713</v>
      </c>
      <c r="J42" s="24" t="s">
        <v>714</v>
      </c>
      <c r="K42" s="14" t="s">
        <v>2115</v>
      </c>
      <c r="L42" s="25" t="s">
        <v>2119</v>
      </c>
      <c r="M42" s="25" t="s">
        <v>2139</v>
      </c>
      <c r="N42" s="25" t="s">
        <v>51</v>
      </c>
      <c r="O42" s="25" t="s">
        <v>44</v>
      </c>
      <c r="P42" s="142" t="s">
        <v>3065</v>
      </c>
      <c r="Q42" s="14" t="s">
        <v>45</v>
      </c>
      <c r="R42" s="30">
        <v>1</v>
      </c>
      <c r="S42" s="26">
        <v>45000</v>
      </c>
      <c r="T42" s="26">
        <v>0</v>
      </c>
      <c r="U42" s="26">
        <v>0</v>
      </c>
      <c r="V42" s="26">
        <v>45000</v>
      </c>
      <c r="W42" s="26">
        <v>0</v>
      </c>
      <c r="X42" s="26">
        <v>0</v>
      </c>
      <c r="Y42" s="26">
        <v>0</v>
      </c>
      <c r="Z42" s="26">
        <v>0</v>
      </c>
      <c r="AA42" s="31">
        <v>0</v>
      </c>
      <c r="AB42" s="31">
        <v>0</v>
      </c>
      <c r="AC42" s="31">
        <v>0</v>
      </c>
      <c r="AD42" s="31">
        <v>0</v>
      </c>
      <c r="AE42" s="16" t="s">
        <v>41</v>
      </c>
      <c r="AF42" s="28">
        <v>0</v>
      </c>
      <c r="AG42" s="26">
        <v>0</v>
      </c>
      <c r="AH42" s="26">
        <v>0</v>
      </c>
      <c r="AI42" s="26">
        <v>0</v>
      </c>
      <c r="AJ42" s="26">
        <v>0</v>
      </c>
      <c r="AK42" s="26">
        <v>0</v>
      </c>
      <c r="AL42" s="26">
        <v>0</v>
      </c>
      <c r="AM42" s="15">
        <v>0</v>
      </c>
      <c r="AN42" s="15">
        <v>0</v>
      </c>
      <c r="AO42" s="15">
        <v>0</v>
      </c>
      <c r="AP42" s="15">
        <v>0</v>
      </c>
      <c r="AQ42" s="13"/>
      <c r="AR42" s="12">
        <f t="shared" si="0"/>
        <v>1</v>
      </c>
      <c r="AS42" s="12">
        <f t="shared" si="1"/>
        <v>0</v>
      </c>
      <c r="AT42" s="12" t="str">
        <f t="shared" si="20"/>
        <v>C7</v>
      </c>
      <c r="AU42" s="9">
        <f t="shared" si="21"/>
        <v>9</v>
      </c>
      <c r="AV42" s="4">
        <f t="shared" si="4"/>
        <v>1</v>
      </c>
      <c r="AW42" s="4">
        <f t="shared" si="5"/>
        <v>1</v>
      </c>
      <c r="AX42" s="4">
        <f t="shared" si="6"/>
        <v>1</v>
      </c>
      <c r="AY42" s="4">
        <f t="shared" si="7"/>
        <v>1</v>
      </c>
      <c r="AZ42" s="4">
        <f t="shared" si="8"/>
        <v>1</v>
      </c>
      <c r="BA42" s="4">
        <f t="shared" si="9"/>
        <v>1</v>
      </c>
      <c r="BB42" s="4">
        <f t="shared" si="10"/>
        <v>1</v>
      </c>
      <c r="BC42" s="7">
        <f t="shared" si="11"/>
        <v>0</v>
      </c>
      <c r="BD42" s="7">
        <f t="shared" si="22"/>
        <v>1</v>
      </c>
      <c r="BE42" s="7">
        <f t="shared" si="23"/>
        <v>0</v>
      </c>
      <c r="BF42" s="7">
        <f t="shared" si="24"/>
        <v>0</v>
      </c>
      <c r="BG42" s="7">
        <f t="shared" si="25"/>
        <v>1</v>
      </c>
      <c r="BH42" s="4">
        <f t="shared" si="26"/>
        <v>1</v>
      </c>
      <c r="BI42" s="4">
        <f t="shared" si="17"/>
        <v>1</v>
      </c>
      <c r="BJ42" s="4">
        <f t="shared" si="18"/>
        <v>0</v>
      </c>
      <c r="BK42" s="4">
        <f t="shared" si="19"/>
        <v>1</v>
      </c>
    </row>
    <row r="43" spans="1:63" ht="90" customHeight="1" x14ac:dyDescent="0.25">
      <c r="A43" s="17" t="s">
        <v>692</v>
      </c>
      <c r="B43" s="23" t="s">
        <v>693</v>
      </c>
      <c r="C43" s="23" t="s">
        <v>2624</v>
      </c>
      <c r="D43" s="25">
        <v>7</v>
      </c>
      <c r="E43" s="23" t="s">
        <v>2626</v>
      </c>
      <c r="F43" s="24" t="s">
        <v>2618</v>
      </c>
      <c r="G43" s="24" t="s">
        <v>2619</v>
      </c>
      <c r="H43" s="14" t="s">
        <v>2893</v>
      </c>
      <c r="I43" s="24" t="s">
        <v>713</v>
      </c>
      <c r="J43" s="24" t="s">
        <v>714</v>
      </c>
      <c r="K43" s="25" t="s">
        <v>2115</v>
      </c>
      <c r="L43" s="25" t="s">
        <v>2119</v>
      </c>
      <c r="M43" s="25" t="s">
        <v>2909</v>
      </c>
      <c r="N43" s="25" t="s">
        <v>51</v>
      </c>
      <c r="O43" s="25" t="s">
        <v>44</v>
      </c>
      <c r="P43" s="142" t="s">
        <v>3065</v>
      </c>
      <c r="Q43" s="14" t="s">
        <v>111</v>
      </c>
      <c r="R43" s="30">
        <v>1</v>
      </c>
      <c r="S43" s="26">
        <v>5500</v>
      </c>
      <c r="T43" s="26">
        <v>0</v>
      </c>
      <c r="U43" s="26">
        <v>0</v>
      </c>
      <c r="V43" s="26">
        <v>5500</v>
      </c>
      <c r="W43" s="26">
        <v>0</v>
      </c>
      <c r="X43" s="26">
        <v>0</v>
      </c>
      <c r="Y43" s="26">
        <v>0</v>
      </c>
      <c r="Z43" s="26">
        <v>0</v>
      </c>
      <c r="AA43" s="31">
        <v>0</v>
      </c>
      <c r="AB43" s="31">
        <v>0</v>
      </c>
      <c r="AC43" s="31">
        <v>0</v>
      </c>
      <c r="AD43" s="31">
        <v>0</v>
      </c>
      <c r="AE43" s="16" t="s">
        <v>41</v>
      </c>
      <c r="AF43" s="28">
        <v>0</v>
      </c>
      <c r="AG43" s="28">
        <v>0</v>
      </c>
      <c r="AH43" s="28">
        <v>0</v>
      </c>
      <c r="AI43" s="28">
        <v>0</v>
      </c>
      <c r="AJ43" s="28">
        <v>0</v>
      </c>
      <c r="AK43" s="28">
        <v>0</v>
      </c>
      <c r="AL43" s="28">
        <v>0</v>
      </c>
      <c r="AM43" s="15">
        <v>0</v>
      </c>
      <c r="AN43" s="15">
        <v>0</v>
      </c>
      <c r="AO43" s="15">
        <v>0</v>
      </c>
      <c r="AP43" s="15">
        <v>0</v>
      </c>
      <c r="AQ43" s="13"/>
      <c r="AR43" s="12">
        <f t="shared" si="0"/>
        <v>1</v>
      </c>
      <c r="AS43" s="12">
        <f t="shared" si="1"/>
        <v>0</v>
      </c>
      <c r="AT43" s="12" t="str">
        <f t="shared" si="20"/>
        <v>C8</v>
      </c>
      <c r="AU43" s="9">
        <f t="shared" si="21"/>
        <v>8</v>
      </c>
      <c r="AV43" s="4">
        <f t="shared" si="4"/>
        <v>1</v>
      </c>
      <c r="AW43" s="4">
        <f t="shared" si="5"/>
        <v>1</v>
      </c>
      <c r="AX43" s="4">
        <f t="shared" si="6"/>
        <v>1</v>
      </c>
      <c r="AY43" s="4">
        <f t="shared" si="7"/>
        <v>1</v>
      </c>
      <c r="AZ43" s="4">
        <f t="shared" si="8"/>
        <v>1</v>
      </c>
      <c r="BA43" s="4">
        <f t="shared" si="9"/>
        <v>1</v>
      </c>
      <c r="BB43" s="4">
        <f t="shared" si="10"/>
        <v>1</v>
      </c>
      <c r="BC43" s="7">
        <f t="shared" si="11"/>
        <v>0</v>
      </c>
      <c r="BD43" s="7">
        <f t="shared" si="22"/>
        <v>1</v>
      </c>
      <c r="BE43" s="7">
        <f t="shared" si="23"/>
        <v>0</v>
      </c>
      <c r="BF43" s="7">
        <f t="shared" si="24"/>
        <v>0</v>
      </c>
      <c r="BG43" s="7">
        <f t="shared" si="25"/>
        <v>1</v>
      </c>
      <c r="BH43" s="4">
        <f t="shared" si="26"/>
        <v>1</v>
      </c>
      <c r="BI43" s="4">
        <f t="shared" si="17"/>
        <v>0</v>
      </c>
      <c r="BJ43" s="4">
        <f t="shared" si="18"/>
        <v>0</v>
      </c>
      <c r="BK43" s="4">
        <f t="shared" si="19"/>
        <v>0</v>
      </c>
    </row>
    <row r="44" spans="1:63" ht="90" customHeight="1" x14ac:dyDescent="0.25">
      <c r="A44" s="54" t="s">
        <v>1012</v>
      </c>
      <c r="B44" s="54" t="s">
        <v>1074</v>
      </c>
      <c r="C44" s="54" t="s">
        <v>1095</v>
      </c>
      <c r="D44" s="56">
        <v>7</v>
      </c>
      <c r="E44" s="54" t="s">
        <v>1096</v>
      </c>
      <c r="F44" s="29" t="s">
        <v>1097</v>
      </c>
      <c r="G44" s="29" t="s">
        <v>1098</v>
      </c>
      <c r="H44" s="29"/>
      <c r="I44" s="29" t="s">
        <v>2078</v>
      </c>
      <c r="J44" s="29" t="s">
        <v>1099</v>
      </c>
      <c r="K44" s="14" t="s">
        <v>2115</v>
      </c>
      <c r="L44" s="14" t="s">
        <v>2117</v>
      </c>
      <c r="M44" s="14" t="s">
        <v>2130</v>
      </c>
      <c r="N44" s="25" t="s">
        <v>51</v>
      </c>
      <c r="O44" s="25" t="s">
        <v>44</v>
      </c>
      <c r="P44" s="142" t="s">
        <v>3065</v>
      </c>
      <c r="Q44" s="14" t="s">
        <v>45</v>
      </c>
      <c r="R44" s="14"/>
      <c r="S44" s="57">
        <v>2100000</v>
      </c>
      <c r="T44" s="61">
        <v>100000</v>
      </c>
      <c r="U44" s="61">
        <v>0</v>
      </c>
      <c r="V44" s="61">
        <v>0</v>
      </c>
      <c r="W44" s="61">
        <v>0</v>
      </c>
      <c r="X44" s="61">
        <v>0</v>
      </c>
      <c r="Y44" s="61">
        <v>100000</v>
      </c>
      <c r="Z44" s="61">
        <v>2000000</v>
      </c>
      <c r="AA44" s="31">
        <v>0</v>
      </c>
      <c r="AB44" s="31">
        <v>0</v>
      </c>
      <c r="AC44" s="31">
        <v>0</v>
      </c>
      <c r="AD44" s="31">
        <v>0</v>
      </c>
      <c r="AE44" s="32" t="s">
        <v>1100</v>
      </c>
      <c r="AF44" s="57">
        <v>500000</v>
      </c>
      <c r="AG44" s="61">
        <v>0</v>
      </c>
      <c r="AH44" s="61">
        <v>0</v>
      </c>
      <c r="AI44" s="61">
        <v>0</v>
      </c>
      <c r="AJ44" s="61">
        <v>0</v>
      </c>
      <c r="AK44" s="61">
        <v>0</v>
      </c>
      <c r="AL44" s="61">
        <v>500000</v>
      </c>
      <c r="AM44" s="15">
        <v>0</v>
      </c>
      <c r="AN44" s="15">
        <v>0</v>
      </c>
      <c r="AO44" s="15">
        <v>0</v>
      </c>
      <c r="AP44" s="15">
        <v>0</v>
      </c>
      <c r="AQ44" s="29" t="s">
        <v>1101</v>
      </c>
      <c r="AR44" s="12">
        <f t="shared" si="0"/>
        <v>0</v>
      </c>
      <c r="AS44" s="12">
        <f t="shared" si="1"/>
        <v>1</v>
      </c>
      <c r="AT44" s="12" t="str">
        <f t="shared" si="20"/>
        <v>B3</v>
      </c>
      <c r="AU44" s="9">
        <f t="shared" si="21"/>
        <v>7</v>
      </c>
      <c r="AV44" s="4">
        <f t="shared" si="4"/>
        <v>1</v>
      </c>
      <c r="AW44" s="4">
        <f t="shared" si="5"/>
        <v>1</v>
      </c>
      <c r="AX44" s="4">
        <f t="shared" si="6"/>
        <v>1</v>
      </c>
      <c r="AY44" s="4">
        <f t="shared" si="7"/>
        <v>1</v>
      </c>
      <c r="AZ44" s="4">
        <f t="shared" si="8"/>
        <v>0</v>
      </c>
      <c r="BA44" s="4">
        <f t="shared" si="9"/>
        <v>0</v>
      </c>
      <c r="BB44" s="4">
        <f t="shared" si="10"/>
        <v>0</v>
      </c>
      <c r="BC44" s="7">
        <f t="shared" si="11"/>
        <v>0</v>
      </c>
      <c r="BD44" s="7">
        <f t="shared" si="22"/>
        <v>1</v>
      </c>
      <c r="BE44" s="7">
        <f t="shared" si="23"/>
        <v>0</v>
      </c>
      <c r="BF44" s="7">
        <f t="shared" si="24"/>
        <v>0</v>
      </c>
      <c r="BG44" s="7">
        <f t="shared" si="25"/>
        <v>1</v>
      </c>
      <c r="BH44" s="4">
        <f t="shared" si="26"/>
        <v>1</v>
      </c>
      <c r="BI44" s="4">
        <f t="shared" si="17"/>
        <v>1</v>
      </c>
      <c r="BJ44" s="4">
        <f t="shared" si="18"/>
        <v>0</v>
      </c>
      <c r="BK44" s="4">
        <f t="shared" si="19"/>
        <v>1</v>
      </c>
    </row>
    <row r="45" spans="1:63" ht="90" customHeight="1" x14ac:dyDescent="0.25">
      <c r="A45" s="17" t="s">
        <v>318</v>
      </c>
      <c r="B45" s="23" t="s">
        <v>319</v>
      </c>
      <c r="C45" s="23" t="s">
        <v>320</v>
      </c>
      <c r="D45" s="18">
        <v>7</v>
      </c>
      <c r="E45" s="23" t="s">
        <v>321</v>
      </c>
      <c r="F45" s="24" t="s">
        <v>322</v>
      </c>
      <c r="G45" s="24" t="s">
        <v>323</v>
      </c>
      <c r="H45" s="14" t="s">
        <v>2893</v>
      </c>
      <c r="I45" s="24"/>
      <c r="J45" s="24" t="s">
        <v>324</v>
      </c>
      <c r="K45" s="14" t="s">
        <v>2115</v>
      </c>
      <c r="L45" s="25" t="s">
        <v>2119</v>
      </c>
      <c r="M45" s="25" t="s">
        <v>2150</v>
      </c>
      <c r="N45" s="25" t="s">
        <v>279</v>
      </c>
      <c r="O45" s="25" t="s">
        <v>44</v>
      </c>
      <c r="P45" s="142" t="s">
        <v>3065</v>
      </c>
      <c r="Q45" s="14" t="s">
        <v>45</v>
      </c>
      <c r="R45" s="22">
        <v>1</v>
      </c>
      <c r="S45" s="31">
        <v>35000</v>
      </c>
      <c r="T45" s="31">
        <v>0</v>
      </c>
      <c r="U45" s="31">
        <v>0</v>
      </c>
      <c r="V45" s="31">
        <v>35000</v>
      </c>
      <c r="W45" s="31">
        <v>0</v>
      </c>
      <c r="X45" s="31">
        <v>0</v>
      </c>
      <c r="Y45" s="31">
        <v>0</v>
      </c>
      <c r="Z45" s="31">
        <v>0</v>
      </c>
      <c r="AA45" s="31">
        <v>0</v>
      </c>
      <c r="AB45" s="31">
        <v>0</v>
      </c>
      <c r="AC45" s="31">
        <v>0</v>
      </c>
      <c r="AD45" s="31">
        <v>0</v>
      </c>
      <c r="AE45" s="16" t="s">
        <v>41</v>
      </c>
      <c r="AF45" s="15">
        <v>0</v>
      </c>
      <c r="AG45" s="15">
        <v>0</v>
      </c>
      <c r="AH45" s="15">
        <v>0</v>
      </c>
      <c r="AI45" s="15">
        <v>0</v>
      </c>
      <c r="AJ45" s="15">
        <v>0</v>
      </c>
      <c r="AK45" s="15">
        <v>0</v>
      </c>
      <c r="AL45" s="15">
        <v>0</v>
      </c>
      <c r="AM45" s="15">
        <v>0</v>
      </c>
      <c r="AN45" s="15">
        <v>0</v>
      </c>
      <c r="AO45" s="15">
        <v>0</v>
      </c>
      <c r="AP45" s="15">
        <v>0</v>
      </c>
      <c r="AQ45" s="13"/>
      <c r="AR45" s="12">
        <f t="shared" si="0"/>
        <v>1</v>
      </c>
      <c r="AS45" s="12">
        <f t="shared" si="1"/>
        <v>0</v>
      </c>
      <c r="AT45" s="12" t="str">
        <f t="shared" si="20"/>
        <v>C90</v>
      </c>
      <c r="AU45" s="9">
        <f t="shared" si="21"/>
        <v>8</v>
      </c>
      <c r="AV45" s="4">
        <f t="shared" si="4"/>
        <v>1</v>
      </c>
      <c r="AW45" s="4">
        <f t="shared" si="5"/>
        <v>1</v>
      </c>
      <c r="AX45" s="4">
        <f t="shared" si="6"/>
        <v>1</v>
      </c>
      <c r="AY45" s="4">
        <f t="shared" si="7"/>
        <v>1</v>
      </c>
      <c r="AZ45" s="4">
        <f t="shared" si="8"/>
        <v>1</v>
      </c>
      <c r="BA45" s="4">
        <f t="shared" si="9"/>
        <v>1</v>
      </c>
      <c r="BB45" s="4">
        <f t="shared" si="10"/>
        <v>1</v>
      </c>
      <c r="BC45" s="7">
        <f t="shared" si="11"/>
        <v>0</v>
      </c>
      <c r="BD45" s="7">
        <f t="shared" si="22"/>
        <v>1</v>
      </c>
      <c r="BE45" s="7">
        <f t="shared" si="23"/>
        <v>0</v>
      </c>
      <c r="BF45" s="7">
        <f t="shared" si="24"/>
        <v>0</v>
      </c>
      <c r="BG45" s="7">
        <f t="shared" si="25"/>
        <v>1</v>
      </c>
      <c r="BH45" s="4">
        <f t="shared" si="26"/>
        <v>0</v>
      </c>
      <c r="BI45" s="4">
        <f t="shared" si="17"/>
        <v>1</v>
      </c>
      <c r="BJ45" s="4">
        <f t="shared" si="18"/>
        <v>0</v>
      </c>
      <c r="BK45" s="4">
        <f t="shared" si="19"/>
        <v>1</v>
      </c>
    </row>
    <row r="46" spans="1:63" ht="90" customHeight="1" x14ac:dyDescent="0.25">
      <c r="A46" s="54" t="s">
        <v>1012</v>
      </c>
      <c r="B46" s="55" t="s">
        <v>2948</v>
      </c>
      <c r="C46" s="55" t="s">
        <v>2960</v>
      </c>
      <c r="D46" s="56">
        <v>4</v>
      </c>
      <c r="E46" s="55" t="s">
        <v>1033</v>
      </c>
      <c r="F46" s="29" t="s">
        <v>1034</v>
      </c>
      <c r="G46" s="29" t="s">
        <v>1035</v>
      </c>
      <c r="H46" s="14" t="s">
        <v>2893</v>
      </c>
      <c r="I46" s="29" t="s">
        <v>1036</v>
      </c>
      <c r="J46" s="29" t="s">
        <v>1037</v>
      </c>
      <c r="K46" s="14" t="s">
        <v>2115</v>
      </c>
      <c r="L46" s="25" t="s">
        <v>2119</v>
      </c>
      <c r="M46" s="25" t="s">
        <v>2150</v>
      </c>
      <c r="N46" s="25" t="s">
        <v>51</v>
      </c>
      <c r="O46" s="25" t="s">
        <v>44</v>
      </c>
      <c r="P46" s="142" t="s">
        <v>3065</v>
      </c>
      <c r="Q46" s="14" t="s">
        <v>45</v>
      </c>
      <c r="R46" s="22">
        <v>1</v>
      </c>
      <c r="S46" s="57">
        <v>600000</v>
      </c>
      <c r="T46" s="57">
        <v>0</v>
      </c>
      <c r="U46" s="57">
        <v>0</v>
      </c>
      <c r="V46" s="57">
        <v>200000</v>
      </c>
      <c r="W46" s="57">
        <v>100000</v>
      </c>
      <c r="X46" s="57">
        <v>100000</v>
      </c>
      <c r="Y46" s="57">
        <v>100000</v>
      </c>
      <c r="Z46" s="57">
        <v>100000</v>
      </c>
      <c r="AA46" s="57">
        <v>0</v>
      </c>
      <c r="AB46" s="31">
        <v>0</v>
      </c>
      <c r="AC46" s="31">
        <v>0</v>
      </c>
      <c r="AD46" s="31">
        <v>0</v>
      </c>
      <c r="AE46" s="16" t="s">
        <v>41</v>
      </c>
      <c r="AF46" s="57">
        <v>0</v>
      </c>
      <c r="AG46" s="57">
        <v>0</v>
      </c>
      <c r="AH46" s="57">
        <v>0</v>
      </c>
      <c r="AI46" s="57">
        <v>0</v>
      </c>
      <c r="AJ46" s="57">
        <v>0</v>
      </c>
      <c r="AK46" s="57">
        <v>0</v>
      </c>
      <c r="AL46" s="57">
        <v>0</v>
      </c>
      <c r="AM46" s="15">
        <v>0</v>
      </c>
      <c r="AN46" s="15">
        <v>0</v>
      </c>
      <c r="AO46" s="15">
        <v>0</v>
      </c>
      <c r="AP46" s="15">
        <v>0</v>
      </c>
      <c r="AQ46" s="29"/>
      <c r="AR46" s="12">
        <f t="shared" si="0"/>
        <v>0</v>
      </c>
      <c r="AS46" s="12">
        <f t="shared" si="1"/>
        <v>0</v>
      </c>
      <c r="AT46" s="12" t="str">
        <f t="shared" si="20"/>
        <v>C90</v>
      </c>
      <c r="AU46" s="9">
        <f t="shared" si="21"/>
        <v>9</v>
      </c>
      <c r="AV46" s="4">
        <f t="shared" si="4"/>
        <v>1</v>
      </c>
      <c r="AW46" s="4">
        <f t="shared" si="5"/>
        <v>1</v>
      </c>
      <c r="AX46" s="4">
        <f t="shared" si="6"/>
        <v>1</v>
      </c>
      <c r="AY46" s="4">
        <f t="shared" si="7"/>
        <v>1</v>
      </c>
      <c r="AZ46" s="4">
        <f t="shared" si="8"/>
        <v>1</v>
      </c>
      <c r="BA46" s="4">
        <f t="shared" si="9"/>
        <v>1</v>
      </c>
      <c r="BB46" s="4">
        <f t="shared" si="10"/>
        <v>1</v>
      </c>
      <c r="BC46" s="7">
        <f t="shared" si="11"/>
        <v>0</v>
      </c>
      <c r="BD46" s="7">
        <f t="shared" si="22"/>
        <v>1</v>
      </c>
      <c r="BE46" s="7">
        <f t="shared" si="23"/>
        <v>0</v>
      </c>
      <c r="BF46" s="7">
        <f t="shared" si="24"/>
        <v>0</v>
      </c>
      <c r="BG46" s="7">
        <f t="shared" si="25"/>
        <v>1</v>
      </c>
      <c r="BH46" s="4">
        <f t="shared" si="26"/>
        <v>1</v>
      </c>
      <c r="BI46" s="4">
        <f t="shared" si="17"/>
        <v>1</v>
      </c>
      <c r="BJ46" s="4">
        <f t="shared" si="18"/>
        <v>0</v>
      </c>
      <c r="BK46" s="4">
        <f t="shared" si="19"/>
        <v>1</v>
      </c>
    </row>
    <row r="47" spans="1:63" ht="90" customHeight="1" x14ac:dyDescent="0.25">
      <c r="A47" s="54" t="s">
        <v>1012</v>
      </c>
      <c r="B47" s="55" t="s">
        <v>2948</v>
      </c>
      <c r="C47" s="55" t="s">
        <v>2962</v>
      </c>
      <c r="D47" s="56">
        <v>2</v>
      </c>
      <c r="E47" s="55" t="s">
        <v>1043</v>
      </c>
      <c r="F47" s="29" t="s">
        <v>1034</v>
      </c>
      <c r="G47" s="29" t="s">
        <v>1044</v>
      </c>
      <c r="H47" s="14" t="s">
        <v>2893</v>
      </c>
      <c r="I47" s="29" t="s">
        <v>1045</v>
      </c>
      <c r="J47" s="29" t="s">
        <v>1046</v>
      </c>
      <c r="K47" s="25" t="s">
        <v>2114</v>
      </c>
      <c r="L47" s="25" t="s">
        <v>2120</v>
      </c>
      <c r="M47" s="25" t="s">
        <v>2141</v>
      </c>
      <c r="N47" s="25" t="s">
        <v>51</v>
      </c>
      <c r="O47" s="25" t="s">
        <v>44</v>
      </c>
      <c r="P47" s="142" t="s">
        <v>3065</v>
      </c>
      <c r="Q47" s="14" t="s">
        <v>45</v>
      </c>
      <c r="R47" s="22">
        <v>1</v>
      </c>
      <c r="S47" s="57">
        <v>500000</v>
      </c>
      <c r="T47" s="57">
        <v>0</v>
      </c>
      <c r="U47" s="31">
        <v>0</v>
      </c>
      <c r="V47" s="57">
        <v>100000</v>
      </c>
      <c r="W47" s="57">
        <v>100000</v>
      </c>
      <c r="X47" s="57">
        <v>100000</v>
      </c>
      <c r="Y47" s="57">
        <v>100000</v>
      </c>
      <c r="Z47" s="57">
        <v>100000</v>
      </c>
      <c r="AA47" s="31">
        <v>0</v>
      </c>
      <c r="AB47" s="31">
        <v>0</v>
      </c>
      <c r="AC47" s="31">
        <v>0</v>
      </c>
      <c r="AD47" s="31">
        <v>0</v>
      </c>
      <c r="AE47" s="16" t="s">
        <v>41</v>
      </c>
      <c r="AF47" s="57">
        <v>0</v>
      </c>
      <c r="AG47" s="57">
        <v>0</v>
      </c>
      <c r="AH47" s="57">
        <v>0</v>
      </c>
      <c r="AI47" s="57">
        <v>0</v>
      </c>
      <c r="AJ47" s="57">
        <v>0</v>
      </c>
      <c r="AK47" s="57">
        <v>0</v>
      </c>
      <c r="AL47" s="57">
        <v>0</v>
      </c>
      <c r="AM47" s="15">
        <v>0</v>
      </c>
      <c r="AN47" s="15">
        <v>0</v>
      </c>
      <c r="AO47" s="15">
        <v>0</v>
      </c>
      <c r="AP47" s="15">
        <v>0</v>
      </c>
      <c r="AQ47" s="29"/>
      <c r="AR47" s="12">
        <f t="shared" si="0"/>
        <v>0</v>
      </c>
      <c r="AS47" s="12">
        <f t="shared" si="1"/>
        <v>0</v>
      </c>
      <c r="AT47" s="12" t="str">
        <f t="shared" si="20"/>
        <v>D1</v>
      </c>
      <c r="AU47" s="9">
        <f t="shared" si="21"/>
        <v>9</v>
      </c>
      <c r="AV47" s="4">
        <f t="shared" si="4"/>
        <v>1</v>
      </c>
      <c r="AW47" s="4">
        <f t="shared" si="5"/>
        <v>1</v>
      </c>
      <c r="AX47" s="4">
        <f t="shared" si="6"/>
        <v>1</v>
      </c>
      <c r="AY47" s="4">
        <f t="shared" si="7"/>
        <v>1</v>
      </c>
      <c r="AZ47" s="4">
        <f t="shared" si="8"/>
        <v>1</v>
      </c>
      <c r="BA47" s="4">
        <f t="shared" si="9"/>
        <v>1</v>
      </c>
      <c r="BB47" s="4">
        <f t="shared" si="10"/>
        <v>1</v>
      </c>
      <c r="BC47" s="7">
        <f t="shared" si="11"/>
        <v>0</v>
      </c>
      <c r="BD47" s="7">
        <f t="shared" si="22"/>
        <v>1</v>
      </c>
      <c r="BE47" s="7">
        <f t="shared" si="23"/>
        <v>0</v>
      </c>
      <c r="BF47" s="7">
        <f t="shared" si="24"/>
        <v>1</v>
      </c>
      <c r="BG47" s="7">
        <f t="shared" si="25"/>
        <v>0</v>
      </c>
      <c r="BH47" s="4">
        <f t="shared" si="26"/>
        <v>1</v>
      </c>
      <c r="BI47" s="4">
        <f t="shared" si="17"/>
        <v>1</v>
      </c>
      <c r="BJ47" s="4">
        <f t="shared" si="18"/>
        <v>0</v>
      </c>
      <c r="BK47" s="4">
        <f t="shared" si="19"/>
        <v>1</v>
      </c>
    </row>
    <row r="48" spans="1:63" ht="90" customHeight="1" x14ac:dyDescent="0.25">
      <c r="A48" s="17" t="s">
        <v>1654</v>
      </c>
      <c r="B48" s="38" t="s">
        <v>1655</v>
      </c>
      <c r="C48" s="38" t="s">
        <v>2404</v>
      </c>
      <c r="D48" s="39" t="s">
        <v>2262</v>
      </c>
      <c r="E48" s="23" t="s">
        <v>2405</v>
      </c>
      <c r="F48" s="29" t="s">
        <v>2406</v>
      </c>
      <c r="G48" s="29" t="s">
        <v>2382</v>
      </c>
      <c r="H48" s="14" t="s">
        <v>2893</v>
      </c>
      <c r="I48" s="29" t="s">
        <v>2365</v>
      </c>
      <c r="J48" s="29" t="s">
        <v>1685</v>
      </c>
      <c r="K48" s="25" t="s">
        <v>2114</v>
      </c>
      <c r="L48" s="25" t="s">
        <v>2119</v>
      </c>
      <c r="M48" s="25" t="s">
        <v>2134</v>
      </c>
      <c r="N48" s="25" t="s">
        <v>1676</v>
      </c>
      <c r="O48" s="25" t="s">
        <v>44</v>
      </c>
      <c r="P48" s="142" t="s">
        <v>3065</v>
      </c>
      <c r="Q48" s="14" t="s">
        <v>111</v>
      </c>
      <c r="R48" s="30">
        <v>1</v>
      </c>
      <c r="S48" s="40">
        <v>4030</v>
      </c>
      <c r="T48" s="21">
        <v>0</v>
      </c>
      <c r="U48" s="21">
        <v>0</v>
      </c>
      <c r="V48" s="21">
        <v>4030</v>
      </c>
      <c r="W48" s="21">
        <v>0</v>
      </c>
      <c r="X48" s="21">
        <v>0</v>
      </c>
      <c r="Y48" s="21">
        <v>0</v>
      </c>
      <c r="Z48" s="21">
        <v>0</v>
      </c>
      <c r="AA48" s="31">
        <v>0</v>
      </c>
      <c r="AB48" s="31">
        <v>0</v>
      </c>
      <c r="AC48" s="31">
        <v>0</v>
      </c>
      <c r="AD48" s="31">
        <v>0</v>
      </c>
      <c r="AE48" s="16" t="s">
        <v>41</v>
      </c>
      <c r="AF48" s="41">
        <v>0</v>
      </c>
      <c r="AG48" s="26">
        <v>0</v>
      </c>
      <c r="AH48" s="26">
        <v>0</v>
      </c>
      <c r="AI48" s="26">
        <v>0</v>
      </c>
      <c r="AJ48" s="26">
        <v>0</v>
      </c>
      <c r="AK48" s="26">
        <v>0</v>
      </c>
      <c r="AL48" s="26">
        <v>0</v>
      </c>
      <c r="AM48" s="15">
        <v>0</v>
      </c>
      <c r="AN48" s="15">
        <v>0</v>
      </c>
      <c r="AO48" s="15">
        <v>0</v>
      </c>
      <c r="AP48" s="15">
        <v>0</v>
      </c>
      <c r="AQ48" s="42"/>
      <c r="AR48" s="12">
        <f t="shared" si="0"/>
        <v>1</v>
      </c>
      <c r="AS48" s="12">
        <f t="shared" si="1"/>
        <v>0</v>
      </c>
      <c r="AT48" s="12" t="str">
        <f t="shared" si="20"/>
        <v>C2</v>
      </c>
      <c r="AU48" s="9">
        <f t="shared" si="21"/>
        <v>9</v>
      </c>
      <c r="AV48" s="4">
        <f t="shared" si="4"/>
        <v>1</v>
      </c>
      <c r="AW48" s="4">
        <f t="shared" si="5"/>
        <v>1</v>
      </c>
      <c r="AX48" s="4">
        <f t="shared" si="6"/>
        <v>1</v>
      </c>
      <c r="AY48" s="4">
        <f t="shared" si="7"/>
        <v>1</v>
      </c>
      <c r="AZ48" s="4">
        <f t="shared" si="8"/>
        <v>1</v>
      </c>
      <c r="BA48" s="4">
        <f t="shared" si="9"/>
        <v>1</v>
      </c>
      <c r="BB48" s="4">
        <f t="shared" si="10"/>
        <v>1</v>
      </c>
      <c r="BC48" s="7">
        <f t="shared" si="11"/>
        <v>0</v>
      </c>
      <c r="BD48" s="7">
        <f t="shared" si="22"/>
        <v>1</v>
      </c>
      <c r="BE48" s="7">
        <f t="shared" si="23"/>
        <v>0</v>
      </c>
      <c r="BF48" s="7">
        <f t="shared" si="24"/>
        <v>1</v>
      </c>
      <c r="BG48" s="7">
        <f t="shared" si="25"/>
        <v>0</v>
      </c>
      <c r="BH48" s="4">
        <f t="shared" si="26"/>
        <v>1</v>
      </c>
      <c r="BI48" s="4">
        <f t="shared" si="17"/>
        <v>1</v>
      </c>
      <c r="BJ48" s="4">
        <f t="shared" si="18"/>
        <v>1</v>
      </c>
      <c r="BK48" s="4">
        <f t="shared" si="19"/>
        <v>0</v>
      </c>
    </row>
    <row r="49" spans="1:63" ht="90" customHeight="1" x14ac:dyDescent="0.25">
      <c r="A49" s="17" t="s">
        <v>378</v>
      </c>
      <c r="B49" s="23" t="s">
        <v>379</v>
      </c>
      <c r="C49" s="23" t="s">
        <v>385</v>
      </c>
      <c r="D49" s="18">
        <v>6</v>
      </c>
      <c r="E49" s="23" t="s">
        <v>386</v>
      </c>
      <c r="F49" s="24" t="s">
        <v>387</v>
      </c>
      <c r="G49" s="24" t="s">
        <v>388</v>
      </c>
      <c r="H49" s="14" t="s">
        <v>2893</v>
      </c>
      <c r="I49" s="35" t="s">
        <v>1162</v>
      </c>
      <c r="J49" s="24" t="s">
        <v>389</v>
      </c>
      <c r="K49" s="14" t="s">
        <v>2115</v>
      </c>
      <c r="L49" s="25" t="s">
        <v>2120</v>
      </c>
      <c r="M49" s="25" t="s">
        <v>2143</v>
      </c>
      <c r="N49" s="25" t="s">
        <v>110</v>
      </c>
      <c r="O49" s="25" t="s">
        <v>44</v>
      </c>
      <c r="P49" s="142" t="s">
        <v>3065</v>
      </c>
      <c r="Q49" s="14" t="s">
        <v>111</v>
      </c>
      <c r="R49" s="30">
        <v>1</v>
      </c>
      <c r="S49" s="31">
        <v>151200</v>
      </c>
      <c r="T49" s="31">
        <v>0</v>
      </c>
      <c r="U49" s="31">
        <v>0</v>
      </c>
      <c r="V49" s="31">
        <v>30300</v>
      </c>
      <c r="W49" s="31">
        <v>30300</v>
      </c>
      <c r="X49" s="31">
        <v>30300</v>
      </c>
      <c r="Y49" s="31">
        <v>30300</v>
      </c>
      <c r="Z49" s="31">
        <v>30300</v>
      </c>
      <c r="AA49" s="31">
        <v>0</v>
      </c>
      <c r="AB49" s="31">
        <v>0</v>
      </c>
      <c r="AC49" s="31">
        <v>0</v>
      </c>
      <c r="AD49" s="31">
        <v>0</v>
      </c>
      <c r="AE49" s="16" t="s">
        <v>41</v>
      </c>
      <c r="AF49" s="31">
        <v>0</v>
      </c>
      <c r="AG49" s="31">
        <v>0</v>
      </c>
      <c r="AH49" s="31">
        <v>0</v>
      </c>
      <c r="AI49" s="31">
        <v>0</v>
      </c>
      <c r="AJ49" s="31">
        <v>0</v>
      </c>
      <c r="AK49" s="31">
        <v>0</v>
      </c>
      <c r="AL49" s="31">
        <v>0</v>
      </c>
      <c r="AM49" s="15">
        <v>0</v>
      </c>
      <c r="AN49" s="15">
        <v>0</v>
      </c>
      <c r="AO49" s="15">
        <v>0</v>
      </c>
      <c r="AP49" s="15">
        <v>0</v>
      </c>
      <c r="AQ49" s="24"/>
      <c r="AR49" s="12">
        <f t="shared" si="0"/>
        <v>0</v>
      </c>
      <c r="AS49" s="12">
        <f t="shared" si="1"/>
        <v>0</v>
      </c>
      <c r="AT49" s="12" t="str">
        <f t="shared" si="20"/>
        <v>D3</v>
      </c>
      <c r="AU49" s="9">
        <f t="shared" si="21"/>
        <v>8</v>
      </c>
      <c r="AV49" s="4">
        <f t="shared" si="4"/>
        <v>0</v>
      </c>
      <c r="AW49" s="4">
        <f t="shared" si="5"/>
        <v>1</v>
      </c>
      <c r="AX49" s="4">
        <f t="shared" si="6"/>
        <v>1</v>
      </c>
      <c r="AY49" s="4">
        <f t="shared" si="7"/>
        <v>1</v>
      </c>
      <c r="AZ49" s="4">
        <f t="shared" si="8"/>
        <v>1</v>
      </c>
      <c r="BA49" s="4">
        <f t="shared" si="9"/>
        <v>1</v>
      </c>
      <c r="BB49" s="4">
        <f t="shared" si="10"/>
        <v>1</v>
      </c>
      <c r="BC49" s="7">
        <f t="shared" si="11"/>
        <v>0</v>
      </c>
      <c r="BD49" s="7">
        <f t="shared" si="22"/>
        <v>1</v>
      </c>
      <c r="BE49" s="7">
        <f t="shared" si="23"/>
        <v>0</v>
      </c>
      <c r="BF49" s="7">
        <f t="shared" si="24"/>
        <v>0</v>
      </c>
      <c r="BG49" s="7">
        <f t="shared" si="25"/>
        <v>1</v>
      </c>
      <c r="BH49" s="4">
        <f t="shared" si="26"/>
        <v>1</v>
      </c>
      <c r="BI49" s="4">
        <f t="shared" si="17"/>
        <v>1</v>
      </c>
      <c r="BJ49" s="4">
        <f t="shared" si="18"/>
        <v>1</v>
      </c>
      <c r="BK49" s="4">
        <f t="shared" si="19"/>
        <v>0</v>
      </c>
    </row>
    <row r="50" spans="1:63" ht="90" customHeight="1" x14ac:dyDescent="0.25">
      <c r="A50" s="17" t="s">
        <v>318</v>
      </c>
      <c r="B50" s="23" t="s">
        <v>319</v>
      </c>
      <c r="C50" s="23" t="s">
        <v>335</v>
      </c>
      <c r="D50" s="18">
        <v>3</v>
      </c>
      <c r="E50" s="23" t="s">
        <v>336</v>
      </c>
      <c r="F50" s="23" t="s">
        <v>337</v>
      </c>
      <c r="G50" s="24" t="s">
        <v>338</v>
      </c>
      <c r="H50" s="14" t="s">
        <v>2893</v>
      </c>
      <c r="I50" s="24" t="s">
        <v>329</v>
      </c>
      <c r="J50" s="24" t="s">
        <v>339</v>
      </c>
      <c r="K50" s="14" t="s">
        <v>2115</v>
      </c>
      <c r="L50" s="14" t="s">
        <v>2117</v>
      </c>
      <c r="M50" s="14" t="s">
        <v>2130</v>
      </c>
      <c r="N50" s="25" t="s">
        <v>279</v>
      </c>
      <c r="O50" s="25" t="s">
        <v>44</v>
      </c>
      <c r="P50" s="142" t="s">
        <v>3065</v>
      </c>
      <c r="Q50" s="25" t="s">
        <v>45</v>
      </c>
      <c r="R50" s="30">
        <v>1</v>
      </c>
      <c r="S50" s="21">
        <v>350000</v>
      </c>
      <c r="T50" s="31">
        <v>0</v>
      </c>
      <c r="U50" s="31">
        <v>0</v>
      </c>
      <c r="V50" s="31">
        <v>350000</v>
      </c>
      <c r="W50" s="31">
        <v>0</v>
      </c>
      <c r="X50" s="31">
        <v>0</v>
      </c>
      <c r="Y50" s="31">
        <v>0</v>
      </c>
      <c r="Z50" s="31">
        <v>0</v>
      </c>
      <c r="AA50" s="31">
        <v>0</v>
      </c>
      <c r="AB50" s="31">
        <v>0</v>
      </c>
      <c r="AC50" s="31">
        <v>0</v>
      </c>
      <c r="AD50" s="31">
        <v>0</v>
      </c>
      <c r="AE50" s="16" t="s">
        <v>41</v>
      </c>
      <c r="AF50" s="15">
        <v>0</v>
      </c>
      <c r="AG50" s="15">
        <v>0</v>
      </c>
      <c r="AH50" s="15">
        <v>0</v>
      </c>
      <c r="AI50" s="15">
        <v>0</v>
      </c>
      <c r="AJ50" s="15">
        <v>0</v>
      </c>
      <c r="AK50" s="15">
        <v>0</v>
      </c>
      <c r="AL50" s="15">
        <v>0</v>
      </c>
      <c r="AM50" s="15">
        <v>0</v>
      </c>
      <c r="AN50" s="15">
        <v>0</v>
      </c>
      <c r="AO50" s="15">
        <v>0</v>
      </c>
      <c r="AP50" s="15">
        <v>0</v>
      </c>
      <c r="AQ50" s="13"/>
      <c r="AR50" s="12">
        <f t="shared" si="0"/>
        <v>0</v>
      </c>
      <c r="AS50" s="12">
        <f t="shared" si="1"/>
        <v>0</v>
      </c>
      <c r="AT50" s="12" t="str">
        <f t="shared" si="20"/>
        <v>B3</v>
      </c>
      <c r="AU50" s="9">
        <f t="shared" si="21"/>
        <v>9</v>
      </c>
      <c r="AV50" s="4">
        <f t="shared" si="4"/>
        <v>1</v>
      </c>
      <c r="AW50" s="4">
        <f t="shared" si="5"/>
        <v>1</v>
      </c>
      <c r="AX50" s="4">
        <f t="shared" si="6"/>
        <v>1</v>
      </c>
      <c r="AY50" s="4">
        <f t="shared" si="7"/>
        <v>1</v>
      </c>
      <c r="AZ50" s="4">
        <f t="shared" si="8"/>
        <v>1</v>
      </c>
      <c r="BA50" s="4">
        <f t="shared" si="9"/>
        <v>1</v>
      </c>
      <c r="BB50" s="4">
        <f t="shared" si="10"/>
        <v>1</v>
      </c>
      <c r="BC50" s="7">
        <f t="shared" si="11"/>
        <v>0</v>
      </c>
      <c r="BD50" s="7">
        <f t="shared" si="22"/>
        <v>1</v>
      </c>
      <c r="BE50" s="7">
        <f t="shared" si="23"/>
        <v>0</v>
      </c>
      <c r="BF50" s="7">
        <f t="shared" si="24"/>
        <v>0</v>
      </c>
      <c r="BG50" s="7">
        <f t="shared" si="25"/>
        <v>1</v>
      </c>
      <c r="BH50" s="4">
        <f t="shared" si="26"/>
        <v>1</v>
      </c>
      <c r="BI50" s="4">
        <f t="shared" si="17"/>
        <v>1</v>
      </c>
      <c r="BJ50" s="4">
        <f t="shared" si="18"/>
        <v>0</v>
      </c>
      <c r="BK50" s="4">
        <f t="shared" si="19"/>
        <v>1</v>
      </c>
    </row>
    <row r="51" spans="1:63" ht="90" customHeight="1" x14ac:dyDescent="0.25">
      <c r="A51" s="54" t="s">
        <v>1012</v>
      </c>
      <c r="B51" s="55" t="s">
        <v>1349</v>
      </c>
      <c r="C51" s="55" t="s">
        <v>1350</v>
      </c>
      <c r="D51" s="56">
        <v>1</v>
      </c>
      <c r="E51" s="55" t="s">
        <v>1351</v>
      </c>
      <c r="F51" s="29" t="s">
        <v>1352</v>
      </c>
      <c r="G51" s="29" t="s">
        <v>1353</v>
      </c>
      <c r="H51" s="29"/>
      <c r="I51" s="29" t="s">
        <v>2100</v>
      </c>
      <c r="J51" s="29" t="s">
        <v>1354</v>
      </c>
      <c r="K51" s="14" t="s">
        <v>2115</v>
      </c>
      <c r="L51" s="14" t="s">
        <v>2117</v>
      </c>
      <c r="M51" s="14" t="s">
        <v>2128</v>
      </c>
      <c r="N51" s="14" t="s">
        <v>279</v>
      </c>
      <c r="O51" s="25" t="s">
        <v>439</v>
      </c>
      <c r="P51" s="142" t="s">
        <v>3065</v>
      </c>
      <c r="Q51" s="14" t="s">
        <v>111</v>
      </c>
      <c r="R51" s="22">
        <v>1</v>
      </c>
      <c r="S51" s="57">
        <v>27801068</v>
      </c>
      <c r="T51" s="57">
        <v>998354</v>
      </c>
      <c r="U51" s="57">
        <v>0</v>
      </c>
      <c r="V51" s="57">
        <v>210789</v>
      </c>
      <c r="W51" s="57">
        <v>303827</v>
      </c>
      <c r="X51" s="57">
        <v>9417976</v>
      </c>
      <c r="Y51" s="57">
        <v>8934238</v>
      </c>
      <c r="Z51" s="57">
        <v>8934238</v>
      </c>
      <c r="AA51" s="31">
        <v>0</v>
      </c>
      <c r="AB51" s="31">
        <v>0</v>
      </c>
      <c r="AC51" s="31">
        <v>0</v>
      </c>
      <c r="AD51" s="31">
        <v>0</v>
      </c>
      <c r="AE51" s="16" t="s">
        <v>41</v>
      </c>
      <c r="AF51" s="57">
        <v>0</v>
      </c>
      <c r="AG51" s="57">
        <v>0</v>
      </c>
      <c r="AH51" s="57">
        <v>0</v>
      </c>
      <c r="AI51" s="57">
        <v>0</v>
      </c>
      <c r="AJ51" s="57">
        <v>0</v>
      </c>
      <c r="AK51" s="57">
        <v>0</v>
      </c>
      <c r="AL51" s="57">
        <v>0</v>
      </c>
      <c r="AM51" s="15">
        <v>0</v>
      </c>
      <c r="AN51" s="15">
        <v>0</v>
      </c>
      <c r="AO51" s="15">
        <v>0</v>
      </c>
      <c r="AP51" s="15">
        <v>0</v>
      </c>
      <c r="AQ51" s="29" t="s">
        <v>2956</v>
      </c>
      <c r="AR51" s="12">
        <f t="shared" si="0"/>
        <v>0</v>
      </c>
      <c r="AS51" s="12">
        <f t="shared" si="1"/>
        <v>1</v>
      </c>
      <c r="AT51" s="12" t="str">
        <f t="shared" si="20"/>
        <v>B1</v>
      </c>
      <c r="AU51" s="9">
        <f t="shared" si="21"/>
        <v>7</v>
      </c>
      <c r="AV51" s="4">
        <f t="shared" si="4"/>
        <v>1</v>
      </c>
      <c r="AW51" s="4">
        <f t="shared" si="5"/>
        <v>1</v>
      </c>
      <c r="AX51" s="4">
        <f t="shared" si="6"/>
        <v>1</v>
      </c>
      <c r="AY51" s="4">
        <f t="shared" si="7"/>
        <v>1</v>
      </c>
      <c r="AZ51" s="4">
        <f t="shared" si="8"/>
        <v>1</v>
      </c>
      <c r="BA51" s="4">
        <f t="shared" si="9"/>
        <v>0</v>
      </c>
      <c r="BB51" s="4">
        <f t="shared" si="10"/>
        <v>0</v>
      </c>
      <c r="BC51" s="7">
        <f t="shared" si="11"/>
        <v>0</v>
      </c>
      <c r="BD51" s="7">
        <f t="shared" si="22"/>
        <v>1</v>
      </c>
      <c r="BE51" s="7">
        <f t="shared" si="23"/>
        <v>0</v>
      </c>
      <c r="BF51" s="7">
        <f t="shared" si="24"/>
        <v>0</v>
      </c>
      <c r="BG51" s="7">
        <f t="shared" si="25"/>
        <v>1</v>
      </c>
      <c r="BH51" s="4">
        <f t="shared" si="26"/>
        <v>1</v>
      </c>
      <c r="BI51" s="4">
        <f t="shared" si="17"/>
        <v>0</v>
      </c>
      <c r="BJ51" s="4">
        <f t="shared" si="18"/>
        <v>0</v>
      </c>
      <c r="BK51" s="4">
        <f t="shared" si="19"/>
        <v>0</v>
      </c>
    </row>
    <row r="52" spans="1:63" ht="90" customHeight="1" x14ac:dyDescent="0.25">
      <c r="A52" s="17" t="s">
        <v>440</v>
      </c>
      <c r="B52" s="23" t="s">
        <v>441</v>
      </c>
      <c r="C52" s="23" t="s">
        <v>451</v>
      </c>
      <c r="D52" s="18"/>
      <c r="E52" s="23" t="s">
        <v>452</v>
      </c>
      <c r="F52" s="24" t="s">
        <v>2825</v>
      </c>
      <c r="G52" s="24" t="s">
        <v>453</v>
      </c>
      <c r="H52" s="14" t="s">
        <v>2893</v>
      </c>
      <c r="I52" s="24" t="s">
        <v>446</v>
      </c>
      <c r="J52" s="24" t="s">
        <v>2826</v>
      </c>
      <c r="K52" s="14" t="s">
        <v>2115</v>
      </c>
      <c r="L52" s="25" t="s">
        <v>2120</v>
      </c>
      <c r="M52" s="25" t="s">
        <v>2142</v>
      </c>
      <c r="N52" s="14" t="s">
        <v>279</v>
      </c>
      <c r="O52" s="25" t="s">
        <v>44</v>
      </c>
      <c r="P52" s="142" t="s">
        <v>3065</v>
      </c>
      <c r="Q52" s="14" t="s">
        <v>45</v>
      </c>
      <c r="R52" s="30">
        <v>1</v>
      </c>
      <c r="S52" s="26">
        <v>458000</v>
      </c>
      <c r="T52" s="26">
        <v>0</v>
      </c>
      <c r="U52" s="26">
        <v>0</v>
      </c>
      <c r="V52" s="26">
        <v>0</v>
      </c>
      <c r="W52" s="26">
        <v>458000</v>
      </c>
      <c r="X52" s="26">
        <v>0</v>
      </c>
      <c r="Y52" s="26">
        <v>0</v>
      </c>
      <c r="Z52" s="26">
        <v>0</v>
      </c>
      <c r="AA52" s="31">
        <v>0</v>
      </c>
      <c r="AB52" s="31">
        <v>0</v>
      </c>
      <c r="AC52" s="31">
        <v>0</v>
      </c>
      <c r="AD52" s="31">
        <v>0</v>
      </c>
      <c r="AE52" s="16" t="s">
        <v>41</v>
      </c>
      <c r="AF52" s="26">
        <v>0</v>
      </c>
      <c r="AG52" s="26">
        <v>0</v>
      </c>
      <c r="AH52" s="26">
        <v>0</v>
      </c>
      <c r="AI52" s="26">
        <v>0</v>
      </c>
      <c r="AJ52" s="26">
        <v>0</v>
      </c>
      <c r="AK52" s="26">
        <v>0</v>
      </c>
      <c r="AL52" s="26">
        <v>0</v>
      </c>
      <c r="AM52" s="15">
        <v>0</v>
      </c>
      <c r="AN52" s="15">
        <v>0</v>
      </c>
      <c r="AO52" s="15">
        <v>0</v>
      </c>
      <c r="AP52" s="15">
        <v>0</v>
      </c>
      <c r="AQ52" s="13"/>
      <c r="AR52" s="12">
        <f t="shared" si="0"/>
        <v>0</v>
      </c>
      <c r="AS52" s="12">
        <f t="shared" si="1"/>
        <v>0</v>
      </c>
      <c r="AT52" s="12" t="str">
        <f t="shared" si="20"/>
        <v>D2</v>
      </c>
      <c r="AU52" s="9">
        <f t="shared" si="21"/>
        <v>8</v>
      </c>
      <c r="AV52" s="166">
        <f t="shared" si="4"/>
        <v>1</v>
      </c>
      <c r="AW52" s="166">
        <f t="shared" si="5"/>
        <v>1</v>
      </c>
      <c r="AX52" s="166">
        <f t="shared" si="6"/>
        <v>1</v>
      </c>
      <c r="AY52" s="166">
        <f t="shared" si="7"/>
        <v>0</v>
      </c>
      <c r="AZ52" s="166">
        <f t="shared" si="8"/>
        <v>1</v>
      </c>
      <c r="BA52" s="166">
        <f t="shared" si="9"/>
        <v>1</v>
      </c>
      <c r="BB52" s="166">
        <f t="shared" si="10"/>
        <v>1</v>
      </c>
      <c r="BC52" s="7">
        <f t="shared" si="11"/>
        <v>0</v>
      </c>
      <c r="BD52" s="7">
        <f t="shared" si="22"/>
        <v>1</v>
      </c>
      <c r="BE52" s="7">
        <f t="shared" si="23"/>
        <v>0</v>
      </c>
      <c r="BF52" s="7">
        <f t="shared" si="24"/>
        <v>0</v>
      </c>
      <c r="BG52" s="7">
        <f t="shared" si="25"/>
        <v>1</v>
      </c>
      <c r="BH52" s="166">
        <f t="shared" si="26"/>
        <v>1</v>
      </c>
      <c r="BI52" s="166">
        <f t="shared" si="17"/>
        <v>1</v>
      </c>
      <c r="BJ52" s="166">
        <f t="shared" si="18"/>
        <v>0</v>
      </c>
      <c r="BK52" s="166">
        <f t="shared" si="19"/>
        <v>1</v>
      </c>
    </row>
    <row r="53" spans="1:63" ht="90" customHeight="1" x14ac:dyDescent="0.25">
      <c r="A53" s="17" t="s">
        <v>1932</v>
      </c>
      <c r="B53" s="23" t="s">
        <v>1933</v>
      </c>
      <c r="C53" s="23" t="s">
        <v>1970</v>
      </c>
      <c r="D53" s="25">
        <v>5</v>
      </c>
      <c r="E53" s="23" t="s">
        <v>1971</v>
      </c>
      <c r="F53" s="35" t="s">
        <v>1972</v>
      </c>
      <c r="G53" s="35" t="s">
        <v>1973</v>
      </c>
      <c r="H53" s="14" t="s">
        <v>2893</v>
      </c>
      <c r="I53" s="24" t="s">
        <v>1974</v>
      </c>
      <c r="J53" s="35" t="s">
        <v>1975</v>
      </c>
      <c r="K53" s="14" t="s">
        <v>2115</v>
      </c>
      <c r="L53" s="14" t="s">
        <v>2122</v>
      </c>
      <c r="M53" s="25" t="s">
        <v>2148</v>
      </c>
      <c r="N53" s="25" t="s">
        <v>51</v>
      </c>
      <c r="O53" s="25" t="s">
        <v>44</v>
      </c>
      <c r="P53" s="142" t="s">
        <v>3065</v>
      </c>
      <c r="Q53" s="14" t="s">
        <v>45</v>
      </c>
      <c r="R53" s="22">
        <v>1</v>
      </c>
      <c r="S53" s="36">
        <v>600000</v>
      </c>
      <c r="T53" s="36">
        <v>0</v>
      </c>
      <c r="U53" s="36">
        <v>0</v>
      </c>
      <c r="V53" s="36">
        <v>0</v>
      </c>
      <c r="W53" s="36">
        <v>0</v>
      </c>
      <c r="X53" s="36">
        <v>0</v>
      </c>
      <c r="Y53" s="36">
        <v>0</v>
      </c>
      <c r="Z53" s="36">
        <v>600000</v>
      </c>
      <c r="AA53" s="31">
        <v>0</v>
      </c>
      <c r="AB53" s="31">
        <v>0</v>
      </c>
      <c r="AC53" s="31">
        <v>0</v>
      </c>
      <c r="AD53" s="31">
        <v>0</v>
      </c>
      <c r="AE53" s="16" t="s">
        <v>41</v>
      </c>
      <c r="AF53" s="49">
        <v>0</v>
      </c>
      <c r="AG53" s="26">
        <v>0</v>
      </c>
      <c r="AH53" s="26">
        <v>0</v>
      </c>
      <c r="AI53" s="26">
        <v>0</v>
      </c>
      <c r="AJ53" s="26">
        <v>0</v>
      </c>
      <c r="AK53" s="26">
        <v>0</v>
      </c>
      <c r="AL53" s="26">
        <v>0</v>
      </c>
      <c r="AM53" s="15">
        <v>0</v>
      </c>
      <c r="AN53" s="15">
        <v>0</v>
      </c>
      <c r="AO53" s="15">
        <v>0</v>
      </c>
      <c r="AP53" s="15">
        <v>0</v>
      </c>
      <c r="AQ53" s="35" t="s">
        <v>1976</v>
      </c>
      <c r="AR53" s="12">
        <f t="shared" si="0"/>
        <v>0</v>
      </c>
      <c r="AS53" s="12">
        <f t="shared" si="1"/>
        <v>0</v>
      </c>
      <c r="AT53" s="12" t="str">
        <f t="shared" si="20"/>
        <v>F2</v>
      </c>
      <c r="AU53" s="9">
        <f t="shared" si="21"/>
        <v>9</v>
      </c>
      <c r="AV53" s="4">
        <f t="shared" si="4"/>
        <v>1</v>
      </c>
      <c r="AW53" s="4">
        <f t="shared" si="5"/>
        <v>1</v>
      </c>
      <c r="AX53" s="4">
        <f t="shared" si="6"/>
        <v>1</v>
      </c>
      <c r="AY53" s="4">
        <f t="shared" si="7"/>
        <v>1</v>
      </c>
      <c r="AZ53" s="4">
        <f t="shared" si="8"/>
        <v>1</v>
      </c>
      <c r="BA53" s="4">
        <f t="shared" si="9"/>
        <v>1</v>
      </c>
      <c r="BB53" s="4">
        <f t="shared" si="10"/>
        <v>1</v>
      </c>
      <c r="BC53" s="7">
        <f t="shared" si="11"/>
        <v>0</v>
      </c>
      <c r="BD53" s="7">
        <f t="shared" si="22"/>
        <v>1</v>
      </c>
      <c r="BE53" s="7">
        <f t="shared" si="23"/>
        <v>0</v>
      </c>
      <c r="BF53" s="7">
        <f t="shared" si="24"/>
        <v>0</v>
      </c>
      <c r="BG53" s="7">
        <f t="shared" si="25"/>
        <v>1</v>
      </c>
      <c r="BH53" s="4">
        <f t="shared" si="26"/>
        <v>1</v>
      </c>
      <c r="BI53" s="4">
        <f t="shared" si="17"/>
        <v>1</v>
      </c>
      <c r="BJ53" s="4">
        <f t="shared" si="18"/>
        <v>0</v>
      </c>
      <c r="BK53" s="4">
        <f t="shared" si="19"/>
        <v>1</v>
      </c>
    </row>
    <row r="54" spans="1:63" ht="90" customHeight="1" x14ac:dyDescent="0.25">
      <c r="A54" s="17" t="s">
        <v>52</v>
      </c>
      <c r="B54" s="23" t="s">
        <v>53</v>
      </c>
      <c r="C54" s="23" t="s">
        <v>54</v>
      </c>
      <c r="D54" s="18">
        <v>1</v>
      </c>
      <c r="E54" s="23" t="s">
        <v>55</v>
      </c>
      <c r="F54" s="24" t="s">
        <v>56</v>
      </c>
      <c r="G54" s="24" t="s">
        <v>57</v>
      </c>
      <c r="H54" s="14" t="s">
        <v>2893</v>
      </c>
      <c r="I54" s="24" t="s">
        <v>58</v>
      </c>
      <c r="J54" s="24" t="s">
        <v>59</v>
      </c>
      <c r="K54" s="25" t="s">
        <v>2114</v>
      </c>
      <c r="L54" s="25" t="s">
        <v>2121</v>
      </c>
      <c r="M54" s="25" t="s">
        <v>2145</v>
      </c>
      <c r="N54" s="25" t="s">
        <v>51</v>
      </c>
      <c r="O54" s="25" t="s">
        <v>44</v>
      </c>
      <c r="P54" s="142" t="s">
        <v>3065</v>
      </c>
      <c r="Q54" s="14" t="s">
        <v>45</v>
      </c>
      <c r="R54" s="30">
        <v>1</v>
      </c>
      <c r="S54" s="31">
        <v>750000</v>
      </c>
      <c r="T54" s="31">
        <v>0</v>
      </c>
      <c r="U54" s="31">
        <v>0</v>
      </c>
      <c r="V54" s="31">
        <v>150000</v>
      </c>
      <c r="W54" s="31">
        <v>150000</v>
      </c>
      <c r="X54" s="31">
        <v>150000</v>
      </c>
      <c r="Y54" s="31">
        <v>150000</v>
      </c>
      <c r="Z54" s="31">
        <v>150000</v>
      </c>
      <c r="AA54" s="31">
        <v>0</v>
      </c>
      <c r="AB54" s="31">
        <v>0</v>
      </c>
      <c r="AC54" s="31">
        <v>0</v>
      </c>
      <c r="AD54" s="31">
        <v>0</v>
      </c>
      <c r="AE54" s="16" t="s">
        <v>41</v>
      </c>
      <c r="AF54" s="20">
        <v>0</v>
      </c>
      <c r="AG54" s="20">
        <v>0</v>
      </c>
      <c r="AH54" s="20">
        <v>0</v>
      </c>
      <c r="AI54" s="20">
        <v>0</v>
      </c>
      <c r="AJ54" s="20">
        <v>0</v>
      </c>
      <c r="AK54" s="20">
        <v>0</v>
      </c>
      <c r="AL54" s="20">
        <v>0</v>
      </c>
      <c r="AM54" s="15">
        <v>0</v>
      </c>
      <c r="AN54" s="15">
        <v>0</v>
      </c>
      <c r="AO54" s="15">
        <v>0</v>
      </c>
      <c r="AP54" s="15">
        <v>0</v>
      </c>
      <c r="AQ54" s="19"/>
      <c r="AR54" s="12">
        <f t="shared" si="0"/>
        <v>0</v>
      </c>
      <c r="AS54" s="12">
        <f t="shared" si="1"/>
        <v>0</v>
      </c>
      <c r="AT54" s="12" t="str">
        <f t="shared" si="20"/>
        <v>E2</v>
      </c>
      <c r="AU54" s="9">
        <f t="shared" si="21"/>
        <v>9</v>
      </c>
      <c r="AV54" s="4">
        <f t="shared" si="4"/>
        <v>1</v>
      </c>
      <c r="AW54" s="4">
        <f t="shared" si="5"/>
        <v>1</v>
      </c>
      <c r="AX54" s="4">
        <f t="shared" si="6"/>
        <v>1</v>
      </c>
      <c r="AY54" s="4">
        <f t="shared" si="7"/>
        <v>1</v>
      </c>
      <c r="AZ54" s="4">
        <f t="shared" si="8"/>
        <v>1</v>
      </c>
      <c r="BA54" s="4">
        <f t="shared" si="9"/>
        <v>1</v>
      </c>
      <c r="BB54" s="4">
        <f t="shared" si="10"/>
        <v>1</v>
      </c>
      <c r="BC54" s="7">
        <f t="shared" si="11"/>
        <v>0</v>
      </c>
      <c r="BD54" s="7">
        <f t="shared" si="22"/>
        <v>1</v>
      </c>
      <c r="BE54" s="7">
        <f t="shared" si="23"/>
        <v>0</v>
      </c>
      <c r="BF54" s="7">
        <f t="shared" si="24"/>
        <v>1</v>
      </c>
      <c r="BG54" s="7">
        <f t="shared" si="25"/>
        <v>0</v>
      </c>
      <c r="BH54" s="4">
        <f t="shared" si="26"/>
        <v>1</v>
      </c>
      <c r="BI54" s="4">
        <f t="shared" si="17"/>
        <v>1</v>
      </c>
      <c r="BJ54" s="4">
        <f t="shared" si="18"/>
        <v>0</v>
      </c>
      <c r="BK54" s="4">
        <f t="shared" si="19"/>
        <v>1</v>
      </c>
    </row>
    <row r="55" spans="1:63" ht="90" customHeight="1" x14ac:dyDescent="0.25">
      <c r="A55" s="17" t="s">
        <v>1770</v>
      </c>
      <c r="B55" s="23" t="s">
        <v>1771</v>
      </c>
      <c r="C55" s="23" t="s">
        <v>1772</v>
      </c>
      <c r="D55" s="18">
        <v>8</v>
      </c>
      <c r="E55" s="23" t="s">
        <v>1773</v>
      </c>
      <c r="F55" s="24" t="s">
        <v>2163</v>
      </c>
      <c r="G55" s="24" t="s">
        <v>2164</v>
      </c>
      <c r="H55" s="24" t="s">
        <v>2165</v>
      </c>
      <c r="I55" s="112" t="s">
        <v>2166</v>
      </c>
      <c r="J55" s="24" t="s">
        <v>2167</v>
      </c>
      <c r="K55" s="14" t="s">
        <v>2115</v>
      </c>
      <c r="L55" s="14" t="s">
        <v>2117</v>
      </c>
      <c r="M55" s="14" t="s">
        <v>2128</v>
      </c>
      <c r="N55" s="25" t="s">
        <v>51</v>
      </c>
      <c r="O55" s="25" t="s">
        <v>44</v>
      </c>
      <c r="P55" s="142" t="s">
        <v>3065</v>
      </c>
      <c r="Q55" s="25" t="s">
        <v>45</v>
      </c>
      <c r="R55" s="22">
        <v>1</v>
      </c>
      <c r="S55" s="26">
        <v>8293900</v>
      </c>
      <c r="T55" s="26">
        <v>493900</v>
      </c>
      <c r="U55" s="26">
        <v>0</v>
      </c>
      <c r="V55" s="26">
        <v>22500</v>
      </c>
      <c r="W55" s="26">
        <v>471400</v>
      </c>
      <c r="X55" s="26">
        <v>0</v>
      </c>
      <c r="Y55" s="26">
        <v>3900000</v>
      </c>
      <c r="Z55" s="26">
        <v>3900000</v>
      </c>
      <c r="AA55" s="31">
        <v>0</v>
      </c>
      <c r="AB55" s="31">
        <v>0</v>
      </c>
      <c r="AC55" s="31">
        <v>0</v>
      </c>
      <c r="AD55" s="31">
        <v>0</v>
      </c>
      <c r="AE55" s="66" t="s">
        <v>2168</v>
      </c>
      <c r="AF55" s="27">
        <v>424000</v>
      </c>
      <c r="AG55" s="27">
        <v>0</v>
      </c>
      <c r="AH55" s="27">
        <v>179940</v>
      </c>
      <c r="AI55" s="27">
        <v>122030</v>
      </c>
      <c r="AJ55" s="27">
        <v>122030</v>
      </c>
      <c r="AK55" s="27">
        <v>0</v>
      </c>
      <c r="AL55" s="27">
        <v>0</v>
      </c>
      <c r="AM55" s="15">
        <v>0</v>
      </c>
      <c r="AN55" s="15">
        <v>0</v>
      </c>
      <c r="AO55" s="15">
        <v>0</v>
      </c>
      <c r="AP55" s="15">
        <v>0</v>
      </c>
      <c r="AQ55" s="13" t="s">
        <v>2169</v>
      </c>
      <c r="AR55" s="12">
        <f t="shared" si="0"/>
        <v>0</v>
      </c>
      <c r="AS55" s="12">
        <f t="shared" si="1"/>
        <v>1</v>
      </c>
      <c r="AT55" s="12" t="str">
        <f t="shared" si="20"/>
        <v>B1</v>
      </c>
      <c r="AU55" s="9">
        <f t="shared" si="21"/>
        <v>8</v>
      </c>
      <c r="AV55" s="4">
        <f t="shared" si="4"/>
        <v>1</v>
      </c>
      <c r="AW55" s="4">
        <f t="shared" si="5"/>
        <v>1</v>
      </c>
      <c r="AX55" s="4">
        <f t="shared" si="6"/>
        <v>0</v>
      </c>
      <c r="AY55" s="4">
        <f t="shared" si="7"/>
        <v>1</v>
      </c>
      <c r="AZ55" s="4">
        <f t="shared" si="8"/>
        <v>1</v>
      </c>
      <c r="BA55" s="4">
        <f t="shared" si="9"/>
        <v>1</v>
      </c>
      <c r="BB55" s="4">
        <f t="shared" si="10"/>
        <v>0</v>
      </c>
      <c r="BC55" s="7">
        <f t="shared" si="11"/>
        <v>1</v>
      </c>
      <c r="BD55" s="7">
        <f t="shared" si="22"/>
        <v>1</v>
      </c>
      <c r="BE55" s="7">
        <f t="shared" si="23"/>
        <v>0</v>
      </c>
      <c r="BF55" s="7">
        <f t="shared" si="24"/>
        <v>0</v>
      </c>
      <c r="BG55" s="7">
        <f t="shared" si="25"/>
        <v>1</v>
      </c>
      <c r="BH55" s="4">
        <f t="shared" si="26"/>
        <v>1</v>
      </c>
      <c r="BI55" s="4">
        <f t="shared" si="17"/>
        <v>1</v>
      </c>
      <c r="BJ55" s="4">
        <f t="shared" si="18"/>
        <v>0</v>
      </c>
      <c r="BK55" s="4">
        <f t="shared" si="19"/>
        <v>1</v>
      </c>
    </row>
    <row r="56" spans="1:63" ht="130.5" customHeight="1" x14ac:dyDescent="0.25">
      <c r="A56" s="17" t="s">
        <v>440</v>
      </c>
      <c r="B56" s="23" t="s">
        <v>441</v>
      </c>
      <c r="C56" s="23" t="s">
        <v>454</v>
      </c>
      <c r="D56" s="18"/>
      <c r="E56" s="23" t="s">
        <v>455</v>
      </c>
      <c r="F56" s="24" t="s">
        <v>2827</v>
      </c>
      <c r="G56" s="24" t="s">
        <v>2828</v>
      </c>
      <c r="H56" s="14" t="s">
        <v>2893</v>
      </c>
      <c r="I56" s="24" t="s">
        <v>446</v>
      </c>
      <c r="J56" s="24" t="s">
        <v>2829</v>
      </c>
      <c r="K56" s="25" t="s">
        <v>2114</v>
      </c>
      <c r="L56" s="25" t="s">
        <v>2120</v>
      </c>
      <c r="M56" s="25" t="s">
        <v>2141</v>
      </c>
      <c r="N56" s="25" t="s">
        <v>279</v>
      </c>
      <c r="O56" s="25" t="s">
        <v>44</v>
      </c>
      <c r="P56" s="142" t="s">
        <v>3065</v>
      </c>
      <c r="Q56" s="25" t="s">
        <v>111</v>
      </c>
      <c r="R56" s="30">
        <v>1</v>
      </c>
      <c r="S56" s="26">
        <v>260000</v>
      </c>
      <c r="T56" s="26">
        <v>0</v>
      </c>
      <c r="U56" s="26">
        <v>0</v>
      </c>
      <c r="V56" s="26">
        <v>260000</v>
      </c>
      <c r="W56" s="26">
        <v>0</v>
      </c>
      <c r="X56" s="26">
        <v>0</v>
      </c>
      <c r="Y56" s="26">
        <v>0</v>
      </c>
      <c r="Z56" s="26">
        <v>0</v>
      </c>
      <c r="AA56" s="31">
        <v>0</v>
      </c>
      <c r="AB56" s="31">
        <v>0</v>
      </c>
      <c r="AC56" s="31">
        <v>0</v>
      </c>
      <c r="AD56" s="31">
        <v>0</v>
      </c>
      <c r="AE56" s="16" t="s">
        <v>41</v>
      </c>
      <c r="AF56" s="26">
        <v>0</v>
      </c>
      <c r="AG56" s="26">
        <v>0</v>
      </c>
      <c r="AH56" s="26">
        <v>0</v>
      </c>
      <c r="AI56" s="26">
        <v>0</v>
      </c>
      <c r="AJ56" s="26">
        <v>0</v>
      </c>
      <c r="AK56" s="26">
        <v>0</v>
      </c>
      <c r="AL56" s="26">
        <v>0</v>
      </c>
      <c r="AM56" s="15">
        <v>0</v>
      </c>
      <c r="AN56" s="15">
        <v>0</v>
      </c>
      <c r="AO56" s="15">
        <v>0</v>
      </c>
      <c r="AP56" s="15">
        <v>0</v>
      </c>
      <c r="AQ56" s="13"/>
      <c r="AR56" s="12">
        <f t="shared" si="0"/>
        <v>0</v>
      </c>
      <c r="AS56" s="12">
        <f t="shared" si="1"/>
        <v>0</v>
      </c>
      <c r="AT56" s="12" t="str">
        <f t="shared" si="20"/>
        <v>D1</v>
      </c>
      <c r="AU56" s="9">
        <f t="shared" si="21"/>
        <v>7</v>
      </c>
      <c r="AV56" s="4">
        <f t="shared" si="4"/>
        <v>1</v>
      </c>
      <c r="AW56" s="4">
        <f t="shared" si="5"/>
        <v>1</v>
      </c>
      <c r="AX56" s="4">
        <f t="shared" si="6"/>
        <v>1</v>
      </c>
      <c r="AY56" s="4">
        <f t="shared" si="7"/>
        <v>0</v>
      </c>
      <c r="AZ56" s="4">
        <f t="shared" si="8"/>
        <v>1</v>
      </c>
      <c r="BA56" s="4">
        <f t="shared" si="9"/>
        <v>1</v>
      </c>
      <c r="BB56" s="4">
        <f t="shared" si="10"/>
        <v>1</v>
      </c>
      <c r="BC56" s="7">
        <f t="shared" si="11"/>
        <v>0</v>
      </c>
      <c r="BD56" s="7">
        <f t="shared" si="22"/>
        <v>1</v>
      </c>
      <c r="BE56" s="7">
        <f t="shared" si="23"/>
        <v>0</v>
      </c>
      <c r="BF56" s="7">
        <f t="shared" si="24"/>
        <v>1</v>
      </c>
      <c r="BG56" s="7">
        <f t="shared" si="25"/>
        <v>0</v>
      </c>
      <c r="BH56" s="4">
        <f t="shared" si="26"/>
        <v>1</v>
      </c>
      <c r="BI56" s="4">
        <f t="shared" si="17"/>
        <v>0</v>
      </c>
      <c r="BJ56" s="4">
        <f t="shared" si="18"/>
        <v>0</v>
      </c>
      <c r="BK56" s="4">
        <f t="shared" si="19"/>
        <v>0</v>
      </c>
    </row>
    <row r="57" spans="1:63" ht="90" customHeight="1" x14ac:dyDescent="0.25">
      <c r="A57" s="17" t="s">
        <v>725</v>
      </c>
      <c r="B57" s="17" t="s">
        <v>726</v>
      </c>
      <c r="C57" s="17" t="s">
        <v>758</v>
      </c>
      <c r="D57" s="18">
        <v>7</v>
      </c>
      <c r="E57" s="17" t="s">
        <v>759</v>
      </c>
      <c r="F57" s="24" t="s">
        <v>760</v>
      </c>
      <c r="G57" s="24" t="s">
        <v>761</v>
      </c>
      <c r="H57" s="14" t="s">
        <v>2893</v>
      </c>
      <c r="I57" s="24" t="s">
        <v>2236</v>
      </c>
      <c r="J57" s="24" t="s">
        <v>762</v>
      </c>
      <c r="K57" s="25" t="s">
        <v>2114</v>
      </c>
      <c r="L57" s="25" t="s">
        <v>2119</v>
      </c>
      <c r="M57" s="25" t="s">
        <v>2910</v>
      </c>
      <c r="N57" s="25" t="s">
        <v>51</v>
      </c>
      <c r="O57" s="25" t="s">
        <v>44</v>
      </c>
      <c r="P57" s="142" t="s">
        <v>3065</v>
      </c>
      <c r="Q57" s="25" t="s">
        <v>45</v>
      </c>
      <c r="R57" s="30">
        <v>1</v>
      </c>
      <c r="S57" s="26">
        <v>50000</v>
      </c>
      <c r="T57" s="26">
        <v>0</v>
      </c>
      <c r="U57" s="26">
        <v>0</v>
      </c>
      <c r="V57" s="26">
        <v>50000</v>
      </c>
      <c r="W57" s="26">
        <v>0</v>
      </c>
      <c r="X57" s="26">
        <v>0</v>
      </c>
      <c r="Y57" s="26">
        <v>0</v>
      </c>
      <c r="Z57" s="26">
        <v>0</v>
      </c>
      <c r="AA57" s="31">
        <v>0</v>
      </c>
      <c r="AB57" s="31">
        <v>0</v>
      </c>
      <c r="AC57" s="31">
        <v>0</v>
      </c>
      <c r="AD57" s="31">
        <v>0</v>
      </c>
      <c r="AE57" s="16" t="s">
        <v>41</v>
      </c>
      <c r="AF57" s="26">
        <v>0</v>
      </c>
      <c r="AG57" s="26">
        <v>0</v>
      </c>
      <c r="AH57" s="26">
        <v>0</v>
      </c>
      <c r="AI57" s="26">
        <v>0</v>
      </c>
      <c r="AJ57" s="26">
        <v>0</v>
      </c>
      <c r="AK57" s="26">
        <v>0</v>
      </c>
      <c r="AL57" s="26">
        <v>0</v>
      </c>
      <c r="AM57" s="15">
        <v>0</v>
      </c>
      <c r="AN57" s="15">
        <v>0</v>
      </c>
      <c r="AO57" s="15">
        <v>0</v>
      </c>
      <c r="AP57" s="15">
        <v>0</v>
      </c>
      <c r="AQ57" s="24"/>
      <c r="AR57" s="12">
        <f t="shared" si="0"/>
        <v>1</v>
      </c>
      <c r="AS57" s="12">
        <f t="shared" si="1"/>
        <v>0</v>
      </c>
      <c r="AT57" s="12" t="str">
        <f t="shared" si="20"/>
        <v>C1</v>
      </c>
      <c r="AU57" s="9">
        <f t="shared" si="21"/>
        <v>9</v>
      </c>
      <c r="AV57" s="4">
        <f t="shared" si="4"/>
        <v>1</v>
      </c>
      <c r="AW57" s="4">
        <f t="shared" si="5"/>
        <v>1</v>
      </c>
      <c r="AX57" s="4">
        <f t="shared" si="6"/>
        <v>1</v>
      </c>
      <c r="AY57" s="4">
        <f t="shared" si="7"/>
        <v>1</v>
      </c>
      <c r="AZ57" s="4">
        <f t="shared" si="8"/>
        <v>1</v>
      </c>
      <c r="BA57" s="4">
        <f t="shared" si="9"/>
        <v>1</v>
      </c>
      <c r="BB57" s="4">
        <f t="shared" si="10"/>
        <v>1</v>
      </c>
      <c r="BC57" s="7">
        <f t="shared" si="11"/>
        <v>0</v>
      </c>
      <c r="BD57" s="7">
        <f t="shared" si="22"/>
        <v>1</v>
      </c>
      <c r="BE57" s="7">
        <f t="shared" si="23"/>
        <v>0</v>
      </c>
      <c r="BF57" s="7">
        <f t="shared" si="24"/>
        <v>1</v>
      </c>
      <c r="BG57" s="7">
        <f t="shared" si="25"/>
        <v>0</v>
      </c>
      <c r="BH57" s="4">
        <f t="shared" si="26"/>
        <v>1</v>
      </c>
      <c r="BI57" s="4">
        <f t="shared" si="17"/>
        <v>1</v>
      </c>
      <c r="BJ57" s="4">
        <f t="shared" si="18"/>
        <v>0</v>
      </c>
      <c r="BK57" s="4">
        <f t="shared" si="19"/>
        <v>1</v>
      </c>
    </row>
    <row r="58" spans="1:63" ht="90" customHeight="1" x14ac:dyDescent="0.25">
      <c r="A58" s="17" t="s">
        <v>1593</v>
      </c>
      <c r="B58" s="23" t="s">
        <v>1594</v>
      </c>
      <c r="C58" s="23" t="s">
        <v>1604</v>
      </c>
      <c r="D58" s="18">
        <v>10</v>
      </c>
      <c r="E58" s="23" t="s">
        <v>1605</v>
      </c>
      <c r="F58" s="24" t="s">
        <v>1606</v>
      </c>
      <c r="G58" s="24" t="s">
        <v>2266</v>
      </c>
      <c r="H58" s="14" t="s">
        <v>2893</v>
      </c>
      <c r="I58" s="24" t="s">
        <v>1607</v>
      </c>
      <c r="J58" s="24" t="s">
        <v>1608</v>
      </c>
      <c r="K58" s="25" t="s">
        <v>2114</v>
      </c>
      <c r="L58" s="25" t="s">
        <v>2119</v>
      </c>
      <c r="M58" s="25" t="s">
        <v>2134</v>
      </c>
      <c r="N58" s="25" t="s">
        <v>51</v>
      </c>
      <c r="O58" s="25" t="s">
        <v>44</v>
      </c>
      <c r="P58" s="142" t="s">
        <v>3065</v>
      </c>
      <c r="Q58" s="14" t="s">
        <v>45</v>
      </c>
      <c r="R58" s="30">
        <v>1</v>
      </c>
      <c r="S58" s="26">
        <v>423599.88</v>
      </c>
      <c r="T58" s="26">
        <v>3000</v>
      </c>
      <c r="U58" s="26">
        <v>0</v>
      </c>
      <c r="V58" s="26"/>
      <c r="W58" s="26">
        <v>303599.88</v>
      </c>
      <c r="X58" s="26">
        <v>120000</v>
      </c>
      <c r="Y58" s="26">
        <v>0</v>
      </c>
      <c r="Z58" s="26">
        <v>0</v>
      </c>
      <c r="AA58" s="31">
        <v>0</v>
      </c>
      <c r="AB58" s="31">
        <v>0</v>
      </c>
      <c r="AC58" s="31">
        <v>0</v>
      </c>
      <c r="AD58" s="31">
        <v>0</v>
      </c>
      <c r="AE58" s="16" t="s">
        <v>41</v>
      </c>
      <c r="AF58" s="28">
        <v>0</v>
      </c>
      <c r="AG58" s="26">
        <v>0</v>
      </c>
      <c r="AH58" s="26">
        <v>0</v>
      </c>
      <c r="AI58" s="26">
        <v>0</v>
      </c>
      <c r="AJ58" s="26">
        <v>0</v>
      </c>
      <c r="AK58" s="26">
        <v>0</v>
      </c>
      <c r="AL58" s="26">
        <v>0</v>
      </c>
      <c r="AM58" s="15">
        <v>0</v>
      </c>
      <c r="AN58" s="15">
        <v>0</v>
      </c>
      <c r="AO58" s="15">
        <v>0</v>
      </c>
      <c r="AP58" s="15">
        <v>0</v>
      </c>
      <c r="AQ58" s="13"/>
      <c r="AR58" s="12">
        <f t="shared" si="0"/>
        <v>0</v>
      </c>
      <c r="AS58" s="12">
        <f t="shared" si="1"/>
        <v>0</v>
      </c>
      <c r="AT58" s="12" t="str">
        <f t="shared" si="20"/>
        <v>C2</v>
      </c>
      <c r="AU58" s="9">
        <f t="shared" si="21"/>
        <v>9</v>
      </c>
      <c r="AV58" s="4">
        <f t="shared" si="4"/>
        <v>1</v>
      </c>
      <c r="AW58" s="4">
        <f t="shared" si="5"/>
        <v>1</v>
      </c>
      <c r="AX58" s="4">
        <f t="shared" si="6"/>
        <v>1</v>
      </c>
      <c r="AY58" s="4">
        <f t="shared" si="7"/>
        <v>1</v>
      </c>
      <c r="AZ58" s="4">
        <f t="shared" si="8"/>
        <v>1</v>
      </c>
      <c r="BA58" s="4">
        <f t="shared" si="9"/>
        <v>1</v>
      </c>
      <c r="BB58" s="4">
        <f t="shared" si="10"/>
        <v>1</v>
      </c>
      <c r="BC58" s="7">
        <f t="shared" si="11"/>
        <v>0</v>
      </c>
      <c r="BD58" s="7">
        <f t="shared" si="22"/>
        <v>1</v>
      </c>
      <c r="BE58" s="7">
        <f t="shared" si="23"/>
        <v>0</v>
      </c>
      <c r="BF58" s="7">
        <f t="shared" si="24"/>
        <v>1</v>
      </c>
      <c r="BG58" s="7">
        <f t="shared" si="25"/>
        <v>0</v>
      </c>
      <c r="BH58" s="4">
        <f t="shared" si="26"/>
        <v>1</v>
      </c>
      <c r="BI58" s="4">
        <f t="shared" si="17"/>
        <v>1</v>
      </c>
      <c r="BJ58" s="4">
        <f t="shared" si="18"/>
        <v>0</v>
      </c>
      <c r="BK58" s="4">
        <f t="shared" si="19"/>
        <v>1</v>
      </c>
    </row>
    <row r="59" spans="1:63" ht="90" customHeight="1" x14ac:dyDescent="0.25">
      <c r="A59" s="17" t="s">
        <v>909</v>
      </c>
      <c r="B59" s="23" t="s">
        <v>910</v>
      </c>
      <c r="C59" s="23" t="s">
        <v>3089</v>
      </c>
      <c r="D59" s="25">
        <v>1</v>
      </c>
      <c r="E59" s="23" t="s">
        <v>3086</v>
      </c>
      <c r="F59" s="24" t="s">
        <v>3087</v>
      </c>
      <c r="G59" s="24" t="s">
        <v>3100</v>
      </c>
      <c r="H59" s="24"/>
      <c r="I59" s="24" t="s">
        <v>2035</v>
      </c>
      <c r="J59" s="24" t="s">
        <v>3088</v>
      </c>
      <c r="K59" s="14" t="s">
        <v>2115</v>
      </c>
      <c r="L59" s="14" t="s">
        <v>2117</v>
      </c>
      <c r="M59" s="14" t="s">
        <v>2128</v>
      </c>
      <c r="N59" s="14" t="s">
        <v>110</v>
      </c>
      <c r="O59" s="25" t="s">
        <v>44</v>
      </c>
      <c r="P59" s="142" t="s">
        <v>3065</v>
      </c>
      <c r="Q59" s="14" t="s">
        <v>111</v>
      </c>
      <c r="R59" s="22">
        <v>1</v>
      </c>
      <c r="S59" s="26">
        <v>3458148</v>
      </c>
      <c r="T59" s="26">
        <v>0</v>
      </c>
      <c r="U59" s="26">
        <v>0</v>
      </c>
      <c r="V59" s="26">
        <v>3183963.6</v>
      </c>
      <c r="W59" s="26">
        <v>274184.40000000002</v>
      </c>
      <c r="X59" s="26">
        <v>0</v>
      </c>
      <c r="Y59" s="26">
        <v>0</v>
      </c>
      <c r="Z59" s="26">
        <v>0</v>
      </c>
      <c r="AA59" s="31">
        <v>0</v>
      </c>
      <c r="AB59" s="31">
        <v>0</v>
      </c>
      <c r="AC59" s="31">
        <v>0</v>
      </c>
      <c r="AD59" s="31">
        <v>0</v>
      </c>
      <c r="AE59" s="16" t="s">
        <v>41</v>
      </c>
      <c r="AF59" s="26">
        <v>0</v>
      </c>
      <c r="AG59" s="26">
        <v>0</v>
      </c>
      <c r="AH59" s="26">
        <v>0</v>
      </c>
      <c r="AI59" s="26">
        <v>0</v>
      </c>
      <c r="AJ59" s="26">
        <v>0</v>
      </c>
      <c r="AK59" s="26">
        <v>0</v>
      </c>
      <c r="AL59" s="26">
        <v>0</v>
      </c>
      <c r="AM59" s="15">
        <v>0</v>
      </c>
      <c r="AN59" s="15">
        <v>0</v>
      </c>
      <c r="AO59" s="15">
        <v>0</v>
      </c>
      <c r="AP59" s="15">
        <v>0</v>
      </c>
      <c r="AQ59" s="13"/>
      <c r="AR59" s="12">
        <f t="shared" si="0"/>
        <v>0</v>
      </c>
      <c r="AS59" s="12">
        <f t="shared" si="1"/>
        <v>1</v>
      </c>
      <c r="AT59" s="12" t="str">
        <f t="shared" si="20"/>
        <v>B1</v>
      </c>
      <c r="AU59" s="9">
        <f t="shared" si="21"/>
        <v>8</v>
      </c>
      <c r="AV59" s="4">
        <f t="shared" si="4"/>
        <v>1</v>
      </c>
      <c r="AW59" s="4">
        <f t="shared" si="5"/>
        <v>1</v>
      </c>
      <c r="AX59" s="4">
        <f t="shared" si="6"/>
        <v>1</v>
      </c>
      <c r="AY59" s="4">
        <f t="shared" si="7"/>
        <v>1</v>
      </c>
      <c r="AZ59" s="4">
        <f t="shared" si="8"/>
        <v>1</v>
      </c>
      <c r="BA59" s="4">
        <f t="shared" si="9"/>
        <v>0</v>
      </c>
      <c r="BB59" s="4">
        <f t="shared" si="10"/>
        <v>0</v>
      </c>
      <c r="BC59" s="7">
        <f t="shared" si="11"/>
        <v>0</v>
      </c>
      <c r="BD59" s="7">
        <f t="shared" si="22"/>
        <v>1</v>
      </c>
      <c r="BE59" s="7">
        <f t="shared" si="23"/>
        <v>0</v>
      </c>
      <c r="BF59" s="7">
        <f t="shared" si="24"/>
        <v>0</v>
      </c>
      <c r="BG59" s="7">
        <f t="shared" si="25"/>
        <v>1</v>
      </c>
      <c r="BH59" s="4">
        <f t="shared" si="26"/>
        <v>1</v>
      </c>
      <c r="BI59" s="4">
        <f t="shared" si="17"/>
        <v>1</v>
      </c>
      <c r="BJ59" s="4">
        <f t="shared" si="18"/>
        <v>1</v>
      </c>
      <c r="BK59" s="4">
        <f t="shared" si="19"/>
        <v>0</v>
      </c>
    </row>
    <row r="60" spans="1:63" ht="90" customHeight="1" x14ac:dyDescent="0.25">
      <c r="A60" s="17" t="s">
        <v>909</v>
      </c>
      <c r="B60" s="23" t="s">
        <v>910</v>
      </c>
      <c r="C60" s="23" t="s">
        <v>911</v>
      </c>
      <c r="D60" s="25">
        <v>1</v>
      </c>
      <c r="E60" s="23" t="s">
        <v>912</v>
      </c>
      <c r="F60" s="24" t="s">
        <v>913</v>
      </c>
      <c r="G60" s="24" t="s">
        <v>914</v>
      </c>
      <c r="H60" s="24"/>
      <c r="I60" s="24" t="s">
        <v>2035</v>
      </c>
      <c r="J60" s="24" t="s">
        <v>915</v>
      </c>
      <c r="K60" s="14" t="s">
        <v>2115</v>
      </c>
      <c r="L60" s="14" t="s">
        <v>2117</v>
      </c>
      <c r="M60" s="14" t="s">
        <v>2128</v>
      </c>
      <c r="N60" s="14" t="s">
        <v>110</v>
      </c>
      <c r="O60" s="25" t="s">
        <v>44</v>
      </c>
      <c r="P60" s="142" t="s">
        <v>3065</v>
      </c>
      <c r="Q60" s="14" t="s">
        <v>111</v>
      </c>
      <c r="R60" s="22">
        <v>1</v>
      </c>
      <c r="S60" s="26">
        <v>37000000</v>
      </c>
      <c r="T60" s="26">
        <v>0</v>
      </c>
      <c r="U60" s="26">
        <v>18321950.91</v>
      </c>
      <c r="V60" s="26">
        <v>19500000</v>
      </c>
      <c r="W60" s="26">
        <v>0</v>
      </c>
      <c r="X60" s="26">
        <v>0</v>
      </c>
      <c r="Y60" s="26">
        <v>0</v>
      </c>
      <c r="Z60" s="26">
        <v>0</v>
      </c>
      <c r="AA60" s="31">
        <v>0</v>
      </c>
      <c r="AB60" s="31">
        <v>0</v>
      </c>
      <c r="AC60" s="31">
        <v>0</v>
      </c>
      <c r="AD60" s="31">
        <v>0</v>
      </c>
      <c r="AE60" s="16" t="s">
        <v>41</v>
      </c>
      <c r="AF60" s="26">
        <v>0</v>
      </c>
      <c r="AG60" s="26">
        <v>0</v>
      </c>
      <c r="AH60" s="26">
        <v>0</v>
      </c>
      <c r="AI60" s="26">
        <v>0</v>
      </c>
      <c r="AJ60" s="26">
        <v>0</v>
      </c>
      <c r="AK60" s="26">
        <v>0</v>
      </c>
      <c r="AL60" s="26">
        <v>0</v>
      </c>
      <c r="AM60" s="15">
        <v>0</v>
      </c>
      <c r="AN60" s="15">
        <v>0</v>
      </c>
      <c r="AO60" s="15">
        <v>0</v>
      </c>
      <c r="AP60" s="15">
        <v>0</v>
      </c>
      <c r="AQ60" s="13"/>
      <c r="AR60" s="12">
        <f t="shared" si="0"/>
        <v>0</v>
      </c>
      <c r="AS60" s="12">
        <f t="shared" si="1"/>
        <v>1</v>
      </c>
      <c r="AT60" s="12" t="str">
        <f t="shared" si="20"/>
        <v>B1</v>
      </c>
      <c r="AU60" s="9">
        <f t="shared" si="21"/>
        <v>7</v>
      </c>
      <c r="AV60" s="4">
        <f t="shared" si="4"/>
        <v>0</v>
      </c>
      <c r="AW60" s="4">
        <f t="shared" si="5"/>
        <v>1</v>
      </c>
      <c r="AX60" s="4">
        <f t="shared" si="6"/>
        <v>1</v>
      </c>
      <c r="AY60" s="4">
        <f t="shared" si="7"/>
        <v>1</v>
      </c>
      <c r="AZ60" s="4">
        <f t="shared" si="8"/>
        <v>1</v>
      </c>
      <c r="BA60" s="4">
        <f t="shared" si="9"/>
        <v>0</v>
      </c>
      <c r="BB60" s="4">
        <f t="shared" si="10"/>
        <v>0</v>
      </c>
      <c r="BC60" s="7">
        <f t="shared" si="11"/>
        <v>0</v>
      </c>
      <c r="BD60" s="7">
        <f t="shared" si="22"/>
        <v>1</v>
      </c>
      <c r="BE60" s="7">
        <f t="shared" si="23"/>
        <v>0</v>
      </c>
      <c r="BF60" s="7">
        <f t="shared" si="24"/>
        <v>0</v>
      </c>
      <c r="BG60" s="7">
        <f t="shared" si="25"/>
        <v>1</v>
      </c>
      <c r="BH60" s="4">
        <f t="shared" si="26"/>
        <v>1</v>
      </c>
      <c r="BI60" s="4">
        <f t="shared" si="17"/>
        <v>1</v>
      </c>
      <c r="BJ60" s="4">
        <f t="shared" si="18"/>
        <v>1</v>
      </c>
      <c r="BK60" s="4">
        <f t="shared" si="19"/>
        <v>0</v>
      </c>
    </row>
    <row r="61" spans="1:63" ht="90" customHeight="1" x14ac:dyDescent="0.25">
      <c r="A61" s="17" t="s">
        <v>1654</v>
      </c>
      <c r="B61" s="23" t="s">
        <v>1655</v>
      </c>
      <c r="C61" s="23" t="s">
        <v>1682</v>
      </c>
      <c r="D61" s="18">
        <v>2</v>
      </c>
      <c r="E61" s="23" t="s">
        <v>738</v>
      </c>
      <c r="F61" s="24" t="s">
        <v>1683</v>
      </c>
      <c r="G61" s="24" t="s">
        <v>1684</v>
      </c>
      <c r="H61" s="14" t="s">
        <v>2893</v>
      </c>
      <c r="I61" s="24" t="s">
        <v>2363</v>
      </c>
      <c r="J61" s="24" t="s">
        <v>1685</v>
      </c>
      <c r="K61" s="25" t="s">
        <v>2114</v>
      </c>
      <c r="L61" s="25" t="s">
        <v>2121</v>
      </c>
      <c r="M61" s="25" t="s">
        <v>2144</v>
      </c>
      <c r="N61" s="25" t="s">
        <v>110</v>
      </c>
      <c r="O61" s="25" t="s">
        <v>44</v>
      </c>
      <c r="P61" s="142" t="s">
        <v>3065</v>
      </c>
      <c r="Q61" s="14" t="s">
        <v>111</v>
      </c>
      <c r="R61" s="30">
        <v>1</v>
      </c>
      <c r="S61" s="26">
        <v>154040</v>
      </c>
      <c r="T61" s="26">
        <v>0</v>
      </c>
      <c r="U61" s="26">
        <v>98362</v>
      </c>
      <c r="V61" s="26">
        <v>55678</v>
      </c>
      <c r="W61" s="26">
        <v>0</v>
      </c>
      <c r="X61" s="26">
        <v>0</v>
      </c>
      <c r="Y61" s="26">
        <v>0</v>
      </c>
      <c r="Z61" s="26">
        <v>0</v>
      </c>
      <c r="AA61" s="31">
        <v>0</v>
      </c>
      <c r="AB61" s="31">
        <v>0</v>
      </c>
      <c r="AC61" s="31">
        <v>0</v>
      </c>
      <c r="AD61" s="31">
        <v>0</v>
      </c>
      <c r="AE61" s="16" t="s">
        <v>41</v>
      </c>
      <c r="AF61" s="26">
        <v>0</v>
      </c>
      <c r="AG61" s="26">
        <v>0</v>
      </c>
      <c r="AH61" s="26">
        <v>0</v>
      </c>
      <c r="AI61" s="26">
        <v>0</v>
      </c>
      <c r="AJ61" s="26">
        <v>0</v>
      </c>
      <c r="AK61" s="26">
        <v>0</v>
      </c>
      <c r="AL61" s="26">
        <v>0</v>
      </c>
      <c r="AM61" s="15">
        <v>0</v>
      </c>
      <c r="AN61" s="15">
        <v>0</v>
      </c>
      <c r="AO61" s="15">
        <v>0</v>
      </c>
      <c r="AP61" s="15">
        <v>0</v>
      </c>
      <c r="AQ61" s="13"/>
      <c r="AR61" s="12">
        <f t="shared" si="0"/>
        <v>0</v>
      </c>
      <c r="AS61" s="12">
        <f t="shared" si="1"/>
        <v>0</v>
      </c>
      <c r="AT61" s="12" t="str">
        <f t="shared" si="20"/>
        <v>E1</v>
      </c>
      <c r="AU61" s="9">
        <f t="shared" si="21"/>
        <v>9</v>
      </c>
      <c r="AV61" s="4">
        <f t="shared" si="4"/>
        <v>1</v>
      </c>
      <c r="AW61" s="4">
        <f t="shared" si="5"/>
        <v>1</v>
      </c>
      <c r="AX61" s="4">
        <f t="shared" si="6"/>
        <v>1</v>
      </c>
      <c r="AY61" s="4">
        <f t="shared" si="7"/>
        <v>1</v>
      </c>
      <c r="AZ61" s="4">
        <f t="shared" si="8"/>
        <v>1</v>
      </c>
      <c r="BA61" s="4">
        <f t="shared" si="9"/>
        <v>1</v>
      </c>
      <c r="BB61" s="4">
        <f t="shared" si="10"/>
        <v>1</v>
      </c>
      <c r="BC61" s="7">
        <f t="shared" si="11"/>
        <v>0</v>
      </c>
      <c r="BD61" s="7">
        <f t="shared" si="22"/>
        <v>1</v>
      </c>
      <c r="BE61" s="7">
        <f t="shared" si="23"/>
        <v>0</v>
      </c>
      <c r="BF61" s="7">
        <f t="shared" si="24"/>
        <v>1</v>
      </c>
      <c r="BG61" s="7">
        <f t="shared" si="25"/>
        <v>0</v>
      </c>
      <c r="BH61" s="4">
        <f t="shared" si="26"/>
        <v>1</v>
      </c>
      <c r="BI61" s="4">
        <f t="shared" si="17"/>
        <v>1</v>
      </c>
      <c r="BJ61" s="4">
        <f t="shared" si="18"/>
        <v>1</v>
      </c>
      <c r="BK61" s="4">
        <f t="shared" si="19"/>
        <v>0</v>
      </c>
    </row>
    <row r="62" spans="1:63" ht="90" customHeight="1" x14ac:dyDescent="0.25">
      <c r="A62" s="17" t="s">
        <v>1654</v>
      </c>
      <c r="B62" s="23" t="s">
        <v>1655</v>
      </c>
      <c r="C62" s="23" t="s">
        <v>1686</v>
      </c>
      <c r="D62" s="18">
        <v>3</v>
      </c>
      <c r="E62" s="23" t="s">
        <v>738</v>
      </c>
      <c r="F62" s="24" t="s">
        <v>1683</v>
      </c>
      <c r="G62" s="24" t="s">
        <v>1684</v>
      </c>
      <c r="H62" s="14" t="s">
        <v>2893</v>
      </c>
      <c r="I62" s="24" t="s">
        <v>2363</v>
      </c>
      <c r="J62" s="24" t="s">
        <v>1685</v>
      </c>
      <c r="K62" s="25" t="s">
        <v>2114</v>
      </c>
      <c r="L62" s="25" t="s">
        <v>2121</v>
      </c>
      <c r="M62" s="25" t="s">
        <v>2144</v>
      </c>
      <c r="N62" s="25" t="s">
        <v>51</v>
      </c>
      <c r="O62" s="25" t="s">
        <v>44</v>
      </c>
      <c r="P62" s="142" t="s">
        <v>3065</v>
      </c>
      <c r="Q62" s="14" t="s">
        <v>45</v>
      </c>
      <c r="R62" s="30">
        <v>1</v>
      </c>
      <c r="S62" s="26">
        <v>75000</v>
      </c>
      <c r="T62" s="26">
        <v>0</v>
      </c>
      <c r="U62" s="26">
        <v>0</v>
      </c>
      <c r="V62" s="26">
        <v>0</v>
      </c>
      <c r="W62" s="26">
        <v>45000</v>
      </c>
      <c r="X62" s="26">
        <v>8000</v>
      </c>
      <c r="Y62" s="26">
        <v>10000</v>
      </c>
      <c r="Z62" s="26">
        <v>12000</v>
      </c>
      <c r="AA62" s="31">
        <v>0</v>
      </c>
      <c r="AB62" s="31">
        <v>0</v>
      </c>
      <c r="AC62" s="31">
        <v>0</v>
      </c>
      <c r="AD62" s="31">
        <v>0</v>
      </c>
      <c r="AE62" s="16" t="s">
        <v>41</v>
      </c>
      <c r="AF62" s="26">
        <v>0</v>
      </c>
      <c r="AG62" s="26">
        <v>0</v>
      </c>
      <c r="AH62" s="26">
        <v>0</v>
      </c>
      <c r="AI62" s="26">
        <v>0</v>
      </c>
      <c r="AJ62" s="26">
        <v>0</v>
      </c>
      <c r="AK62" s="26">
        <v>0</v>
      </c>
      <c r="AL62" s="26">
        <v>0</v>
      </c>
      <c r="AM62" s="15">
        <v>0</v>
      </c>
      <c r="AN62" s="15">
        <v>0</v>
      </c>
      <c r="AO62" s="15">
        <v>0</v>
      </c>
      <c r="AP62" s="15">
        <v>0</v>
      </c>
      <c r="AQ62" s="13"/>
      <c r="AR62" s="12">
        <f t="shared" si="0"/>
        <v>1</v>
      </c>
      <c r="AS62" s="12">
        <f t="shared" si="1"/>
        <v>0</v>
      </c>
      <c r="AT62" s="12" t="str">
        <f t="shared" si="20"/>
        <v>E1</v>
      </c>
      <c r="AU62" s="9">
        <f t="shared" si="21"/>
        <v>9</v>
      </c>
      <c r="AV62" s="4">
        <f t="shared" si="4"/>
        <v>1</v>
      </c>
      <c r="AW62" s="4">
        <f t="shared" si="5"/>
        <v>1</v>
      </c>
      <c r="AX62" s="4">
        <f t="shared" si="6"/>
        <v>1</v>
      </c>
      <c r="AY62" s="4">
        <f t="shared" si="7"/>
        <v>1</v>
      </c>
      <c r="AZ62" s="4">
        <f t="shared" si="8"/>
        <v>1</v>
      </c>
      <c r="BA62" s="4">
        <f t="shared" si="9"/>
        <v>1</v>
      </c>
      <c r="BB62" s="4">
        <f t="shared" si="10"/>
        <v>1</v>
      </c>
      <c r="BC62" s="7">
        <f t="shared" si="11"/>
        <v>0</v>
      </c>
      <c r="BD62" s="7">
        <f t="shared" si="22"/>
        <v>1</v>
      </c>
      <c r="BE62" s="7">
        <f t="shared" si="23"/>
        <v>0</v>
      </c>
      <c r="BF62" s="7">
        <f t="shared" si="24"/>
        <v>1</v>
      </c>
      <c r="BG62" s="7">
        <f t="shared" si="25"/>
        <v>0</v>
      </c>
      <c r="BH62" s="4">
        <f t="shared" si="26"/>
        <v>1</v>
      </c>
      <c r="BI62" s="4">
        <f t="shared" si="17"/>
        <v>1</v>
      </c>
      <c r="BJ62" s="4">
        <f t="shared" si="18"/>
        <v>0</v>
      </c>
      <c r="BK62" s="4">
        <f t="shared" si="19"/>
        <v>1</v>
      </c>
    </row>
    <row r="63" spans="1:63" ht="90" customHeight="1" x14ac:dyDescent="0.25">
      <c r="A63" s="17" t="s">
        <v>228</v>
      </c>
      <c r="B63" s="23" t="s">
        <v>229</v>
      </c>
      <c r="C63" s="23" t="s">
        <v>240</v>
      </c>
      <c r="D63" s="25">
        <v>1</v>
      </c>
      <c r="E63" s="23" t="s">
        <v>241</v>
      </c>
      <c r="F63" s="24" t="s">
        <v>242</v>
      </c>
      <c r="G63" s="24" t="s">
        <v>243</v>
      </c>
      <c r="H63" s="14" t="s">
        <v>2893</v>
      </c>
      <c r="I63" s="24" t="s">
        <v>234</v>
      </c>
      <c r="J63" s="24" t="s">
        <v>244</v>
      </c>
      <c r="K63" s="25" t="s">
        <v>2114</v>
      </c>
      <c r="L63" s="25" t="s">
        <v>2120</v>
      </c>
      <c r="M63" s="25" t="s">
        <v>2141</v>
      </c>
      <c r="N63" s="25" t="s">
        <v>51</v>
      </c>
      <c r="O63" s="25" t="s">
        <v>44</v>
      </c>
      <c r="P63" s="142" t="s">
        <v>3065</v>
      </c>
      <c r="Q63" s="14" t="s">
        <v>45</v>
      </c>
      <c r="R63" s="22">
        <v>1</v>
      </c>
      <c r="S63" s="26">
        <v>50000</v>
      </c>
      <c r="T63" s="26">
        <v>0</v>
      </c>
      <c r="U63" s="26">
        <v>0</v>
      </c>
      <c r="V63" s="26">
        <v>10000</v>
      </c>
      <c r="W63" s="26">
        <v>10000</v>
      </c>
      <c r="X63" s="26">
        <v>10000</v>
      </c>
      <c r="Y63" s="26">
        <v>10000</v>
      </c>
      <c r="Z63" s="26">
        <v>10000</v>
      </c>
      <c r="AA63" s="31">
        <v>0</v>
      </c>
      <c r="AB63" s="31">
        <v>0</v>
      </c>
      <c r="AC63" s="31">
        <v>0</v>
      </c>
      <c r="AD63" s="31">
        <v>0</v>
      </c>
      <c r="AE63" s="16" t="s">
        <v>41</v>
      </c>
      <c r="AF63" s="26">
        <v>0</v>
      </c>
      <c r="AG63" s="26">
        <v>0</v>
      </c>
      <c r="AH63" s="26">
        <v>0</v>
      </c>
      <c r="AI63" s="26">
        <v>0</v>
      </c>
      <c r="AJ63" s="26">
        <v>0</v>
      </c>
      <c r="AK63" s="26">
        <v>0</v>
      </c>
      <c r="AL63" s="26">
        <v>0</v>
      </c>
      <c r="AM63" s="15">
        <v>0</v>
      </c>
      <c r="AN63" s="15">
        <v>0</v>
      </c>
      <c r="AO63" s="15">
        <v>0</v>
      </c>
      <c r="AP63" s="15">
        <v>0</v>
      </c>
      <c r="AQ63" s="13" t="s">
        <v>245</v>
      </c>
      <c r="AR63" s="12">
        <f t="shared" si="0"/>
        <v>1</v>
      </c>
      <c r="AS63" s="12">
        <f t="shared" si="1"/>
        <v>0</v>
      </c>
      <c r="AT63" s="12" t="str">
        <f t="shared" si="20"/>
        <v>D1</v>
      </c>
      <c r="AU63" s="9">
        <f t="shared" si="21"/>
        <v>9</v>
      </c>
      <c r="AV63" s="4">
        <f t="shared" si="4"/>
        <v>1</v>
      </c>
      <c r="AW63" s="4">
        <f t="shared" si="5"/>
        <v>1</v>
      </c>
      <c r="AX63" s="4">
        <f t="shared" si="6"/>
        <v>1</v>
      </c>
      <c r="AY63" s="4">
        <f t="shared" si="7"/>
        <v>1</v>
      </c>
      <c r="AZ63" s="4">
        <f t="shared" si="8"/>
        <v>1</v>
      </c>
      <c r="BA63" s="4">
        <f t="shared" si="9"/>
        <v>1</v>
      </c>
      <c r="BB63" s="4">
        <f t="shared" si="10"/>
        <v>1</v>
      </c>
      <c r="BC63" s="7">
        <f t="shared" si="11"/>
        <v>0</v>
      </c>
      <c r="BD63" s="7">
        <f t="shared" si="22"/>
        <v>1</v>
      </c>
      <c r="BE63" s="7">
        <f t="shared" si="23"/>
        <v>0</v>
      </c>
      <c r="BF63" s="7">
        <f t="shared" si="24"/>
        <v>1</v>
      </c>
      <c r="BG63" s="7">
        <f t="shared" si="25"/>
        <v>0</v>
      </c>
      <c r="BH63" s="4">
        <f t="shared" si="26"/>
        <v>1</v>
      </c>
      <c r="BI63" s="4">
        <f t="shared" si="17"/>
        <v>1</v>
      </c>
      <c r="BJ63" s="4">
        <f t="shared" si="18"/>
        <v>0</v>
      </c>
      <c r="BK63" s="4">
        <f t="shared" si="19"/>
        <v>1</v>
      </c>
    </row>
    <row r="64" spans="1:63" ht="90" customHeight="1" x14ac:dyDescent="0.25">
      <c r="A64" s="54" t="s">
        <v>1012</v>
      </c>
      <c r="B64" s="55" t="s">
        <v>1305</v>
      </c>
      <c r="C64" s="55" t="s">
        <v>1322</v>
      </c>
      <c r="D64" s="56">
        <v>5</v>
      </c>
      <c r="E64" s="55" t="s">
        <v>1323</v>
      </c>
      <c r="F64" s="29" t="s">
        <v>1324</v>
      </c>
      <c r="G64" s="29" t="s">
        <v>1325</v>
      </c>
      <c r="H64" s="14" t="s">
        <v>2893</v>
      </c>
      <c r="I64" s="29" t="s">
        <v>2029</v>
      </c>
      <c r="J64" s="29" t="s">
        <v>1326</v>
      </c>
      <c r="K64" s="14" t="s">
        <v>2115</v>
      </c>
      <c r="L64" s="14" t="s">
        <v>2117</v>
      </c>
      <c r="M64" s="14" t="s">
        <v>2130</v>
      </c>
      <c r="N64" s="14" t="s">
        <v>279</v>
      </c>
      <c r="O64" s="25" t="s">
        <v>44</v>
      </c>
      <c r="P64" s="142" t="s">
        <v>3065</v>
      </c>
      <c r="Q64" s="14" t="s">
        <v>45</v>
      </c>
      <c r="R64" s="22">
        <v>1</v>
      </c>
      <c r="S64" s="57">
        <v>42930</v>
      </c>
      <c r="T64" s="57">
        <v>0</v>
      </c>
      <c r="U64" s="57">
        <v>0</v>
      </c>
      <c r="V64" s="57">
        <v>0</v>
      </c>
      <c r="W64" s="57">
        <v>42930</v>
      </c>
      <c r="X64" s="57">
        <v>0</v>
      </c>
      <c r="Y64" s="57">
        <v>0</v>
      </c>
      <c r="Z64" s="57">
        <v>0</v>
      </c>
      <c r="AA64" s="31">
        <v>0</v>
      </c>
      <c r="AB64" s="31">
        <v>0</v>
      </c>
      <c r="AC64" s="31">
        <v>0</v>
      </c>
      <c r="AD64" s="31">
        <v>0</v>
      </c>
      <c r="AE64" s="16" t="s">
        <v>41</v>
      </c>
      <c r="AF64" s="57">
        <v>0</v>
      </c>
      <c r="AG64" s="57">
        <v>0</v>
      </c>
      <c r="AH64" s="57">
        <v>0</v>
      </c>
      <c r="AI64" s="57">
        <v>0</v>
      </c>
      <c r="AJ64" s="57">
        <v>0</v>
      </c>
      <c r="AK64" s="57">
        <v>0</v>
      </c>
      <c r="AL64" s="57">
        <v>0</v>
      </c>
      <c r="AM64" s="15">
        <v>0</v>
      </c>
      <c r="AN64" s="15">
        <v>0</v>
      </c>
      <c r="AO64" s="15">
        <v>0</v>
      </c>
      <c r="AP64" s="15">
        <v>0</v>
      </c>
      <c r="AQ64" s="29"/>
      <c r="AR64" s="12">
        <f t="shared" si="0"/>
        <v>1</v>
      </c>
      <c r="AS64" s="12">
        <f t="shared" si="1"/>
        <v>0</v>
      </c>
      <c r="AT64" s="12" t="str">
        <f t="shared" si="20"/>
        <v>B3</v>
      </c>
      <c r="AU64" s="9">
        <f t="shared" si="21"/>
        <v>9</v>
      </c>
      <c r="AV64" s="4">
        <f t="shared" si="4"/>
        <v>1</v>
      </c>
      <c r="AW64" s="4">
        <f t="shared" si="5"/>
        <v>1</v>
      </c>
      <c r="AX64" s="4">
        <f t="shared" si="6"/>
        <v>1</v>
      </c>
      <c r="AY64" s="4">
        <f t="shared" si="7"/>
        <v>1</v>
      </c>
      <c r="AZ64" s="4">
        <f t="shared" si="8"/>
        <v>1</v>
      </c>
      <c r="BA64" s="4">
        <f t="shared" si="9"/>
        <v>1</v>
      </c>
      <c r="BB64" s="4">
        <f t="shared" si="10"/>
        <v>1</v>
      </c>
      <c r="BC64" s="7">
        <f t="shared" si="11"/>
        <v>0</v>
      </c>
      <c r="BD64" s="7">
        <f t="shared" si="22"/>
        <v>1</v>
      </c>
      <c r="BE64" s="7">
        <f t="shared" si="23"/>
        <v>0</v>
      </c>
      <c r="BF64" s="7">
        <f t="shared" si="24"/>
        <v>0</v>
      </c>
      <c r="BG64" s="7">
        <f t="shared" si="25"/>
        <v>1</v>
      </c>
      <c r="BH64" s="4">
        <f t="shared" si="26"/>
        <v>1</v>
      </c>
      <c r="BI64" s="4">
        <f t="shared" si="17"/>
        <v>1</v>
      </c>
      <c r="BJ64" s="4">
        <f t="shared" si="18"/>
        <v>0</v>
      </c>
      <c r="BK64" s="4">
        <f t="shared" si="19"/>
        <v>1</v>
      </c>
    </row>
    <row r="65" spans="1:63" ht="90" customHeight="1" x14ac:dyDescent="0.25">
      <c r="A65" s="17" t="s">
        <v>957</v>
      </c>
      <c r="B65" s="23" t="s">
        <v>958</v>
      </c>
      <c r="C65" s="23" t="s">
        <v>998</v>
      </c>
      <c r="D65" s="18">
        <v>4</v>
      </c>
      <c r="E65" s="23" t="s">
        <v>999</v>
      </c>
      <c r="F65" s="24" t="s">
        <v>1000</v>
      </c>
      <c r="G65" s="24" t="s">
        <v>1001</v>
      </c>
      <c r="H65" s="24"/>
      <c r="I65" s="24" t="s">
        <v>2514</v>
      </c>
      <c r="J65" s="24" t="s">
        <v>1002</v>
      </c>
      <c r="K65" s="14" t="s">
        <v>2115</v>
      </c>
      <c r="L65" s="25" t="s">
        <v>2120</v>
      </c>
      <c r="M65" s="25" t="s">
        <v>2142</v>
      </c>
      <c r="N65" s="25" t="s">
        <v>279</v>
      </c>
      <c r="O65" s="25" t="s">
        <v>44</v>
      </c>
      <c r="P65" s="142" t="s">
        <v>3065</v>
      </c>
      <c r="Q65" s="14" t="s">
        <v>45</v>
      </c>
      <c r="R65" s="22">
        <v>1</v>
      </c>
      <c r="S65" s="26">
        <v>7000000</v>
      </c>
      <c r="T65" s="26">
        <v>0</v>
      </c>
      <c r="U65" s="26">
        <v>0</v>
      </c>
      <c r="V65" s="26">
        <v>2000000</v>
      </c>
      <c r="W65" s="26">
        <v>2000000</v>
      </c>
      <c r="X65" s="26">
        <v>1000000</v>
      </c>
      <c r="Y65" s="26">
        <v>1000000</v>
      </c>
      <c r="Z65" s="26">
        <v>1000000</v>
      </c>
      <c r="AA65" s="31">
        <v>0</v>
      </c>
      <c r="AB65" s="31">
        <v>0</v>
      </c>
      <c r="AC65" s="31">
        <v>0</v>
      </c>
      <c r="AD65" s="31">
        <v>0</v>
      </c>
      <c r="AE65" s="16" t="s">
        <v>41</v>
      </c>
      <c r="AF65" s="27">
        <v>0</v>
      </c>
      <c r="AG65" s="27">
        <v>0</v>
      </c>
      <c r="AH65" s="27">
        <v>0</v>
      </c>
      <c r="AI65" s="27">
        <v>0</v>
      </c>
      <c r="AJ65" s="27">
        <v>0</v>
      </c>
      <c r="AK65" s="27">
        <v>0</v>
      </c>
      <c r="AL65" s="27">
        <v>0</v>
      </c>
      <c r="AM65" s="15">
        <v>0</v>
      </c>
      <c r="AN65" s="15">
        <v>0</v>
      </c>
      <c r="AO65" s="15">
        <v>0</v>
      </c>
      <c r="AP65" s="15">
        <v>0</v>
      </c>
      <c r="AQ65" s="13" t="s">
        <v>1003</v>
      </c>
      <c r="AR65" s="12">
        <f t="shared" si="0"/>
        <v>0</v>
      </c>
      <c r="AS65" s="12">
        <f t="shared" si="1"/>
        <v>1</v>
      </c>
      <c r="AT65" s="12" t="str">
        <f t="shared" si="20"/>
        <v>D2</v>
      </c>
      <c r="AU65" s="9">
        <f t="shared" si="21"/>
        <v>8</v>
      </c>
      <c r="AV65" s="4">
        <f t="shared" si="4"/>
        <v>1</v>
      </c>
      <c r="AW65" s="4">
        <f t="shared" si="5"/>
        <v>1</v>
      </c>
      <c r="AX65" s="4">
        <f t="shared" si="6"/>
        <v>1</v>
      </c>
      <c r="AY65" s="4">
        <f t="shared" si="7"/>
        <v>1</v>
      </c>
      <c r="AZ65" s="4">
        <f t="shared" si="8"/>
        <v>1</v>
      </c>
      <c r="BA65" s="4">
        <f t="shared" si="9"/>
        <v>0</v>
      </c>
      <c r="BB65" s="4">
        <f t="shared" si="10"/>
        <v>0</v>
      </c>
      <c r="BC65" s="7">
        <f t="shared" si="11"/>
        <v>0</v>
      </c>
      <c r="BD65" s="7">
        <f t="shared" si="22"/>
        <v>1</v>
      </c>
      <c r="BE65" s="7">
        <f t="shared" si="23"/>
        <v>0</v>
      </c>
      <c r="BF65" s="7">
        <f t="shared" si="24"/>
        <v>0</v>
      </c>
      <c r="BG65" s="7">
        <f t="shared" si="25"/>
        <v>1</v>
      </c>
      <c r="BH65" s="4">
        <f t="shared" si="26"/>
        <v>1</v>
      </c>
      <c r="BI65" s="4">
        <f t="shared" si="17"/>
        <v>1</v>
      </c>
      <c r="BJ65" s="4">
        <f t="shared" si="18"/>
        <v>0</v>
      </c>
      <c r="BK65" s="4">
        <f t="shared" si="19"/>
        <v>1</v>
      </c>
    </row>
    <row r="66" spans="1:63" ht="90" customHeight="1" x14ac:dyDescent="0.25">
      <c r="A66" s="17" t="s">
        <v>268</v>
      </c>
      <c r="B66" s="23" t="s">
        <v>2885</v>
      </c>
      <c r="C66" s="23" t="s">
        <v>305</v>
      </c>
      <c r="D66" s="18"/>
      <c r="E66" s="23" t="s">
        <v>306</v>
      </c>
      <c r="F66" s="24" t="s">
        <v>307</v>
      </c>
      <c r="G66" s="24" t="s">
        <v>308</v>
      </c>
      <c r="H66" s="14"/>
      <c r="I66" s="24" t="s">
        <v>302</v>
      </c>
      <c r="J66" s="24" t="s">
        <v>309</v>
      </c>
      <c r="K66" s="14" t="s">
        <v>2115</v>
      </c>
      <c r="L66" s="14" t="s">
        <v>2123</v>
      </c>
      <c r="M66" s="25" t="s">
        <v>2123</v>
      </c>
      <c r="N66" s="25" t="s">
        <v>51</v>
      </c>
      <c r="O66" s="25" t="s">
        <v>44</v>
      </c>
      <c r="P66" s="142" t="s">
        <v>3065</v>
      </c>
      <c r="Q66" s="14" t="s">
        <v>45</v>
      </c>
      <c r="R66" s="22">
        <v>1</v>
      </c>
      <c r="S66" s="31">
        <v>21000000</v>
      </c>
      <c r="T66" s="31">
        <v>0</v>
      </c>
      <c r="U66" s="31">
        <v>0</v>
      </c>
      <c r="V66" s="31">
        <v>1000000</v>
      </c>
      <c r="W66" s="31">
        <v>10000000</v>
      </c>
      <c r="X66" s="31">
        <v>10000000</v>
      </c>
      <c r="Y66" s="31">
        <v>0</v>
      </c>
      <c r="Z66" s="31">
        <v>0</v>
      </c>
      <c r="AA66" s="31">
        <v>0</v>
      </c>
      <c r="AB66" s="31">
        <v>0</v>
      </c>
      <c r="AC66" s="31">
        <v>0</v>
      </c>
      <c r="AD66" s="31">
        <v>0</v>
      </c>
      <c r="AE66" s="32" t="s">
        <v>310</v>
      </c>
      <c r="AF66" s="15">
        <v>0</v>
      </c>
      <c r="AG66" s="15">
        <v>0</v>
      </c>
      <c r="AH66" s="15">
        <v>0</v>
      </c>
      <c r="AI66" s="15">
        <v>0</v>
      </c>
      <c r="AJ66" s="15">
        <v>0</v>
      </c>
      <c r="AK66" s="15">
        <v>1000000</v>
      </c>
      <c r="AL66" s="15">
        <v>1000000</v>
      </c>
      <c r="AM66" s="15">
        <v>0</v>
      </c>
      <c r="AN66" s="15">
        <v>0</v>
      </c>
      <c r="AO66" s="15">
        <v>0</v>
      </c>
      <c r="AP66" s="15">
        <v>0</v>
      </c>
      <c r="AQ66" s="13"/>
      <c r="AR66" s="12">
        <f t="shared" si="0"/>
        <v>0</v>
      </c>
      <c r="AS66" s="12">
        <f t="shared" si="1"/>
        <v>1</v>
      </c>
      <c r="AT66" s="12" t="str">
        <f t="shared" si="20"/>
        <v>G</v>
      </c>
      <c r="AU66" s="9">
        <f t="shared" si="21"/>
        <v>6</v>
      </c>
      <c r="AV66" s="4">
        <f t="shared" si="4"/>
        <v>1</v>
      </c>
      <c r="AW66" s="4">
        <f t="shared" si="5"/>
        <v>0</v>
      </c>
      <c r="AX66" s="4">
        <f t="shared" si="6"/>
        <v>1</v>
      </c>
      <c r="AY66" s="4">
        <f t="shared" si="7"/>
        <v>0</v>
      </c>
      <c r="AZ66" s="4">
        <f t="shared" si="8"/>
        <v>1</v>
      </c>
      <c r="BA66" s="4">
        <f t="shared" si="9"/>
        <v>0</v>
      </c>
      <c r="BB66" s="4">
        <f t="shared" si="10"/>
        <v>0</v>
      </c>
      <c r="BC66" s="7">
        <f t="shared" si="11"/>
        <v>0</v>
      </c>
      <c r="BD66" s="7">
        <f t="shared" si="22"/>
        <v>1</v>
      </c>
      <c r="BE66" s="7">
        <f t="shared" si="23"/>
        <v>0</v>
      </c>
      <c r="BF66" s="7">
        <f t="shared" si="24"/>
        <v>0</v>
      </c>
      <c r="BG66" s="7">
        <f t="shared" si="25"/>
        <v>1</v>
      </c>
      <c r="BH66" s="4">
        <f t="shared" si="26"/>
        <v>1</v>
      </c>
      <c r="BI66" s="4">
        <f t="shared" si="17"/>
        <v>1</v>
      </c>
      <c r="BJ66" s="4">
        <f t="shared" si="18"/>
        <v>0</v>
      </c>
      <c r="BK66" s="4">
        <f t="shared" si="19"/>
        <v>1</v>
      </c>
    </row>
    <row r="67" spans="1:63" ht="90" customHeight="1" x14ac:dyDescent="0.25">
      <c r="A67" s="17" t="s">
        <v>52</v>
      </c>
      <c r="B67" s="23" t="s">
        <v>53</v>
      </c>
      <c r="C67" s="23" t="s">
        <v>70</v>
      </c>
      <c r="D67" s="18">
        <v>10</v>
      </c>
      <c r="E67" s="23" t="s">
        <v>71</v>
      </c>
      <c r="F67" s="24" t="s">
        <v>72</v>
      </c>
      <c r="G67" s="24" t="s">
        <v>73</v>
      </c>
      <c r="H67" s="14" t="s">
        <v>2893</v>
      </c>
      <c r="I67" s="24" t="s">
        <v>2043</v>
      </c>
      <c r="J67" s="24" t="s">
        <v>74</v>
      </c>
      <c r="K67" s="25" t="s">
        <v>2115</v>
      </c>
      <c r="L67" s="25" t="s">
        <v>2119</v>
      </c>
      <c r="M67" s="25" t="s">
        <v>2139</v>
      </c>
      <c r="N67" s="25" t="s">
        <v>51</v>
      </c>
      <c r="O67" s="25" t="s">
        <v>44</v>
      </c>
      <c r="P67" s="142" t="s">
        <v>3065</v>
      </c>
      <c r="Q67" s="14" t="s">
        <v>45</v>
      </c>
      <c r="R67" s="30">
        <v>1</v>
      </c>
      <c r="S67" s="31">
        <v>15000</v>
      </c>
      <c r="T67" s="31">
        <v>0</v>
      </c>
      <c r="U67" s="31">
        <v>0</v>
      </c>
      <c r="V67" s="31">
        <v>15000</v>
      </c>
      <c r="W67" s="31">
        <v>0</v>
      </c>
      <c r="X67" s="31">
        <v>0</v>
      </c>
      <c r="Y67" s="31">
        <v>0</v>
      </c>
      <c r="Z67" s="31">
        <v>0</v>
      </c>
      <c r="AA67" s="31">
        <v>0</v>
      </c>
      <c r="AB67" s="31">
        <v>0</v>
      </c>
      <c r="AC67" s="31">
        <v>0</v>
      </c>
      <c r="AD67" s="31">
        <v>0</v>
      </c>
      <c r="AE67" s="16" t="s">
        <v>41</v>
      </c>
      <c r="AF67" s="15">
        <v>0</v>
      </c>
      <c r="AG67" s="15">
        <v>0</v>
      </c>
      <c r="AH67" s="15">
        <v>0</v>
      </c>
      <c r="AI67" s="15">
        <v>0</v>
      </c>
      <c r="AJ67" s="15">
        <v>0</v>
      </c>
      <c r="AK67" s="15">
        <v>0</v>
      </c>
      <c r="AL67" s="15">
        <v>0</v>
      </c>
      <c r="AM67" s="15">
        <v>0</v>
      </c>
      <c r="AN67" s="15">
        <v>0</v>
      </c>
      <c r="AO67" s="15">
        <v>0</v>
      </c>
      <c r="AP67" s="15">
        <v>0</v>
      </c>
      <c r="AQ67" s="13"/>
      <c r="AR67" s="12">
        <f t="shared" ref="AR67:AR130" si="27">IF(S67&lt;100000,1,0)</f>
        <v>1</v>
      </c>
      <c r="AS67" s="12">
        <f t="shared" ref="AS67:AS130" si="28">IF(S67&gt;1000000,1,0)</f>
        <v>0</v>
      </c>
      <c r="AT67" s="12" t="str">
        <f t="shared" si="20"/>
        <v>C7</v>
      </c>
      <c r="AU67" s="9">
        <f t="shared" ref="AU67:AU69" si="29">AV67+AW67+AX67+AY67+AZ67+BA67+BD67+BH67+BI67</f>
        <v>9</v>
      </c>
      <c r="AV67" s="4">
        <f t="shared" ref="AV67:AV130" si="30">IF(S67=SUM(U67:AD67),1,0)</f>
        <v>1</v>
      </c>
      <c r="AW67" s="4">
        <f t="shared" ref="AW67:AW130" si="31">IF(AF67=SUM(AG67:AP67),1,0)</f>
        <v>1</v>
      </c>
      <c r="AX67" s="4">
        <f t="shared" ref="AX67:AX130" si="32">IF(T67&lt;0.05*S67,1,0)</f>
        <v>1</v>
      </c>
      <c r="AY67" s="4">
        <f t="shared" ref="AY67:AY130" si="33">IF(IF(ISBLANK(A67),0,IF(ISBLANK(B67),0,IF(ISBLANK(C67),0,IF(ISBLANK(D67),0))))=FALSE,1,0)</f>
        <v>1</v>
      </c>
      <c r="AZ67" s="4">
        <f t="shared" ref="AZ67:AZ130" si="34">IF(IF(ISBLANK(E67),0,IF(ISBLANK(F67),0,IF(ISBLANK(G67),0,IF(ISBLANK(K67),0,IF(ISBLANK(L67),0,IF(ISBLANK(M67),0,IF(ISBLANK(N67),0,IF(ISBLANK(O67),0,IF(ISBLANK(Q67),0,IF(ISBLANK(R67),0))))))))))=FALSE,1,0)</f>
        <v>1</v>
      </c>
      <c r="BA67" s="4">
        <f t="shared" ref="BA67:BA130" si="35">IF(OR(BB67=1,BC67=1),1,0)</f>
        <v>1</v>
      </c>
      <c r="BB67" s="4">
        <f t="shared" ref="BB67:BB130" si="36">IF(AND(AS67=0,H67="n/a"),1,0)</f>
        <v>1</v>
      </c>
      <c r="BC67" s="7">
        <f t="shared" ref="BC67:BC130" si="37">IF(AND(AS67=1,ISBLANK(H67)=FALSE),1,0)</f>
        <v>0</v>
      </c>
      <c r="BD67" s="7">
        <f t="shared" ref="BD67:BD69" si="38">IF(OR(BE67=1,BF67=1,BG67=1),1,0)</f>
        <v>1</v>
      </c>
      <c r="BE67" s="7">
        <f t="shared" si="23"/>
        <v>0</v>
      </c>
      <c r="BF67" s="7">
        <f t="shared" si="24"/>
        <v>0</v>
      </c>
      <c r="BG67" s="7">
        <f t="shared" si="25"/>
        <v>1</v>
      </c>
      <c r="BH67" s="4">
        <f t="shared" si="26"/>
        <v>1</v>
      </c>
      <c r="BI67" s="4">
        <f t="shared" ref="BI67:BI130" si="39">IF(OR(BJ67=1,BK67=1),1,0)</f>
        <v>1</v>
      </c>
      <c r="BJ67" s="4">
        <f t="shared" ref="BJ67:BJ130" si="40">IF((AND(Q67="áno",OR(N67="07 V realizácii",N67="08 Realizované",N67="06 Pred vyhlásením verejného obstarávania"))),1,0)</f>
        <v>0</v>
      </c>
      <c r="BK67" s="4">
        <f t="shared" ref="BK67:BK130" si="41">IF((AND(Q67="nie",OR(N67="01 Investičný zámer",N67="02 Analýza / podkladová štúdia k investičnému zámeru",N67="03 Projektová dokumentácia k dispozícii - pre územné rozhodnutie",N67="04 Projektová dokumentácia k dispozícii - pre stavebné povolenie",N67="05 Projektová dokumentácia k dispozícii - pre realizáciu stavby"))),1,0)</f>
        <v>1</v>
      </c>
    </row>
    <row r="68" spans="1:63" ht="90" customHeight="1" x14ac:dyDescent="0.25">
      <c r="A68" s="17" t="s">
        <v>1782</v>
      </c>
      <c r="B68" s="23" t="s">
        <v>1783</v>
      </c>
      <c r="C68" s="23" t="s">
        <v>1791</v>
      </c>
      <c r="D68" s="18" t="s">
        <v>2262</v>
      </c>
      <c r="E68" s="23" t="s">
        <v>1792</v>
      </c>
      <c r="F68" s="24" t="s">
        <v>1793</v>
      </c>
      <c r="G68" s="24" t="s">
        <v>1794</v>
      </c>
      <c r="H68" s="14" t="s">
        <v>2893</v>
      </c>
      <c r="I68" s="24" t="s">
        <v>1795</v>
      </c>
      <c r="J68" s="29" t="s">
        <v>1796</v>
      </c>
      <c r="K68" s="14" t="s">
        <v>2115</v>
      </c>
      <c r="L68" s="14" t="s">
        <v>2117</v>
      </c>
      <c r="M68" s="14" t="s">
        <v>2130</v>
      </c>
      <c r="N68" s="14" t="s">
        <v>1676</v>
      </c>
      <c r="O68" s="25" t="s">
        <v>44</v>
      </c>
      <c r="P68" s="142" t="s">
        <v>3065</v>
      </c>
      <c r="Q68" s="14" t="s">
        <v>111</v>
      </c>
      <c r="R68" s="30">
        <v>1</v>
      </c>
      <c r="S68" s="26">
        <v>265248</v>
      </c>
      <c r="T68" s="26">
        <v>0</v>
      </c>
      <c r="U68" s="26">
        <v>265248</v>
      </c>
      <c r="V68" s="26">
        <v>0</v>
      </c>
      <c r="W68" s="26">
        <v>0</v>
      </c>
      <c r="X68" s="26">
        <v>0</v>
      </c>
      <c r="Y68" s="26">
        <v>0</v>
      </c>
      <c r="Z68" s="26">
        <v>0</v>
      </c>
      <c r="AA68" s="31">
        <v>0</v>
      </c>
      <c r="AB68" s="31">
        <v>0</v>
      </c>
      <c r="AC68" s="31">
        <v>0</v>
      </c>
      <c r="AD68" s="31">
        <v>0</v>
      </c>
      <c r="AE68" s="16" t="s">
        <v>41</v>
      </c>
      <c r="AF68" s="26">
        <v>0</v>
      </c>
      <c r="AG68" s="26">
        <v>0</v>
      </c>
      <c r="AH68" s="26">
        <v>0</v>
      </c>
      <c r="AI68" s="26">
        <v>0</v>
      </c>
      <c r="AJ68" s="26">
        <v>0</v>
      </c>
      <c r="AK68" s="26">
        <v>0</v>
      </c>
      <c r="AL68" s="26">
        <v>0</v>
      </c>
      <c r="AM68" s="15">
        <v>0</v>
      </c>
      <c r="AN68" s="15">
        <v>0</v>
      </c>
      <c r="AO68" s="15">
        <v>0</v>
      </c>
      <c r="AP68" s="15">
        <v>0</v>
      </c>
      <c r="AQ68" s="63"/>
      <c r="AR68" s="12">
        <f t="shared" si="27"/>
        <v>0</v>
      </c>
      <c r="AS68" s="12">
        <f t="shared" si="28"/>
        <v>0</v>
      </c>
      <c r="AT68" s="12" t="str">
        <f t="shared" si="20"/>
        <v>B3</v>
      </c>
      <c r="AU68" s="9">
        <f t="shared" si="29"/>
        <v>9</v>
      </c>
      <c r="AV68" s="4">
        <f t="shared" si="30"/>
        <v>1</v>
      </c>
      <c r="AW68" s="4">
        <f t="shared" si="31"/>
        <v>1</v>
      </c>
      <c r="AX68" s="4">
        <f t="shared" si="32"/>
        <v>1</v>
      </c>
      <c r="AY68" s="4">
        <f t="shared" si="33"/>
        <v>1</v>
      </c>
      <c r="AZ68" s="4">
        <f t="shared" si="34"/>
        <v>1</v>
      </c>
      <c r="BA68" s="4">
        <f t="shared" si="35"/>
        <v>1</v>
      </c>
      <c r="BB68" s="4">
        <f t="shared" si="36"/>
        <v>1</v>
      </c>
      <c r="BC68" s="7">
        <f t="shared" si="37"/>
        <v>0</v>
      </c>
      <c r="BD68" s="7">
        <f t="shared" si="38"/>
        <v>1</v>
      </c>
      <c r="BE68" s="7">
        <f t="shared" si="23"/>
        <v>0</v>
      </c>
      <c r="BF68" s="7">
        <f t="shared" si="24"/>
        <v>0</v>
      </c>
      <c r="BG68" s="7">
        <f t="shared" si="25"/>
        <v>1</v>
      </c>
      <c r="BH68" s="4">
        <f t="shared" si="26"/>
        <v>1</v>
      </c>
      <c r="BI68" s="4">
        <f t="shared" si="39"/>
        <v>1</v>
      </c>
      <c r="BJ68" s="4">
        <f t="shared" si="40"/>
        <v>1</v>
      </c>
      <c r="BK68" s="4">
        <f t="shared" si="41"/>
        <v>0</v>
      </c>
    </row>
    <row r="69" spans="1:63" ht="90" customHeight="1" x14ac:dyDescent="0.25">
      <c r="A69" s="17" t="s">
        <v>318</v>
      </c>
      <c r="B69" s="23" t="s">
        <v>319</v>
      </c>
      <c r="C69" s="23" t="s">
        <v>360</v>
      </c>
      <c r="D69" s="18">
        <v>11</v>
      </c>
      <c r="E69" s="23" t="s">
        <v>361</v>
      </c>
      <c r="F69" s="24" t="s">
        <v>362</v>
      </c>
      <c r="G69" s="24" t="s">
        <v>363</v>
      </c>
      <c r="H69" s="14" t="s">
        <v>2893</v>
      </c>
      <c r="I69" s="24" t="s">
        <v>329</v>
      </c>
      <c r="J69" s="24" t="s">
        <v>364</v>
      </c>
      <c r="K69" s="14" t="s">
        <v>2115</v>
      </c>
      <c r="L69" s="25" t="s">
        <v>2119</v>
      </c>
      <c r="M69" s="25" t="s">
        <v>2140</v>
      </c>
      <c r="N69" s="25" t="s">
        <v>279</v>
      </c>
      <c r="O69" s="25" t="s">
        <v>44</v>
      </c>
      <c r="P69" s="142" t="s">
        <v>3065</v>
      </c>
      <c r="Q69" s="14" t="s">
        <v>45</v>
      </c>
      <c r="R69" s="22">
        <v>1</v>
      </c>
      <c r="S69" s="31">
        <v>70000</v>
      </c>
      <c r="T69" s="31">
        <v>0</v>
      </c>
      <c r="U69" s="31">
        <v>0</v>
      </c>
      <c r="V69" s="31">
        <v>70000</v>
      </c>
      <c r="W69" s="31">
        <v>0</v>
      </c>
      <c r="X69" s="31">
        <v>0</v>
      </c>
      <c r="Y69" s="31">
        <v>0</v>
      </c>
      <c r="Z69" s="31">
        <v>0</v>
      </c>
      <c r="AA69" s="31">
        <v>0</v>
      </c>
      <c r="AB69" s="31">
        <v>0</v>
      </c>
      <c r="AC69" s="31">
        <v>0</v>
      </c>
      <c r="AD69" s="31">
        <v>0</v>
      </c>
      <c r="AE69" s="16" t="s">
        <v>41</v>
      </c>
      <c r="AF69" s="15">
        <v>0</v>
      </c>
      <c r="AG69" s="15">
        <v>0</v>
      </c>
      <c r="AH69" s="15">
        <v>0</v>
      </c>
      <c r="AI69" s="15">
        <v>0</v>
      </c>
      <c r="AJ69" s="15">
        <v>0</v>
      </c>
      <c r="AK69" s="15">
        <v>0</v>
      </c>
      <c r="AL69" s="15">
        <v>0</v>
      </c>
      <c r="AM69" s="15">
        <v>0</v>
      </c>
      <c r="AN69" s="15">
        <v>0</v>
      </c>
      <c r="AO69" s="15">
        <v>0</v>
      </c>
      <c r="AP69" s="15">
        <v>0</v>
      </c>
      <c r="AQ69" s="13"/>
      <c r="AR69" s="12">
        <f t="shared" si="27"/>
        <v>1</v>
      </c>
      <c r="AS69" s="12">
        <f t="shared" si="28"/>
        <v>0</v>
      </c>
      <c r="AT69" s="12" t="str">
        <f t="shared" si="20"/>
        <v>C8</v>
      </c>
      <c r="AU69" s="9">
        <f t="shared" si="29"/>
        <v>9</v>
      </c>
      <c r="AV69" s="4">
        <f t="shared" si="30"/>
        <v>1</v>
      </c>
      <c r="AW69" s="4">
        <f t="shared" si="31"/>
        <v>1</v>
      </c>
      <c r="AX69" s="4">
        <f t="shared" si="32"/>
        <v>1</v>
      </c>
      <c r="AY69" s="4">
        <f t="shared" si="33"/>
        <v>1</v>
      </c>
      <c r="AZ69" s="4">
        <f t="shared" si="34"/>
        <v>1</v>
      </c>
      <c r="BA69" s="4">
        <f t="shared" si="35"/>
        <v>1</v>
      </c>
      <c r="BB69" s="4">
        <f t="shared" si="36"/>
        <v>1</v>
      </c>
      <c r="BC69" s="7">
        <f t="shared" si="37"/>
        <v>0</v>
      </c>
      <c r="BD69" s="7">
        <f t="shared" si="38"/>
        <v>1</v>
      </c>
      <c r="BE69" s="7">
        <f t="shared" si="23"/>
        <v>0</v>
      </c>
      <c r="BF69" s="7">
        <f t="shared" si="24"/>
        <v>0</v>
      </c>
      <c r="BG69" s="7">
        <f t="shared" si="25"/>
        <v>1</v>
      </c>
      <c r="BH69" s="4">
        <f t="shared" si="26"/>
        <v>1</v>
      </c>
      <c r="BI69" s="4">
        <f t="shared" si="39"/>
        <v>1</v>
      </c>
      <c r="BJ69" s="4">
        <f t="shared" si="40"/>
        <v>0</v>
      </c>
      <c r="BK69" s="4">
        <f t="shared" si="41"/>
        <v>1</v>
      </c>
    </row>
    <row r="70" spans="1:63" ht="90" customHeight="1" x14ac:dyDescent="0.25">
      <c r="A70" s="17" t="s">
        <v>268</v>
      </c>
      <c r="B70" s="23" t="s">
        <v>2596</v>
      </c>
      <c r="C70" s="17" t="s">
        <v>3189</v>
      </c>
      <c r="D70" s="18"/>
      <c r="E70" s="23" t="s">
        <v>3190</v>
      </c>
      <c r="F70" s="24" t="s">
        <v>3191</v>
      </c>
      <c r="G70" s="24" t="s">
        <v>3192</v>
      </c>
      <c r="H70" s="14"/>
      <c r="I70" s="24" t="s">
        <v>302</v>
      </c>
      <c r="J70" s="24" t="s">
        <v>3193</v>
      </c>
      <c r="K70" s="14" t="s">
        <v>2115</v>
      </c>
      <c r="L70" s="14" t="s">
        <v>2117</v>
      </c>
      <c r="M70" s="25" t="s">
        <v>2128</v>
      </c>
      <c r="N70" s="25" t="s">
        <v>279</v>
      </c>
      <c r="O70" s="25" t="s">
        <v>44</v>
      </c>
      <c r="P70" s="142" t="s">
        <v>3065</v>
      </c>
      <c r="Q70" s="14" t="s">
        <v>45</v>
      </c>
      <c r="R70" s="22">
        <v>0.68</v>
      </c>
      <c r="S70" s="31">
        <v>2600000</v>
      </c>
      <c r="T70" s="31">
        <v>130000</v>
      </c>
      <c r="U70" s="31">
        <v>0</v>
      </c>
      <c r="V70" s="31">
        <v>0</v>
      </c>
      <c r="W70" s="31">
        <v>2600000</v>
      </c>
      <c r="X70" s="31">
        <v>0</v>
      </c>
      <c r="Y70" s="31">
        <v>0</v>
      </c>
      <c r="Z70" s="31">
        <v>0</v>
      </c>
      <c r="AA70" s="31">
        <v>0</v>
      </c>
      <c r="AB70" s="31">
        <v>0</v>
      </c>
      <c r="AC70" s="31">
        <v>0</v>
      </c>
      <c r="AD70" s="31">
        <v>0</v>
      </c>
      <c r="AE70" s="16" t="s">
        <v>41</v>
      </c>
      <c r="AF70" s="15">
        <v>0</v>
      </c>
      <c r="AG70" s="15">
        <v>0</v>
      </c>
      <c r="AH70" s="15">
        <v>0</v>
      </c>
      <c r="AI70" s="15">
        <v>0</v>
      </c>
      <c r="AJ70" s="15">
        <v>0</v>
      </c>
      <c r="AK70" s="15">
        <v>0</v>
      </c>
      <c r="AL70" s="15">
        <v>0</v>
      </c>
      <c r="AM70" s="15">
        <v>0</v>
      </c>
      <c r="AN70" s="15">
        <v>0</v>
      </c>
      <c r="AO70" s="15">
        <v>0</v>
      </c>
      <c r="AP70" s="15">
        <v>0</v>
      </c>
      <c r="AQ70" s="13"/>
      <c r="AR70" s="12">
        <f t="shared" si="27"/>
        <v>0</v>
      </c>
      <c r="AS70" s="12">
        <f t="shared" si="28"/>
        <v>1</v>
      </c>
      <c r="AT70" s="12"/>
      <c r="AU70" s="9"/>
      <c r="AV70" s="166">
        <f t="shared" si="30"/>
        <v>1</v>
      </c>
      <c r="AW70" s="166">
        <f t="shared" si="31"/>
        <v>1</v>
      </c>
      <c r="AX70" s="166">
        <f t="shared" si="32"/>
        <v>0</v>
      </c>
      <c r="AY70" s="166">
        <f t="shared" si="33"/>
        <v>0</v>
      </c>
      <c r="AZ70" s="166">
        <f t="shared" si="34"/>
        <v>1</v>
      </c>
      <c r="BA70" s="166">
        <f t="shared" si="35"/>
        <v>0</v>
      </c>
      <c r="BB70" s="166">
        <f t="shared" si="36"/>
        <v>0</v>
      </c>
      <c r="BC70" s="7">
        <f t="shared" si="37"/>
        <v>0</v>
      </c>
      <c r="BD70" s="7"/>
      <c r="BE70" s="7"/>
      <c r="BF70" s="7"/>
      <c r="BG70" s="7"/>
      <c r="BH70" s="166"/>
      <c r="BI70" s="166">
        <f t="shared" si="39"/>
        <v>1</v>
      </c>
      <c r="BJ70" s="166">
        <f t="shared" si="40"/>
        <v>0</v>
      </c>
      <c r="BK70" s="166">
        <f t="shared" si="41"/>
        <v>1</v>
      </c>
    </row>
    <row r="71" spans="1:63" ht="90" customHeight="1" x14ac:dyDescent="0.25">
      <c r="A71" s="54" t="s">
        <v>1012</v>
      </c>
      <c r="B71" s="54" t="s">
        <v>1074</v>
      </c>
      <c r="C71" s="54" t="s">
        <v>1115</v>
      </c>
      <c r="D71" s="56">
        <v>9</v>
      </c>
      <c r="E71" s="54" t="s">
        <v>1116</v>
      </c>
      <c r="F71" s="29" t="s">
        <v>1117</v>
      </c>
      <c r="G71" s="29" t="s">
        <v>1118</v>
      </c>
      <c r="H71" s="14" t="s">
        <v>2893</v>
      </c>
      <c r="I71" s="29" t="s">
        <v>2097</v>
      </c>
      <c r="J71" s="29" t="s">
        <v>1086</v>
      </c>
      <c r="K71" s="14" t="s">
        <v>2115</v>
      </c>
      <c r="L71" s="25" t="s">
        <v>2116</v>
      </c>
      <c r="M71" s="25" t="s">
        <v>2126</v>
      </c>
      <c r="N71" s="25" t="s">
        <v>51</v>
      </c>
      <c r="O71" s="25" t="s">
        <v>439</v>
      </c>
      <c r="P71" s="142" t="s">
        <v>3065</v>
      </c>
      <c r="Q71" s="14" t="s">
        <v>45</v>
      </c>
      <c r="R71" s="14"/>
      <c r="S71" s="57">
        <v>72000</v>
      </c>
      <c r="T71" s="41">
        <v>7000</v>
      </c>
      <c r="U71" s="41">
        <v>0</v>
      </c>
      <c r="V71" s="41">
        <v>7000</v>
      </c>
      <c r="W71" s="41">
        <v>65000</v>
      </c>
      <c r="X71" s="41">
        <v>0</v>
      </c>
      <c r="Y71" s="41">
        <v>0</v>
      </c>
      <c r="Z71" s="41">
        <v>0</v>
      </c>
      <c r="AA71" s="31">
        <v>0</v>
      </c>
      <c r="AB71" s="31">
        <v>0</v>
      </c>
      <c r="AC71" s="31">
        <v>0</v>
      </c>
      <c r="AD71" s="31">
        <v>0</v>
      </c>
      <c r="AE71" s="16" t="s">
        <v>41</v>
      </c>
      <c r="AF71" s="57">
        <v>0</v>
      </c>
      <c r="AG71" s="41">
        <v>0</v>
      </c>
      <c r="AH71" s="41">
        <v>0</v>
      </c>
      <c r="AI71" s="41">
        <v>0</v>
      </c>
      <c r="AJ71" s="41">
        <v>0</v>
      </c>
      <c r="AK71" s="41">
        <v>0</v>
      </c>
      <c r="AL71" s="41">
        <v>0</v>
      </c>
      <c r="AM71" s="15">
        <v>0</v>
      </c>
      <c r="AN71" s="15">
        <v>0</v>
      </c>
      <c r="AO71" s="15">
        <v>0</v>
      </c>
      <c r="AP71" s="15">
        <v>0</v>
      </c>
      <c r="AQ71" s="29" t="s">
        <v>1119</v>
      </c>
      <c r="AR71" s="12">
        <f t="shared" si="27"/>
        <v>1</v>
      </c>
      <c r="AS71" s="12">
        <f t="shared" si="28"/>
        <v>0</v>
      </c>
      <c r="AT71" s="12" t="str">
        <f t="shared" ref="AT71:AT134" si="42">LEFT(M71,(FIND(" ",M71,1)-1))</f>
        <v>A3</v>
      </c>
      <c r="AU71" s="9">
        <f t="shared" ref="AU71:AU134" si="43">AV71+AW71+AX71+AY71+AZ71+BA71+BD71+BH71+BI71</f>
        <v>7</v>
      </c>
      <c r="AV71" s="4">
        <f t="shared" si="30"/>
        <v>1</v>
      </c>
      <c r="AW71" s="4">
        <f t="shared" si="31"/>
        <v>1</v>
      </c>
      <c r="AX71" s="4">
        <f t="shared" si="32"/>
        <v>0</v>
      </c>
      <c r="AY71" s="4">
        <f t="shared" si="33"/>
        <v>1</v>
      </c>
      <c r="AZ71" s="4">
        <f t="shared" si="34"/>
        <v>0</v>
      </c>
      <c r="BA71" s="4">
        <f t="shared" si="35"/>
        <v>1</v>
      </c>
      <c r="BB71" s="4">
        <f t="shared" si="36"/>
        <v>1</v>
      </c>
      <c r="BC71" s="7">
        <f t="shared" si="37"/>
        <v>0</v>
      </c>
      <c r="BD71" s="7">
        <f t="shared" ref="BD71:BD134" si="44">IF(OR(BE71=1,BF71=1,BG71=1),1,0)</f>
        <v>1</v>
      </c>
      <c r="BE71" s="7">
        <f t="shared" ref="BE71:BE134" si="45">IF(AND(K71="01 Záchrana",L71="0 Odstránenie havarijného stavu",M71="0 Odstránenie havarijného stavu"),1,0)</f>
        <v>0</v>
      </c>
      <c r="BF71" s="7">
        <f t="shared" ref="BF71:BF134" si="46">IF(AND(K71="02 Hlavná činnosť",OR(M71="C1 Javisková technika",M71="C2 Osvetľovacia technika",M71="C3 Zvuková technika",M71="C4 Nahrávacia a vysielacia technika",M71="C5 Mikroporty",M71="D1 Nákup štandardnej IT techniky",M71="E1 Nákup hudobných nástrojov",M71="E2 Tvorba inscenácií, nákup umeleckých licencií",M71="E3 Akvizícia zbierkových predmetov")),1,0)</f>
        <v>0</v>
      </c>
      <c r="BG71" s="7">
        <f t="shared" ref="BG71:BG134" si="47">IF(AND(K71="03 Rozvoj",OR(M71="A1 Nákup budovy",M71="A2 Výstavba budovy",M71="A3 Dostavba budovy",M71="A4 Stavebný dozor",M71="B1 Komplexná rekonštrukcia",M71="B2 Stavebná reprofilizácia priestorov",M71="B3 Stavebná rekonštrukcia priestorov",M71="B4 Vykurovanie nehnuteľnosti",M71="B5 Rekonštrukcia extravilánu",M71="C6 Vzduchotechnika",M71="C90 Dopravné prostriedky",M71="C7 Zabezpečovacia technika",M71="C8 Mobiliár",M71="C9 Elektrické spotrebiče",M71="C91 Technické vybavenie dielní",M71="D2 Zhodnotenie existujúceho špeciálneho HW/SW",M71="D3 Obstaranie novej IT funkcionality",M71="F1 Rekonštrukcia expozičných priestorov",M71="F2 Vytvorenie novej expozície/výstavy",M71="F3 Realizácia výskumu",M71="G Reformný zámer")),1,0)</f>
        <v>1</v>
      </c>
      <c r="BH71" s="4">
        <f t="shared" ref="BH71:BH134" si="48">IF(I71="",0,1)</f>
        <v>1</v>
      </c>
      <c r="BI71" s="4">
        <f t="shared" si="39"/>
        <v>1</v>
      </c>
      <c r="BJ71" s="4">
        <f t="shared" si="40"/>
        <v>0</v>
      </c>
      <c r="BK71" s="4">
        <f t="shared" si="41"/>
        <v>1</v>
      </c>
    </row>
    <row r="72" spans="1:63" ht="90" customHeight="1" x14ac:dyDescent="0.25">
      <c r="A72" s="17" t="s">
        <v>440</v>
      </c>
      <c r="B72" s="38" t="s">
        <v>441</v>
      </c>
      <c r="C72" s="38" t="s">
        <v>555</v>
      </c>
      <c r="D72" s="39"/>
      <c r="E72" s="23" t="s">
        <v>556</v>
      </c>
      <c r="F72" s="29" t="s">
        <v>557</v>
      </c>
      <c r="G72" s="29" t="s">
        <v>558</v>
      </c>
      <c r="H72" s="14" t="s">
        <v>2893</v>
      </c>
      <c r="I72" s="24" t="s">
        <v>446</v>
      </c>
      <c r="J72" s="29" t="s">
        <v>457</v>
      </c>
      <c r="K72" s="14" t="s">
        <v>2115</v>
      </c>
      <c r="L72" s="25" t="s">
        <v>2119</v>
      </c>
      <c r="M72" s="25" t="s">
        <v>2140</v>
      </c>
      <c r="N72" s="25" t="s">
        <v>51</v>
      </c>
      <c r="O72" s="14" t="s">
        <v>266</v>
      </c>
      <c r="P72" s="142" t="s">
        <v>3065</v>
      </c>
      <c r="Q72" s="14" t="s">
        <v>45</v>
      </c>
      <c r="R72" s="22"/>
      <c r="S72" s="40">
        <v>990000</v>
      </c>
      <c r="T72" s="21">
        <v>0</v>
      </c>
      <c r="U72" s="21">
        <v>0</v>
      </c>
      <c r="V72" s="21">
        <v>0</v>
      </c>
      <c r="W72" s="21">
        <v>0</v>
      </c>
      <c r="X72" s="21">
        <v>0</v>
      </c>
      <c r="Y72" s="21">
        <v>0</v>
      </c>
      <c r="Z72" s="21">
        <v>0</v>
      </c>
      <c r="AA72" s="31">
        <v>0</v>
      </c>
      <c r="AB72" s="31">
        <v>0</v>
      </c>
      <c r="AC72" s="31">
        <v>0</v>
      </c>
      <c r="AD72" s="31">
        <v>0</v>
      </c>
      <c r="AE72" s="16" t="s">
        <v>41</v>
      </c>
      <c r="AF72" s="41">
        <v>0</v>
      </c>
      <c r="AG72" s="26">
        <v>0</v>
      </c>
      <c r="AH72" s="26">
        <v>0</v>
      </c>
      <c r="AI72" s="26">
        <v>0</v>
      </c>
      <c r="AJ72" s="26">
        <v>0</v>
      </c>
      <c r="AK72" s="26">
        <v>0</v>
      </c>
      <c r="AL72" s="26">
        <v>0</v>
      </c>
      <c r="AM72" s="15">
        <v>0</v>
      </c>
      <c r="AN72" s="15">
        <v>0</v>
      </c>
      <c r="AO72" s="15">
        <v>0</v>
      </c>
      <c r="AP72" s="15">
        <v>0</v>
      </c>
      <c r="AQ72" s="42"/>
      <c r="AR72" s="12">
        <f t="shared" si="27"/>
        <v>0</v>
      </c>
      <c r="AS72" s="12">
        <f t="shared" si="28"/>
        <v>0</v>
      </c>
      <c r="AT72" s="12" t="str">
        <f t="shared" si="42"/>
        <v>C8</v>
      </c>
      <c r="AU72" s="9">
        <f t="shared" si="43"/>
        <v>6</v>
      </c>
      <c r="AV72" s="4">
        <f t="shared" si="30"/>
        <v>0</v>
      </c>
      <c r="AW72" s="4">
        <f t="shared" si="31"/>
        <v>1</v>
      </c>
      <c r="AX72" s="4">
        <f t="shared" si="32"/>
        <v>1</v>
      </c>
      <c r="AY72" s="4">
        <f t="shared" si="33"/>
        <v>0</v>
      </c>
      <c r="AZ72" s="4">
        <f t="shared" si="34"/>
        <v>0</v>
      </c>
      <c r="BA72" s="4">
        <f t="shared" si="35"/>
        <v>1</v>
      </c>
      <c r="BB72" s="4">
        <f t="shared" si="36"/>
        <v>1</v>
      </c>
      <c r="BC72" s="7">
        <f t="shared" si="37"/>
        <v>0</v>
      </c>
      <c r="BD72" s="7">
        <f t="shared" si="44"/>
        <v>1</v>
      </c>
      <c r="BE72" s="7">
        <f t="shared" si="45"/>
        <v>0</v>
      </c>
      <c r="BF72" s="7">
        <f t="shared" si="46"/>
        <v>0</v>
      </c>
      <c r="BG72" s="7">
        <f t="shared" si="47"/>
        <v>1</v>
      </c>
      <c r="BH72" s="4">
        <f t="shared" si="48"/>
        <v>1</v>
      </c>
      <c r="BI72" s="4">
        <f t="shared" si="39"/>
        <v>1</v>
      </c>
      <c r="BJ72" s="4">
        <f t="shared" si="40"/>
        <v>0</v>
      </c>
      <c r="BK72" s="4">
        <f t="shared" si="41"/>
        <v>1</v>
      </c>
    </row>
    <row r="73" spans="1:63" ht="90" customHeight="1" x14ac:dyDescent="0.25">
      <c r="A73" s="17" t="s">
        <v>1847</v>
      </c>
      <c r="B73" s="23" t="s">
        <v>1848</v>
      </c>
      <c r="C73" s="23" t="s">
        <v>1900</v>
      </c>
      <c r="D73" s="18">
        <v>10</v>
      </c>
      <c r="E73" s="23" t="s">
        <v>1901</v>
      </c>
      <c r="F73" s="24" t="s">
        <v>1902</v>
      </c>
      <c r="G73" s="24" t="s">
        <v>1903</v>
      </c>
      <c r="H73" s="14" t="s">
        <v>2893</v>
      </c>
      <c r="I73" s="24" t="s">
        <v>1893</v>
      </c>
      <c r="J73" s="24" t="s">
        <v>1904</v>
      </c>
      <c r="K73" s="14" t="s">
        <v>2115</v>
      </c>
      <c r="L73" s="25" t="s">
        <v>2120</v>
      </c>
      <c r="M73" s="25" t="s">
        <v>2143</v>
      </c>
      <c r="N73" s="25" t="s">
        <v>51</v>
      </c>
      <c r="O73" s="25" t="s">
        <v>44</v>
      </c>
      <c r="P73" s="142" t="s">
        <v>3065</v>
      </c>
      <c r="Q73" s="14" t="s">
        <v>111</v>
      </c>
      <c r="R73" s="30">
        <v>1</v>
      </c>
      <c r="S73" s="26">
        <v>10000</v>
      </c>
      <c r="T73" s="26">
        <v>0</v>
      </c>
      <c r="U73" s="26">
        <v>0</v>
      </c>
      <c r="V73" s="26">
        <v>10000</v>
      </c>
      <c r="W73" s="26">
        <v>0</v>
      </c>
      <c r="X73" s="26">
        <v>0</v>
      </c>
      <c r="Y73" s="26">
        <v>0</v>
      </c>
      <c r="Z73" s="26">
        <v>0</v>
      </c>
      <c r="AA73" s="31">
        <v>0</v>
      </c>
      <c r="AB73" s="31">
        <v>0</v>
      </c>
      <c r="AC73" s="31">
        <v>0</v>
      </c>
      <c r="AD73" s="31">
        <v>0</v>
      </c>
      <c r="AE73" s="66" t="s">
        <v>1905</v>
      </c>
      <c r="AF73" s="27">
        <v>69000</v>
      </c>
      <c r="AG73" s="27">
        <v>0</v>
      </c>
      <c r="AH73" s="27">
        <v>69000</v>
      </c>
      <c r="AI73" s="27">
        <v>0</v>
      </c>
      <c r="AJ73" s="27">
        <v>0</v>
      </c>
      <c r="AK73" s="27">
        <v>0</v>
      </c>
      <c r="AL73" s="27">
        <v>0</v>
      </c>
      <c r="AM73" s="15">
        <v>0</v>
      </c>
      <c r="AN73" s="15">
        <v>0</v>
      </c>
      <c r="AO73" s="15">
        <v>0</v>
      </c>
      <c r="AP73" s="15">
        <v>0</v>
      </c>
      <c r="AQ73" s="13"/>
      <c r="AR73" s="12">
        <f t="shared" si="27"/>
        <v>1</v>
      </c>
      <c r="AS73" s="12">
        <f t="shared" si="28"/>
        <v>0</v>
      </c>
      <c r="AT73" s="12" t="str">
        <f t="shared" si="42"/>
        <v>D3</v>
      </c>
      <c r="AU73" s="9">
        <f t="shared" si="43"/>
        <v>8</v>
      </c>
      <c r="AV73" s="4">
        <f t="shared" si="30"/>
        <v>1</v>
      </c>
      <c r="AW73" s="4">
        <f t="shared" si="31"/>
        <v>1</v>
      </c>
      <c r="AX73" s="4">
        <f t="shared" si="32"/>
        <v>1</v>
      </c>
      <c r="AY73" s="4">
        <f t="shared" si="33"/>
        <v>1</v>
      </c>
      <c r="AZ73" s="4">
        <f t="shared" si="34"/>
        <v>1</v>
      </c>
      <c r="BA73" s="4">
        <f t="shared" si="35"/>
        <v>1</v>
      </c>
      <c r="BB73" s="4">
        <f t="shared" si="36"/>
        <v>1</v>
      </c>
      <c r="BC73" s="7">
        <f t="shared" si="37"/>
        <v>0</v>
      </c>
      <c r="BD73" s="7">
        <f t="shared" si="44"/>
        <v>1</v>
      </c>
      <c r="BE73" s="7">
        <f t="shared" si="45"/>
        <v>0</v>
      </c>
      <c r="BF73" s="7">
        <f t="shared" si="46"/>
        <v>0</v>
      </c>
      <c r="BG73" s="7">
        <f t="shared" si="47"/>
        <v>1</v>
      </c>
      <c r="BH73" s="4">
        <f t="shared" si="48"/>
        <v>1</v>
      </c>
      <c r="BI73" s="4">
        <f t="shared" si="39"/>
        <v>0</v>
      </c>
      <c r="BJ73" s="4">
        <f t="shared" si="40"/>
        <v>0</v>
      </c>
      <c r="BK73" s="4">
        <f t="shared" si="41"/>
        <v>0</v>
      </c>
    </row>
    <row r="74" spans="1:63" ht="90" customHeight="1" x14ac:dyDescent="0.25">
      <c r="A74" s="17" t="s">
        <v>440</v>
      </c>
      <c r="B74" s="23" t="s">
        <v>441</v>
      </c>
      <c r="C74" s="23" t="s">
        <v>602</v>
      </c>
      <c r="D74" s="25"/>
      <c r="E74" s="23" t="s">
        <v>603</v>
      </c>
      <c r="F74" s="24" t="s">
        <v>604</v>
      </c>
      <c r="G74" s="24" t="s">
        <v>2872</v>
      </c>
      <c r="H74" s="14" t="s">
        <v>2893</v>
      </c>
      <c r="I74" s="24" t="s">
        <v>605</v>
      </c>
      <c r="J74" s="24" t="s">
        <v>606</v>
      </c>
      <c r="K74" s="14" t="s">
        <v>2115</v>
      </c>
      <c r="L74" s="25" t="s">
        <v>2119</v>
      </c>
      <c r="M74" s="106" t="s">
        <v>2138</v>
      </c>
      <c r="N74" s="25" t="s">
        <v>51</v>
      </c>
      <c r="O74" s="25" t="s">
        <v>266</v>
      </c>
      <c r="P74" s="142" t="s">
        <v>3065</v>
      </c>
      <c r="Q74" s="14" t="s">
        <v>45</v>
      </c>
      <c r="R74" s="30"/>
      <c r="S74" s="26">
        <v>70000</v>
      </c>
      <c r="T74" s="26">
        <v>0</v>
      </c>
      <c r="U74" s="26">
        <v>0</v>
      </c>
      <c r="V74" s="26">
        <v>0</v>
      </c>
      <c r="W74" s="26">
        <v>0</v>
      </c>
      <c r="X74" s="26">
        <v>0</v>
      </c>
      <c r="Y74" s="26">
        <v>0</v>
      </c>
      <c r="Z74" s="26">
        <v>0</v>
      </c>
      <c r="AA74" s="31">
        <v>0</v>
      </c>
      <c r="AB74" s="31">
        <v>0</v>
      </c>
      <c r="AC74" s="31">
        <v>0</v>
      </c>
      <c r="AD74" s="31">
        <v>0</v>
      </c>
      <c r="AE74" s="16" t="s">
        <v>41</v>
      </c>
      <c r="AF74" s="26">
        <v>0</v>
      </c>
      <c r="AG74" s="26">
        <v>0</v>
      </c>
      <c r="AH74" s="26">
        <v>0</v>
      </c>
      <c r="AI74" s="26">
        <v>0</v>
      </c>
      <c r="AJ74" s="26">
        <v>0</v>
      </c>
      <c r="AK74" s="26">
        <v>0</v>
      </c>
      <c r="AL74" s="26">
        <v>0</v>
      </c>
      <c r="AM74" s="15">
        <v>0</v>
      </c>
      <c r="AN74" s="15">
        <v>0</v>
      </c>
      <c r="AO74" s="15">
        <v>0</v>
      </c>
      <c r="AP74" s="15">
        <v>0</v>
      </c>
      <c r="AQ74" s="13"/>
      <c r="AR74" s="12">
        <f t="shared" si="27"/>
        <v>1</v>
      </c>
      <c r="AS74" s="12">
        <f t="shared" si="28"/>
        <v>0</v>
      </c>
      <c r="AT74" s="12" t="str">
        <f t="shared" si="42"/>
        <v>C6</v>
      </c>
      <c r="AU74" s="9">
        <f t="shared" si="43"/>
        <v>6</v>
      </c>
      <c r="AV74" s="4">
        <f t="shared" si="30"/>
        <v>0</v>
      </c>
      <c r="AW74" s="4">
        <f t="shared" si="31"/>
        <v>1</v>
      </c>
      <c r="AX74" s="4">
        <f t="shared" si="32"/>
        <v>1</v>
      </c>
      <c r="AY74" s="4">
        <f t="shared" si="33"/>
        <v>0</v>
      </c>
      <c r="AZ74" s="4">
        <f t="shared" si="34"/>
        <v>0</v>
      </c>
      <c r="BA74" s="4">
        <f t="shared" si="35"/>
        <v>1</v>
      </c>
      <c r="BB74" s="4">
        <f t="shared" si="36"/>
        <v>1</v>
      </c>
      <c r="BC74" s="7">
        <f t="shared" si="37"/>
        <v>0</v>
      </c>
      <c r="BD74" s="7">
        <f t="shared" si="44"/>
        <v>1</v>
      </c>
      <c r="BE74" s="7">
        <f t="shared" si="45"/>
        <v>0</v>
      </c>
      <c r="BF74" s="7">
        <f t="shared" si="46"/>
        <v>0</v>
      </c>
      <c r="BG74" s="7">
        <f t="shared" si="47"/>
        <v>1</v>
      </c>
      <c r="BH74" s="4">
        <f t="shared" si="48"/>
        <v>1</v>
      </c>
      <c r="BI74" s="4">
        <f t="shared" si="39"/>
        <v>1</v>
      </c>
      <c r="BJ74" s="4">
        <f t="shared" si="40"/>
        <v>0</v>
      </c>
      <c r="BK74" s="4">
        <f t="shared" si="41"/>
        <v>1</v>
      </c>
    </row>
    <row r="75" spans="1:63" ht="90" customHeight="1" x14ac:dyDescent="0.25">
      <c r="A75" s="17" t="s">
        <v>957</v>
      </c>
      <c r="B75" s="23" t="s">
        <v>958</v>
      </c>
      <c r="C75" s="23" t="s">
        <v>959</v>
      </c>
      <c r="D75" s="18">
        <v>1</v>
      </c>
      <c r="E75" s="23" t="s">
        <v>960</v>
      </c>
      <c r="F75" s="24" t="s">
        <v>961</v>
      </c>
      <c r="G75" s="24" t="s">
        <v>962</v>
      </c>
      <c r="H75" s="24" t="s">
        <v>963</v>
      </c>
      <c r="I75" s="24" t="s">
        <v>2502</v>
      </c>
      <c r="J75" s="24" t="s">
        <v>964</v>
      </c>
      <c r="K75" s="14" t="s">
        <v>2115</v>
      </c>
      <c r="L75" s="14" t="s">
        <v>2117</v>
      </c>
      <c r="M75" s="14" t="s">
        <v>2128</v>
      </c>
      <c r="N75" s="14" t="s">
        <v>43</v>
      </c>
      <c r="O75" s="25" t="s">
        <v>439</v>
      </c>
      <c r="P75" s="142" t="s">
        <v>3065</v>
      </c>
      <c r="Q75" s="14" t="s">
        <v>111</v>
      </c>
      <c r="R75" s="22">
        <v>1</v>
      </c>
      <c r="S75" s="140">
        <v>12414470</v>
      </c>
      <c r="T75" s="140">
        <v>351032</v>
      </c>
      <c r="U75" s="140">
        <v>351032</v>
      </c>
      <c r="V75" s="140">
        <v>0</v>
      </c>
      <c r="W75" s="140">
        <v>3649792.8</v>
      </c>
      <c r="X75" s="140">
        <v>3906561.5999999996</v>
      </c>
      <c r="Y75" s="140">
        <v>3907083.5999999996</v>
      </c>
      <c r="Z75" s="140">
        <v>600000</v>
      </c>
      <c r="AA75" s="31">
        <v>0</v>
      </c>
      <c r="AB75" s="31">
        <v>0</v>
      </c>
      <c r="AC75" s="31">
        <v>0</v>
      </c>
      <c r="AD75" s="31">
        <v>0</v>
      </c>
      <c r="AE75" s="16" t="s">
        <v>41</v>
      </c>
      <c r="AF75" s="27">
        <v>0</v>
      </c>
      <c r="AG75" s="27">
        <v>0</v>
      </c>
      <c r="AH75" s="27">
        <v>0</v>
      </c>
      <c r="AI75" s="27">
        <v>0</v>
      </c>
      <c r="AJ75" s="27">
        <v>0</v>
      </c>
      <c r="AK75" s="27">
        <v>0</v>
      </c>
      <c r="AL75" s="27">
        <v>0</v>
      </c>
      <c r="AM75" s="15">
        <v>0</v>
      </c>
      <c r="AN75" s="15">
        <v>0</v>
      </c>
      <c r="AO75" s="15">
        <v>0</v>
      </c>
      <c r="AP75" s="15">
        <v>0</v>
      </c>
      <c r="AQ75" s="13" t="s">
        <v>965</v>
      </c>
      <c r="AR75" s="12">
        <f t="shared" si="27"/>
        <v>0</v>
      </c>
      <c r="AS75" s="12">
        <f t="shared" si="28"/>
        <v>1</v>
      </c>
      <c r="AT75" s="12" t="str">
        <f t="shared" si="42"/>
        <v>B1</v>
      </c>
      <c r="AU75" s="9">
        <f t="shared" si="43"/>
        <v>8</v>
      </c>
      <c r="AV75" s="4">
        <f t="shared" si="30"/>
        <v>1</v>
      </c>
      <c r="AW75" s="4">
        <f t="shared" si="31"/>
        <v>1</v>
      </c>
      <c r="AX75" s="4">
        <f t="shared" si="32"/>
        <v>1</v>
      </c>
      <c r="AY75" s="4">
        <f t="shared" si="33"/>
        <v>1</v>
      </c>
      <c r="AZ75" s="4">
        <f t="shared" si="34"/>
        <v>1</v>
      </c>
      <c r="BA75" s="4">
        <f t="shared" si="35"/>
        <v>1</v>
      </c>
      <c r="BB75" s="4">
        <f t="shared" si="36"/>
        <v>0</v>
      </c>
      <c r="BC75" s="7">
        <f t="shared" si="37"/>
        <v>1</v>
      </c>
      <c r="BD75" s="7">
        <f t="shared" si="44"/>
        <v>1</v>
      </c>
      <c r="BE75" s="7">
        <f t="shared" si="45"/>
        <v>0</v>
      </c>
      <c r="BF75" s="7">
        <f t="shared" si="46"/>
        <v>0</v>
      </c>
      <c r="BG75" s="7">
        <f t="shared" si="47"/>
        <v>1</v>
      </c>
      <c r="BH75" s="4">
        <f t="shared" si="48"/>
        <v>1</v>
      </c>
      <c r="BI75" s="4">
        <f t="shared" si="39"/>
        <v>0</v>
      </c>
      <c r="BJ75" s="4">
        <f t="shared" si="40"/>
        <v>0</v>
      </c>
      <c r="BK75" s="4">
        <f t="shared" si="41"/>
        <v>0</v>
      </c>
    </row>
    <row r="76" spans="1:63" ht="90" customHeight="1" x14ac:dyDescent="0.25">
      <c r="A76" s="17" t="s">
        <v>318</v>
      </c>
      <c r="B76" s="23" t="s">
        <v>319</v>
      </c>
      <c r="C76" s="23" t="s">
        <v>331</v>
      </c>
      <c r="D76" s="18">
        <v>1</v>
      </c>
      <c r="E76" s="23" t="s">
        <v>332</v>
      </c>
      <c r="F76" s="24" t="s">
        <v>333</v>
      </c>
      <c r="G76" s="24" t="s">
        <v>3108</v>
      </c>
      <c r="H76" s="14" t="s">
        <v>2893</v>
      </c>
      <c r="I76" s="24" t="s">
        <v>329</v>
      </c>
      <c r="J76" s="24" t="s">
        <v>334</v>
      </c>
      <c r="K76" s="25" t="s">
        <v>2113</v>
      </c>
      <c r="L76" s="25" t="s">
        <v>2118</v>
      </c>
      <c r="M76" s="25" t="s">
        <v>2118</v>
      </c>
      <c r="N76" s="25" t="s">
        <v>279</v>
      </c>
      <c r="O76" s="25" t="s">
        <v>3059</v>
      </c>
      <c r="P76" s="142" t="s">
        <v>3065</v>
      </c>
      <c r="Q76" s="14" t="s">
        <v>45</v>
      </c>
      <c r="R76" s="22">
        <v>1</v>
      </c>
      <c r="S76" s="31">
        <v>700000</v>
      </c>
      <c r="T76" s="31">
        <v>0</v>
      </c>
      <c r="U76" s="31">
        <v>0</v>
      </c>
      <c r="V76" s="31">
        <v>0</v>
      </c>
      <c r="W76" s="31">
        <v>700000</v>
      </c>
      <c r="X76" s="31">
        <v>0</v>
      </c>
      <c r="Y76" s="31">
        <v>0</v>
      </c>
      <c r="Z76" s="31">
        <v>0</v>
      </c>
      <c r="AA76" s="31">
        <v>0</v>
      </c>
      <c r="AB76" s="31">
        <v>0</v>
      </c>
      <c r="AC76" s="31">
        <v>0</v>
      </c>
      <c r="AD76" s="31">
        <v>0</v>
      </c>
      <c r="AE76" s="16" t="s">
        <v>41</v>
      </c>
      <c r="AF76" s="15">
        <v>0</v>
      </c>
      <c r="AG76" s="15">
        <v>0</v>
      </c>
      <c r="AH76" s="15">
        <v>0</v>
      </c>
      <c r="AI76" s="15">
        <v>0</v>
      </c>
      <c r="AJ76" s="15">
        <v>0</v>
      </c>
      <c r="AK76" s="15">
        <v>0</v>
      </c>
      <c r="AL76" s="15">
        <v>0</v>
      </c>
      <c r="AM76" s="15">
        <v>0</v>
      </c>
      <c r="AN76" s="15">
        <v>0</v>
      </c>
      <c r="AO76" s="15">
        <v>0</v>
      </c>
      <c r="AP76" s="15">
        <v>0</v>
      </c>
      <c r="AQ76" s="13"/>
      <c r="AR76" s="12">
        <f t="shared" si="27"/>
        <v>0</v>
      </c>
      <c r="AS76" s="12">
        <f t="shared" si="28"/>
        <v>0</v>
      </c>
      <c r="AT76" s="12" t="str">
        <f t="shared" si="42"/>
        <v>0</v>
      </c>
      <c r="AU76" s="9">
        <f t="shared" si="43"/>
        <v>9</v>
      </c>
      <c r="AV76" s="4">
        <f t="shared" si="30"/>
        <v>1</v>
      </c>
      <c r="AW76" s="4">
        <f t="shared" si="31"/>
        <v>1</v>
      </c>
      <c r="AX76" s="4">
        <f t="shared" si="32"/>
        <v>1</v>
      </c>
      <c r="AY76" s="4">
        <f t="shared" si="33"/>
        <v>1</v>
      </c>
      <c r="AZ76" s="4">
        <f t="shared" si="34"/>
        <v>1</v>
      </c>
      <c r="BA76" s="4">
        <f t="shared" si="35"/>
        <v>1</v>
      </c>
      <c r="BB76" s="4">
        <f t="shared" si="36"/>
        <v>1</v>
      </c>
      <c r="BC76" s="7">
        <f t="shared" si="37"/>
        <v>0</v>
      </c>
      <c r="BD76" s="7">
        <f t="shared" si="44"/>
        <v>1</v>
      </c>
      <c r="BE76" s="7">
        <f t="shared" si="45"/>
        <v>1</v>
      </c>
      <c r="BF76" s="7">
        <f t="shared" si="46"/>
        <v>0</v>
      </c>
      <c r="BG76" s="7">
        <f t="shared" si="47"/>
        <v>0</v>
      </c>
      <c r="BH76" s="4">
        <f t="shared" si="48"/>
        <v>1</v>
      </c>
      <c r="BI76" s="4">
        <f t="shared" si="39"/>
        <v>1</v>
      </c>
      <c r="BJ76" s="4">
        <f t="shared" si="40"/>
        <v>0</v>
      </c>
      <c r="BK76" s="4">
        <f t="shared" si="41"/>
        <v>1</v>
      </c>
    </row>
    <row r="77" spans="1:63" ht="90" customHeight="1" x14ac:dyDescent="0.25">
      <c r="A77" s="17" t="s">
        <v>1654</v>
      </c>
      <c r="B77" s="23" t="s">
        <v>1655</v>
      </c>
      <c r="C77" s="23" t="s">
        <v>1656</v>
      </c>
      <c r="D77" s="18">
        <v>1</v>
      </c>
      <c r="E77" s="23" t="s">
        <v>2416</v>
      </c>
      <c r="F77" s="24" t="s">
        <v>2360</v>
      </c>
      <c r="G77" s="24" t="s">
        <v>1657</v>
      </c>
      <c r="H77" s="24"/>
      <c r="I77" s="24" t="s">
        <v>1658</v>
      </c>
      <c r="J77" s="24" t="s">
        <v>1659</v>
      </c>
      <c r="K77" s="14" t="s">
        <v>2115</v>
      </c>
      <c r="L77" s="14" t="s">
        <v>2117</v>
      </c>
      <c r="M77" s="14" t="s">
        <v>2128</v>
      </c>
      <c r="N77" s="25" t="s">
        <v>265</v>
      </c>
      <c r="O77" s="25" t="s">
        <v>44</v>
      </c>
      <c r="P77" s="142" t="s">
        <v>3065</v>
      </c>
      <c r="Q77" s="25" t="s">
        <v>111</v>
      </c>
      <c r="R77" s="22">
        <v>1</v>
      </c>
      <c r="S77" s="26">
        <v>34253550</v>
      </c>
      <c r="T77" s="26">
        <v>1274730</v>
      </c>
      <c r="U77" s="26">
        <v>0</v>
      </c>
      <c r="V77" s="26">
        <v>2739660</v>
      </c>
      <c r="W77" s="26">
        <v>5717380</v>
      </c>
      <c r="X77" s="26">
        <v>7830070</v>
      </c>
      <c r="Y77" s="26">
        <v>11010190</v>
      </c>
      <c r="Z77" s="26">
        <v>6956250</v>
      </c>
      <c r="AA77" s="31">
        <v>0</v>
      </c>
      <c r="AB77" s="31">
        <v>0</v>
      </c>
      <c r="AC77" s="31">
        <v>0</v>
      </c>
      <c r="AD77" s="31">
        <v>0</v>
      </c>
      <c r="AE77" s="16" t="s">
        <v>41</v>
      </c>
      <c r="AF77" s="26">
        <v>64400</v>
      </c>
      <c r="AG77" s="26">
        <v>0</v>
      </c>
      <c r="AH77" s="28">
        <v>14400</v>
      </c>
      <c r="AI77" s="26">
        <v>50000</v>
      </c>
      <c r="AJ77" s="26">
        <v>0</v>
      </c>
      <c r="AK77" s="26">
        <v>0</v>
      </c>
      <c r="AL77" s="26">
        <v>0</v>
      </c>
      <c r="AM77" s="15">
        <v>0</v>
      </c>
      <c r="AN77" s="15">
        <v>0</v>
      </c>
      <c r="AO77" s="15">
        <v>0</v>
      </c>
      <c r="AP77" s="15">
        <v>0</v>
      </c>
      <c r="AQ77" s="13" t="s">
        <v>2544</v>
      </c>
      <c r="AR77" s="12">
        <f t="shared" si="27"/>
        <v>0</v>
      </c>
      <c r="AS77" s="12">
        <f t="shared" si="28"/>
        <v>1</v>
      </c>
      <c r="AT77" s="12" t="str">
        <f t="shared" si="42"/>
        <v>B1</v>
      </c>
      <c r="AU77" s="9">
        <f t="shared" si="43"/>
        <v>8</v>
      </c>
      <c r="AV77" s="4">
        <f t="shared" si="30"/>
        <v>1</v>
      </c>
      <c r="AW77" s="4">
        <f t="shared" si="31"/>
        <v>1</v>
      </c>
      <c r="AX77" s="4">
        <f t="shared" si="32"/>
        <v>1</v>
      </c>
      <c r="AY77" s="4">
        <f t="shared" si="33"/>
        <v>1</v>
      </c>
      <c r="AZ77" s="4">
        <f t="shared" si="34"/>
        <v>1</v>
      </c>
      <c r="BA77" s="4">
        <f t="shared" si="35"/>
        <v>0</v>
      </c>
      <c r="BB77" s="4">
        <f t="shared" si="36"/>
        <v>0</v>
      </c>
      <c r="BC77" s="7">
        <f t="shared" si="37"/>
        <v>0</v>
      </c>
      <c r="BD77" s="7">
        <f t="shared" si="44"/>
        <v>1</v>
      </c>
      <c r="BE77" s="7">
        <f t="shared" si="45"/>
        <v>0</v>
      </c>
      <c r="BF77" s="7">
        <f t="shared" si="46"/>
        <v>0</v>
      </c>
      <c r="BG77" s="7">
        <f t="shared" si="47"/>
        <v>1</v>
      </c>
      <c r="BH77" s="4">
        <f t="shared" si="48"/>
        <v>1</v>
      </c>
      <c r="BI77" s="4">
        <f t="shared" si="39"/>
        <v>1</v>
      </c>
      <c r="BJ77" s="4">
        <f t="shared" si="40"/>
        <v>1</v>
      </c>
      <c r="BK77" s="4">
        <f t="shared" si="41"/>
        <v>0</v>
      </c>
    </row>
    <row r="78" spans="1:63" ht="90" customHeight="1" x14ac:dyDescent="0.25">
      <c r="A78" s="17" t="s">
        <v>853</v>
      </c>
      <c r="B78" s="23" t="s">
        <v>854</v>
      </c>
      <c r="C78" s="23" t="s">
        <v>860</v>
      </c>
      <c r="D78" s="39"/>
      <c r="E78" s="23" t="s">
        <v>2419</v>
      </c>
      <c r="F78" s="24" t="s">
        <v>2420</v>
      </c>
      <c r="G78" s="24" t="s">
        <v>2421</v>
      </c>
      <c r="H78" s="14"/>
      <c r="I78" s="24" t="s">
        <v>861</v>
      </c>
      <c r="J78" s="24" t="s">
        <v>2422</v>
      </c>
      <c r="K78" s="14" t="s">
        <v>2115</v>
      </c>
      <c r="L78" s="25" t="s">
        <v>2117</v>
      </c>
      <c r="M78" s="25" t="s">
        <v>2130</v>
      </c>
      <c r="N78" s="25" t="s">
        <v>51</v>
      </c>
      <c r="O78" s="25" t="s">
        <v>44</v>
      </c>
      <c r="P78" s="142" t="s">
        <v>3065</v>
      </c>
      <c r="Q78" s="14" t="s">
        <v>45</v>
      </c>
      <c r="R78" s="30">
        <v>1</v>
      </c>
      <c r="S78" s="26">
        <v>7400000</v>
      </c>
      <c r="T78" s="26">
        <v>400000</v>
      </c>
      <c r="U78" s="26">
        <v>0</v>
      </c>
      <c r="V78" s="26">
        <v>400000</v>
      </c>
      <c r="W78" s="26">
        <v>6000000</v>
      </c>
      <c r="X78" s="26">
        <v>1000000</v>
      </c>
      <c r="Y78" s="26">
        <v>0</v>
      </c>
      <c r="Z78" s="26">
        <v>0</v>
      </c>
      <c r="AA78" s="31">
        <v>0</v>
      </c>
      <c r="AB78" s="31">
        <v>0</v>
      </c>
      <c r="AC78" s="31">
        <v>0</v>
      </c>
      <c r="AD78" s="31">
        <v>0</v>
      </c>
      <c r="AE78" s="16" t="s">
        <v>41</v>
      </c>
      <c r="AF78" s="27">
        <v>0</v>
      </c>
      <c r="AG78" s="26">
        <v>0</v>
      </c>
      <c r="AH78" s="26">
        <v>0</v>
      </c>
      <c r="AI78" s="26">
        <v>0</v>
      </c>
      <c r="AJ78" s="26">
        <v>0</v>
      </c>
      <c r="AK78" s="26">
        <v>0</v>
      </c>
      <c r="AL78" s="26">
        <v>0</v>
      </c>
      <c r="AM78" s="15">
        <v>0</v>
      </c>
      <c r="AN78" s="15">
        <v>0</v>
      </c>
      <c r="AO78" s="15">
        <v>0</v>
      </c>
      <c r="AP78" s="15">
        <v>0</v>
      </c>
      <c r="AQ78" s="13" t="s">
        <v>2423</v>
      </c>
      <c r="AR78" s="12">
        <f t="shared" si="27"/>
        <v>0</v>
      </c>
      <c r="AS78" s="12">
        <f t="shared" si="28"/>
        <v>1</v>
      </c>
      <c r="AT78" s="12" t="str">
        <f t="shared" si="42"/>
        <v>B3</v>
      </c>
      <c r="AU78" s="9">
        <f t="shared" si="43"/>
        <v>6</v>
      </c>
      <c r="AV78" s="4">
        <f t="shared" si="30"/>
        <v>1</v>
      </c>
      <c r="AW78" s="4">
        <f t="shared" si="31"/>
        <v>1</v>
      </c>
      <c r="AX78" s="4">
        <f t="shared" si="32"/>
        <v>0</v>
      </c>
      <c r="AY78" s="4">
        <f t="shared" si="33"/>
        <v>0</v>
      </c>
      <c r="AZ78" s="4">
        <f t="shared" si="34"/>
        <v>1</v>
      </c>
      <c r="BA78" s="4">
        <f t="shared" si="35"/>
        <v>0</v>
      </c>
      <c r="BB78" s="4">
        <f t="shared" si="36"/>
        <v>0</v>
      </c>
      <c r="BC78" s="7">
        <f t="shared" si="37"/>
        <v>0</v>
      </c>
      <c r="BD78" s="7">
        <f t="shared" si="44"/>
        <v>1</v>
      </c>
      <c r="BE78" s="7">
        <f t="shared" si="45"/>
        <v>0</v>
      </c>
      <c r="BF78" s="7">
        <f t="shared" si="46"/>
        <v>0</v>
      </c>
      <c r="BG78" s="7">
        <f t="shared" si="47"/>
        <v>1</v>
      </c>
      <c r="BH78" s="4">
        <f t="shared" si="48"/>
        <v>1</v>
      </c>
      <c r="BI78" s="4">
        <f t="shared" si="39"/>
        <v>1</v>
      </c>
      <c r="BJ78" s="4">
        <f t="shared" si="40"/>
        <v>0</v>
      </c>
      <c r="BK78" s="4">
        <f t="shared" si="41"/>
        <v>1</v>
      </c>
    </row>
    <row r="79" spans="1:63" ht="90" customHeight="1" x14ac:dyDescent="0.25">
      <c r="A79" s="17" t="s">
        <v>853</v>
      </c>
      <c r="B79" s="23" t="s">
        <v>854</v>
      </c>
      <c r="C79" s="23" t="s">
        <v>855</v>
      </c>
      <c r="D79" s="39"/>
      <c r="E79" s="23" t="s">
        <v>856</v>
      </c>
      <c r="F79" s="24" t="s">
        <v>857</v>
      </c>
      <c r="G79" s="24" t="s">
        <v>2417</v>
      </c>
      <c r="H79" s="14"/>
      <c r="I79" s="24" t="s">
        <v>858</v>
      </c>
      <c r="J79" s="24" t="s">
        <v>2418</v>
      </c>
      <c r="K79" s="14" t="s">
        <v>2115</v>
      </c>
      <c r="L79" s="25" t="s">
        <v>2117</v>
      </c>
      <c r="M79" s="25" t="s">
        <v>2128</v>
      </c>
      <c r="N79" s="25" t="s">
        <v>51</v>
      </c>
      <c r="O79" s="25" t="s">
        <v>44</v>
      </c>
      <c r="P79" s="142" t="s">
        <v>3065</v>
      </c>
      <c r="Q79" s="14" t="s">
        <v>45</v>
      </c>
      <c r="R79" s="30">
        <v>1</v>
      </c>
      <c r="S79" s="26">
        <v>72500000</v>
      </c>
      <c r="T79" s="26">
        <v>2500000</v>
      </c>
      <c r="U79" s="26">
        <v>0</v>
      </c>
      <c r="V79" s="26">
        <v>100000</v>
      </c>
      <c r="W79" s="26">
        <v>2500000</v>
      </c>
      <c r="X79" s="26">
        <v>20000000</v>
      </c>
      <c r="Y79" s="26">
        <v>20000000</v>
      </c>
      <c r="Z79" s="26">
        <v>27400000</v>
      </c>
      <c r="AA79" s="31">
        <v>0</v>
      </c>
      <c r="AB79" s="31">
        <v>0</v>
      </c>
      <c r="AC79" s="31">
        <v>0</v>
      </c>
      <c r="AD79" s="31">
        <v>0</v>
      </c>
      <c r="AE79" s="16" t="s">
        <v>41</v>
      </c>
      <c r="AF79" s="27">
        <v>0</v>
      </c>
      <c r="AG79" s="26">
        <v>0</v>
      </c>
      <c r="AH79" s="26">
        <v>0</v>
      </c>
      <c r="AI79" s="26">
        <v>0</v>
      </c>
      <c r="AJ79" s="26">
        <v>0</v>
      </c>
      <c r="AK79" s="26">
        <v>0</v>
      </c>
      <c r="AL79" s="26">
        <v>0</v>
      </c>
      <c r="AM79" s="15">
        <v>0</v>
      </c>
      <c r="AN79" s="15">
        <v>0</v>
      </c>
      <c r="AO79" s="15">
        <v>0</v>
      </c>
      <c r="AP79" s="15">
        <v>0</v>
      </c>
      <c r="AQ79" s="13"/>
      <c r="AR79" s="12">
        <f t="shared" si="27"/>
        <v>0</v>
      </c>
      <c r="AS79" s="12">
        <f t="shared" si="28"/>
        <v>1</v>
      </c>
      <c r="AT79" s="12" t="str">
        <f t="shared" si="42"/>
        <v>B1</v>
      </c>
      <c r="AU79" s="9">
        <f t="shared" si="43"/>
        <v>6</v>
      </c>
      <c r="AV79" s="4">
        <f t="shared" si="30"/>
        <v>0</v>
      </c>
      <c r="AW79" s="4">
        <f t="shared" si="31"/>
        <v>1</v>
      </c>
      <c r="AX79" s="4">
        <f t="shared" si="32"/>
        <v>1</v>
      </c>
      <c r="AY79" s="4">
        <f t="shared" si="33"/>
        <v>0</v>
      </c>
      <c r="AZ79" s="4">
        <f t="shared" si="34"/>
        <v>1</v>
      </c>
      <c r="BA79" s="4">
        <f t="shared" si="35"/>
        <v>0</v>
      </c>
      <c r="BB79" s="4">
        <f t="shared" si="36"/>
        <v>0</v>
      </c>
      <c r="BC79" s="7">
        <f t="shared" si="37"/>
        <v>0</v>
      </c>
      <c r="BD79" s="7">
        <f t="shared" si="44"/>
        <v>1</v>
      </c>
      <c r="BE79" s="7">
        <f t="shared" si="45"/>
        <v>0</v>
      </c>
      <c r="BF79" s="7">
        <f t="shared" si="46"/>
        <v>0</v>
      </c>
      <c r="BG79" s="7">
        <f t="shared" si="47"/>
        <v>1</v>
      </c>
      <c r="BH79" s="4">
        <f t="shared" si="48"/>
        <v>1</v>
      </c>
      <c r="BI79" s="4">
        <f t="shared" si="39"/>
        <v>1</v>
      </c>
      <c r="BJ79" s="4">
        <f t="shared" si="40"/>
        <v>0</v>
      </c>
      <c r="BK79" s="4">
        <f t="shared" si="41"/>
        <v>1</v>
      </c>
    </row>
    <row r="80" spans="1:63" ht="90" customHeight="1" x14ac:dyDescent="0.25">
      <c r="A80" s="17" t="s">
        <v>853</v>
      </c>
      <c r="B80" s="23" t="s">
        <v>854</v>
      </c>
      <c r="C80" s="23" t="s">
        <v>862</v>
      </c>
      <c r="D80" s="39"/>
      <c r="E80" s="23" t="s">
        <v>863</v>
      </c>
      <c r="F80" s="24" t="s">
        <v>864</v>
      </c>
      <c r="G80" s="24" t="s">
        <v>2424</v>
      </c>
      <c r="H80" s="14" t="s">
        <v>2893</v>
      </c>
      <c r="I80" s="24" t="s">
        <v>865</v>
      </c>
      <c r="J80" s="24" t="s">
        <v>866</v>
      </c>
      <c r="K80" s="14" t="s">
        <v>2115</v>
      </c>
      <c r="L80" s="25" t="s">
        <v>2117</v>
      </c>
      <c r="M80" s="25" t="s">
        <v>2130</v>
      </c>
      <c r="N80" s="25" t="s">
        <v>51</v>
      </c>
      <c r="O80" s="25" t="s">
        <v>44</v>
      </c>
      <c r="P80" s="142" t="s">
        <v>3065</v>
      </c>
      <c r="Q80" s="14" t="s">
        <v>45</v>
      </c>
      <c r="R80" s="30">
        <v>1</v>
      </c>
      <c r="S80" s="26">
        <v>700000</v>
      </c>
      <c r="T80" s="26">
        <v>0</v>
      </c>
      <c r="U80" s="26">
        <v>0</v>
      </c>
      <c r="V80" s="26">
        <v>0</v>
      </c>
      <c r="W80" s="26">
        <v>0</v>
      </c>
      <c r="X80" s="26">
        <v>0</v>
      </c>
      <c r="Y80" s="26">
        <v>0</v>
      </c>
      <c r="Z80" s="26">
        <v>700000</v>
      </c>
      <c r="AA80" s="31">
        <v>0</v>
      </c>
      <c r="AB80" s="31">
        <v>0</v>
      </c>
      <c r="AC80" s="31">
        <v>0</v>
      </c>
      <c r="AD80" s="31">
        <v>0</v>
      </c>
      <c r="AE80" s="16" t="s">
        <v>41</v>
      </c>
      <c r="AF80" s="27">
        <v>0</v>
      </c>
      <c r="AG80" s="26">
        <v>0</v>
      </c>
      <c r="AH80" s="26">
        <v>0</v>
      </c>
      <c r="AI80" s="26">
        <v>0</v>
      </c>
      <c r="AJ80" s="26">
        <v>0</v>
      </c>
      <c r="AK80" s="26">
        <v>0</v>
      </c>
      <c r="AL80" s="26">
        <v>0</v>
      </c>
      <c r="AM80" s="15">
        <v>0</v>
      </c>
      <c r="AN80" s="15">
        <v>0</v>
      </c>
      <c r="AO80" s="15">
        <v>0</v>
      </c>
      <c r="AP80" s="15">
        <v>0</v>
      </c>
      <c r="AQ80" s="13"/>
      <c r="AR80" s="12">
        <f t="shared" si="27"/>
        <v>0</v>
      </c>
      <c r="AS80" s="12">
        <f t="shared" si="28"/>
        <v>0</v>
      </c>
      <c r="AT80" s="12" t="str">
        <f t="shared" si="42"/>
        <v>B3</v>
      </c>
      <c r="AU80" s="9">
        <f t="shared" si="43"/>
        <v>8</v>
      </c>
      <c r="AV80" s="4">
        <f t="shared" si="30"/>
        <v>1</v>
      </c>
      <c r="AW80" s="4">
        <f t="shared" si="31"/>
        <v>1</v>
      </c>
      <c r="AX80" s="4">
        <f t="shared" si="32"/>
        <v>1</v>
      </c>
      <c r="AY80" s="4">
        <f t="shared" si="33"/>
        <v>0</v>
      </c>
      <c r="AZ80" s="4">
        <f t="shared" si="34"/>
        <v>1</v>
      </c>
      <c r="BA80" s="4">
        <f t="shared" si="35"/>
        <v>1</v>
      </c>
      <c r="BB80" s="4">
        <f t="shared" si="36"/>
        <v>1</v>
      </c>
      <c r="BC80" s="7">
        <f t="shared" si="37"/>
        <v>0</v>
      </c>
      <c r="BD80" s="7">
        <f t="shared" si="44"/>
        <v>1</v>
      </c>
      <c r="BE80" s="7">
        <f t="shared" si="45"/>
        <v>0</v>
      </c>
      <c r="BF80" s="7">
        <f t="shared" si="46"/>
        <v>0</v>
      </c>
      <c r="BG80" s="7">
        <f t="shared" si="47"/>
        <v>1</v>
      </c>
      <c r="BH80" s="4">
        <f t="shared" si="48"/>
        <v>1</v>
      </c>
      <c r="BI80" s="4">
        <f t="shared" si="39"/>
        <v>1</v>
      </c>
      <c r="BJ80" s="4">
        <f t="shared" si="40"/>
        <v>0</v>
      </c>
      <c r="BK80" s="4">
        <f t="shared" si="41"/>
        <v>1</v>
      </c>
    </row>
    <row r="81" spans="1:63" ht="90" customHeight="1" x14ac:dyDescent="0.25">
      <c r="A81" s="17" t="s">
        <v>853</v>
      </c>
      <c r="B81" s="23" t="s">
        <v>854</v>
      </c>
      <c r="C81" s="23" t="s">
        <v>894</v>
      </c>
      <c r="D81" s="39">
        <v>2</v>
      </c>
      <c r="E81" s="23" t="s">
        <v>2435</v>
      </c>
      <c r="F81" s="24" t="s">
        <v>2436</v>
      </c>
      <c r="G81" s="24" t="s">
        <v>2437</v>
      </c>
      <c r="H81" s="14" t="s">
        <v>2893</v>
      </c>
      <c r="I81" s="24" t="s">
        <v>889</v>
      </c>
      <c r="J81" s="24" t="s">
        <v>866</v>
      </c>
      <c r="K81" s="25" t="s">
        <v>2113</v>
      </c>
      <c r="L81" s="25" t="s">
        <v>2118</v>
      </c>
      <c r="M81" s="25" t="s">
        <v>2118</v>
      </c>
      <c r="N81" s="25" t="s">
        <v>51</v>
      </c>
      <c r="O81" s="25" t="s">
        <v>44</v>
      </c>
      <c r="P81" s="142" t="s">
        <v>3065</v>
      </c>
      <c r="Q81" s="14" t="s">
        <v>45</v>
      </c>
      <c r="R81" s="30">
        <v>1</v>
      </c>
      <c r="S81" s="26">
        <v>150000</v>
      </c>
      <c r="T81" s="26">
        <v>0</v>
      </c>
      <c r="U81" s="26">
        <v>0</v>
      </c>
      <c r="V81" s="26">
        <v>150000</v>
      </c>
      <c r="W81" s="26">
        <v>0</v>
      </c>
      <c r="X81" s="26">
        <v>0</v>
      </c>
      <c r="Y81" s="26">
        <v>0</v>
      </c>
      <c r="Z81" s="26">
        <v>0</v>
      </c>
      <c r="AA81" s="31">
        <v>0</v>
      </c>
      <c r="AB81" s="31">
        <v>0</v>
      </c>
      <c r="AC81" s="31">
        <v>0</v>
      </c>
      <c r="AD81" s="31">
        <v>0</v>
      </c>
      <c r="AE81" s="16" t="s">
        <v>41</v>
      </c>
      <c r="AF81" s="26">
        <v>0</v>
      </c>
      <c r="AG81" s="26">
        <v>0</v>
      </c>
      <c r="AH81" s="26">
        <v>0</v>
      </c>
      <c r="AI81" s="26">
        <v>0</v>
      </c>
      <c r="AJ81" s="26">
        <v>0</v>
      </c>
      <c r="AK81" s="26">
        <v>0</v>
      </c>
      <c r="AL81" s="26">
        <v>0</v>
      </c>
      <c r="AM81" s="15">
        <v>0</v>
      </c>
      <c r="AN81" s="15">
        <v>0</v>
      </c>
      <c r="AO81" s="15">
        <v>0</v>
      </c>
      <c r="AP81" s="15">
        <v>0</v>
      </c>
      <c r="AQ81" s="13"/>
      <c r="AR81" s="12">
        <f t="shared" si="27"/>
        <v>0</v>
      </c>
      <c r="AS81" s="12">
        <f t="shared" si="28"/>
        <v>0</v>
      </c>
      <c r="AT81" s="12" t="str">
        <f t="shared" si="42"/>
        <v>0</v>
      </c>
      <c r="AU81" s="9">
        <f t="shared" si="43"/>
        <v>9</v>
      </c>
      <c r="AV81" s="4">
        <f t="shared" si="30"/>
        <v>1</v>
      </c>
      <c r="AW81" s="4">
        <f t="shared" si="31"/>
        <v>1</v>
      </c>
      <c r="AX81" s="4">
        <f t="shared" si="32"/>
        <v>1</v>
      </c>
      <c r="AY81" s="4">
        <f t="shared" si="33"/>
        <v>1</v>
      </c>
      <c r="AZ81" s="4">
        <f t="shared" si="34"/>
        <v>1</v>
      </c>
      <c r="BA81" s="4">
        <f t="shared" si="35"/>
        <v>1</v>
      </c>
      <c r="BB81" s="4">
        <f t="shared" si="36"/>
        <v>1</v>
      </c>
      <c r="BC81" s="7">
        <f t="shared" si="37"/>
        <v>0</v>
      </c>
      <c r="BD81" s="7">
        <f t="shared" si="44"/>
        <v>1</v>
      </c>
      <c r="BE81" s="7">
        <f t="shared" si="45"/>
        <v>1</v>
      </c>
      <c r="BF81" s="7">
        <f t="shared" si="46"/>
        <v>0</v>
      </c>
      <c r="BG81" s="7">
        <f t="shared" si="47"/>
        <v>0</v>
      </c>
      <c r="BH81" s="4">
        <f t="shared" si="48"/>
        <v>1</v>
      </c>
      <c r="BI81" s="4">
        <f t="shared" si="39"/>
        <v>1</v>
      </c>
      <c r="BJ81" s="4">
        <f t="shared" si="40"/>
        <v>0</v>
      </c>
      <c r="BK81" s="4">
        <f t="shared" si="41"/>
        <v>1</v>
      </c>
    </row>
    <row r="82" spans="1:63" ht="90" customHeight="1" x14ac:dyDescent="0.25">
      <c r="A82" s="17" t="s">
        <v>1847</v>
      </c>
      <c r="B82" s="23" t="s">
        <v>1848</v>
      </c>
      <c r="C82" s="23" t="s">
        <v>1889</v>
      </c>
      <c r="D82" s="18">
        <v>8</v>
      </c>
      <c r="E82" s="23" t="s">
        <v>1890</v>
      </c>
      <c r="F82" s="24" t="s">
        <v>1891</v>
      </c>
      <c r="G82" s="24" t="s">
        <v>1892</v>
      </c>
      <c r="H82" s="14" t="s">
        <v>2893</v>
      </c>
      <c r="I82" s="24" t="s">
        <v>1893</v>
      </c>
      <c r="J82" s="24" t="s">
        <v>1894</v>
      </c>
      <c r="K82" s="14" t="s">
        <v>2115</v>
      </c>
      <c r="L82" s="25" t="s">
        <v>2120</v>
      </c>
      <c r="M82" s="25" t="s">
        <v>2143</v>
      </c>
      <c r="N82" s="25" t="s">
        <v>51</v>
      </c>
      <c r="O82" s="25" t="s">
        <v>44</v>
      </c>
      <c r="P82" s="142" t="s">
        <v>3065</v>
      </c>
      <c r="Q82" s="14" t="s">
        <v>45</v>
      </c>
      <c r="R82" s="30">
        <v>1</v>
      </c>
      <c r="S82" s="26">
        <v>5000</v>
      </c>
      <c r="T82" s="26">
        <v>0</v>
      </c>
      <c r="U82" s="26">
        <v>0</v>
      </c>
      <c r="V82" s="26">
        <v>5000</v>
      </c>
      <c r="W82" s="26">
        <v>0</v>
      </c>
      <c r="X82" s="26">
        <v>0</v>
      </c>
      <c r="Y82" s="26">
        <v>0</v>
      </c>
      <c r="Z82" s="26">
        <v>0</v>
      </c>
      <c r="AA82" s="31">
        <v>0</v>
      </c>
      <c r="AB82" s="31">
        <v>0</v>
      </c>
      <c r="AC82" s="31">
        <v>0</v>
      </c>
      <c r="AD82" s="31">
        <v>0</v>
      </c>
      <c r="AE82" s="16" t="s">
        <v>41</v>
      </c>
      <c r="AF82" s="27">
        <v>0</v>
      </c>
      <c r="AG82" s="27">
        <v>0</v>
      </c>
      <c r="AH82" s="27">
        <v>0</v>
      </c>
      <c r="AI82" s="27">
        <v>0</v>
      </c>
      <c r="AJ82" s="27">
        <v>0</v>
      </c>
      <c r="AK82" s="27">
        <v>0</v>
      </c>
      <c r="AL82" s="27">
        <v>0</v>
      </c>
      <c r="AM82" s="15">
        <v>0</v>
      </c>
      <c r="AN82" s="15">
        <v>0</v>
      </c>
      <c r="AO82" s="15">
        <v>0</v>
      </c>
      <c r="AP82" s="15">
        <v>0</v>
      </c>
      <c r="AQ82" s="13"/>
      <c r="AR82" s="12">
        <f t="shared" si="27"/>
        <v>1</v>
      </c>
      <c r="AS82" s="12">
        <f t="shared" si="28"/>
        <v>0</v>
      </c>
      <c r="AT82" s="12" t="str">
        <f t="shared" si="42"/>
        <v>D3</v>
      </c>
      <c r="AU82" s="9">
        <f t="shared" si="43"/>
        <v>9</v>
      </c>
      <c r="AV82" s="4">
        <f t="shared" si="30"/>
        <v>1</v>
      </c>
      <c r="AW82" s="4">
        <f t="shared" si="31"/>
        <v>1</v>
      </c>
      <c r="AX82" s="4">
        <f t="shared" si="32"/>
        <v>1</v>
      </c>
      <c r="AY82" s="4">
        <f t="shared" si="33"/>
        <v>1</v>
      </c>
      <c r="AZ82" s="4">
        <f t="shared" si="34"/>
        <v>1</v>
      </c>
      <c r="BA82" s="4">
        <f t="shared" si="35"/>
        <v>1</v>
      </c>
      <c r="BB82" s="4">
        <f t="shared" si="36"/>
        <v>1</v>
      </c>
      <c r="BC82" s="7">
        <f t="shared" si="37"/>
        <v>0</v>
      </c>
      <c r="BD82" s="7">
        <f t="shared" si="44"/>
        <v>1</v>
      </c>
      <c r="BE82" s="7">
        <f t="shared" si="45"/>
        <v>0</v>
      </c>
      <c r="BF82" s="7">
        <f t="shared" si="46"/>
        <v>0</v>
      </c>
      <c r="BG82" s="7">
        <f t="shared" si="47"/>
        <v>1</v>
      </c>
      <c r="BH82" s="4">
        <f t="shared" si="48"/>
        <v>1</v>
      </c>
      <c r="BI82" s="4">
        <f t="shared" si="39"/>
        <v>1</v>
      </c>
      <c r="BJ82" s="4">
        <f t="shared" si="40"/>
        <v>0</v>
      </c>
      <c r="BK82" s="4">
        <f t="shared" si="41"/>
        <v>1</v>
      </c>
    </row>
    <row r="83" spans="1:63" ht="90" customHeight="1" x14ac:dyDescent="0.25">
      <c r="A83" s="17" t="s">
        <v>440</v>
      </c>
      <c r="B83" s="38" t="s">
        <v>441</v>
      </c>
      <c r="C83" s="38" t="s">
        <v>501</v>
      </c>
      <c r="D83" s="39"/>
      <c r="E83" s="23" t="s">
        <v>502</v>
      </c>
      <c r="F83" s="29" t="s">
        <v>503</v>
      </c>
      <c r="G83" s="29" t="s">
        <v>480</v>
      </c>
      <c r="H83" s="14" t="s">
        <v>2893</v>
      </c>
      <c r="I83" s="24" t="s">
        <v>446</v>
      </c>
      <c r="J83" s="29" t="s">
        <v>457</v>
      </c>
      <c r="K83" s="14" t="s">
        <v>2115</v>
      </c>
      <c r="L83" s="25" t="s">
        <v>2120</v>
      </c>
      <c r="M83" s="25" t="s">
        <v>2143</v>
      </c>
      <c r="N83" s="25" t="s">
        <v>51</v>
      </c>
      <c r="O83" s="14" t="s">
        <v>266</v>
      </c>
      <c r="P83" s="142" t="s">
        <v>3065</v>
      </c>
      <c r="Q83" s="14" t="s">
        <v>45</v>
      </c>
      <c r="R83" s="22"/>
      <c r="S83" s="40">
        <v>180000</v>
      </c>
      <c r="T83" s="21">
        <v>0</v>
      </c>
      <c r="U83" s="21">
        <v>0</v>
      </c>
      <c r="V83" s="21">
        <v>0</v>
      </c>
      <c r="W83" s="21">
        <v>0</v>
      </c>
      <c r="X83" s="21">
        <v>0</v>
      </c>
      <c r="Y83" s="21">
        <v>0</v>
      </c>
      <c r="Z83" s="21">
        <v>0</v>
      </c>
      <c r="AA83" s="31">
        <v>0</v>
      </c>
      <c r="AB83" s="31">
        <v>0</v>
      </c>
      <c r="AC83" s="31">
        <v>0</v>
      </c>
      <c r="AD83" s="31">
        <v>0</v>
      </c>
      <c r="AE83" s="16" t="s">
        <v>41</v>
      </c>
      <c r="AF83" s="41">
        <v>0</v>
      </c>
      <c r="AG83" s="26">
        <v>0</v>
      </c>
      <c r="AH83" s="26">
        <v>0</v>
      </c>
      <c r="AI83" s="26">
        <v>0</v>
      </c>
      <c r="AJ83" s="26">
        <v>0</v>
      </c>
      <c r="AK83" s="26">
        <v>0</v>
      </c>
      <c r="AL83" s="26">
        <v>0</v>
      </c>
      <c r="AM83" s="15">
        <v>0</v>
      </c>
      <c r="AN83" s="15">
        <v>0</v>
      </c>
      <c r="AO83" s="15">
        <v>0</v>
      </c>
      <c r="AP83" s="15">
        <v>0</v>
      </c>
      <c r="AQ83" s="42"/>
      <c r="AR83" s="12">
        <f t="shared" si="27"/>
        <v>0</v>
      </c>
      <c r="AS83" s="12">
        <f t="shared" si="28"/>
        <v>0</v>
      </c>
      <c r="AT83" s="12" t="str">
        <f t="shared" si="42"/>
        <v>D3</v>
      </c>
      <c r="AU83" s="9">
        <f t="shared" si="43"/>
        <v>6</v>
      </c>
      <c r="AV83" s="4">
        <f t="shared" si="30"/>
        <v>0</v>
      </c>
      <c r="AW83" s="4">
        <f t="shared" si="31"/>
        <v>1</v>
      </c>
      <c r="AX83" s="4">
        <f t="shared" si="32"/>
        <v>1</v>
      </c>
      <c r="AY83" s="4">
        <f t="shared" si="33"/>
        <v>0</v>
      </c>
      <c r="AZ83" s="4">
        <f t="shared" si="34"/>
        <v>0</v>
      </c>
      <c r="BA83" s="4">
        <f t="shared" si="35"/>
        <v>1</v>
      </c>
      <c r="BB83" s="4">
        <f t="shared" si="36"/>
        <v>1</v>
      </c>
      <c r="BC83" s="7">
        <f t="shared" si="37"/>
        <v>0</v>
      </c>
      <c r="BD83" s="7">
        <f t="shared" si="44"/>
        <v>1</v>
      </c>
      <c r="BE83" s="7">
        <f t="shared" si="45"/>
        <v>0</v>
      </c>
      <c r="BF83" s="7">
        <f t="shared" si="46"/>
        <v>0</v>
      </c>
      <c r="BG83" s="7">
        <f t="shared" si="47"/>
        <v>1</v>
      </c>
      <c r="BH83" s="4">
        <f t="shared" si="48"/>
        <v>1</v>
      </c>
      <c r="BI83" s="4">
        <f t="shared" si="39"/>
        <v>1</v>
      </c>
      <c r="BJ83" s="4">
        <f t="shared" si="40"/>
        <v>0</v>
      </c>
      <c r="BK83" s="4">
        <f t="shared" si="41"/>
        <v>1</v>
      </c>
    </row>
    <row r="84" spans="1:63" ht="90" customHeight="1" x14ac:dyDescent="0.25">
      <c r="A84" s="17" t="s">
        <v>378</v>
      </c>
      <c r="B84" s="23" t="s">
        <v>379</v>
      </c>
      <c r="C84" s="23" t="s">
        <v>408</v>
      </c>
      <c r="D84" s="18">
        <v>8</v>
      </c>
      <c r="E84" s="44" t="s">
        <v>409</v>
      </c>
      <c r="F84" s="45" t="s">
        <v>410</v>
      </c>
      <c r="G84" s="24" t="s">
        <v>411</v>
      </c>
      <c r="H84" s="14" t="s">
        <v>2893</v>
      </c>
      <c r="I84" s="24" t="s">
        <v>1162</v>
      </c>
      <c r="J84" s="24" t="s">
        <v>412</v>
      </c>
      <c r="K84" s="14" t="s">
        <v>2115</v>
      </c>
      <c r="L84" s="25" t="s">
        <v>2116</v>
      </c>
      <c r="M84" s="25" t="s">
        <v>2124</v>
      </c>
      <c r="N84" s="25" t="s">
        <v>51</v>
      </c>
      <c r="O84" s="25" t="s">
        <v>44</v>
      </c>
      <c r="P84" s="142" t="s">
        <v>3065</v>
      </c>
      <c r="Q84" s="14" t="s">
        <v>45</v>
      </c>
      <c r="R84" s="30">
        <v>1</v>
      </c>
      <c r="S84" s="46">
        <v>450000</v>
      </c>
      <c r="T84" s="26">
        <v>50000</v>
      </c>
      <c r="U84" s="26">
        <v>0</v>
      </c>
      <c r="V84" s="36">
        <v>0</v>
      </c>
      <c r="W84" s="26">
        <v>450000</v>
      </c>
      <c r="X84" s="26">
        <v>0</v>
      </c>
      <c r="Y84" s="26">
        <v>0</v>
      </c>
      <c r="Z84" s="26">
        <v>0</v>
      </c>
      <c r="AA84" s="31">
        <v>0</v>
      </c>
      <c r="AB84" s="31">
        <v>0</v>
      </c>
      <c r="AC84" s="31">
        <v>0</v>
      </c>
      <c r="AD84" s="31">
        <v>0</v>
      </c>
      <c r="AE84" s="37" t="s">
        <v>2633</v>
      </c>
      <c r="AF84" s="26">
        <v>120000</v>
      </c>
      <c r="AG84" s="26">
        <v>0</v>
      </c>
      <c r="AH84" s="26">
        <v>70000</v>
      </c>
      <c r="AI84" s="26">
        <v>50000</v>
      </c>
      <c r="AJ84" s="26">
        <v>0</v>
      </c>
      <c r="AK84" s="26">
        <v>0</v>
      </c>
      <c r="AL84" s="26">
        <v>0</v>
      </c>
      <c r="AM84" s="15">
        <v>0</v>
      </c>
      <c r="AN84" s="15">
        <v>0</v>
      </c>
      <c r="AO84" s="15">
        <v>0</v>
      </c>
      <c r="AP84" s="15">
        <v>0</v>
      </c>
      <c r="AQ84" s="24"/>
      <c r="AR84" s="12">
        <f t="shared" si="27"/>
        <v>0</v>
      </c>
      <c r="AS84" s="12">
        <f t="shared" si="28"/>
        <v>0</v>
      </c>
      <c r="AT84" s="12" t="str">
        <f t="shared" si="42"/>
        <v>A1</v>
      </c>
      <c r="AU84" s="9">
        <f t="shared" si="43"/>
        <v>8</v>
      </c>
      <c r="AV84" s="4">
        <f t="shared" si="30"/>
        <v>1</v>
      </c>
      <c r="AW84" s="4">
        <f t="shared" si="31"/>
        <v>1</v>
      </c>
      <c r="AX84" s="4">
        <f t="shared" si="32"/>
        <v>0</v>
      </c>
      <c r="AY84" s="4">
        <f t="shared" si="33"/>
        <v>1</v>
      </c>
      <c r="AZ84" s="4">
        <f t="shared" si="34"/>
        <v>1</v>
      </c>
      <c r="BA84" s="4">
        <f t="shared" si="35"/>
        <v>1</v>
      </c>
      <c r="BB84" s="4">
        <f t="shared" si="36"/>
        <v>1</v>
      </c>
      <c r="BC84" s="7">
        <f t="shared" si="37"/>
        <v>0</v>
      </c>
      <c r="BD84" s="7">
        <f t="shared" si="44"/>
        <v>1</v>
      </c>
      <c r="BE84" s="7">
        <f t="shared" si="45"/>
        <v>0</v>
      </c>
      <c r="BF84" s="7">
        <f t="shared" si="46"/>
        <v>0</v>
      </c>
      <c r="BG84" s="7">
        <f t="shared" si="47"/>
        <v>1</v>
      </c>
      <c r="BH84" s="4">
        <f t="shared" si="48"/>
        <v>1</v>
      </c>
      <c r="BI84" s="4">
        <f t="shared" si="39"/>
        <v>1</v>
      </c>
      <c r="BJ84" s="4">
        <f t="shared" si="40"/>
        <v>0</v>
      </c>
      <c r="BK84" s="4">
        <f t="shared" si="41"/>
        <v>1</v>
      </c>
    </row>
    <row r="85" spans="1:63" ht="90" customHeight="1" x14ac:dyDescent="0.25">
      <c r="A85" s="17" t="s">
        <v>197</v>
      </c>
      <c r="B85" s="23" t="s">
        <v>198</v>
      </c>
      <c r="C85" s="23" t="s">
        <v>213</v>
      </c>
      <c r="D85" s="18">
        <v>5</v>
      </c>
      <c r="E85" s="23" t="s">
        <v>214</v>
      </c>
      <c r="F85" s="24" t="s">
        <v>215</v>
      </c>
      <c r="G85" s="24" t="s">
        <v>216</v>
      </c>
      <c r="H85" s="14" t="s">
        <v>2893</v>
      </c>
      <c r="I85" s="24" t="s">
        <v>203</v>
      </c>
      <c r="J85" s="24" t="s">
        <v>2559</v>
      </c>
      <c r="K85" s="25" t="s">
        <v>2114</v>
      </c>
      <c r="L85" s="25" t="s">
        <v>2120</v>
      </c>
      <c r="M85" s="25" t="s">
        <v>2141</v>
      </c>
      <c r="N85" s="25" t="s">
        <v>51</v>
      </c>
      <c r="O85" s="25" t="s">
        <v>44</v>
      </c>
      <c r="P85" s="142" t="s">
        <v>3065</v>
      </c>
      <c r="Q85" s="14" t="s">
        <v>45</v>
      </c>
      <c r="R85" s="22">
        <v>1</v>
      </c>
      <c r="S85" s="31">
        <v>10500</v>
      </c>
      <c r="T85" s="31">
        <v>0</v>
      </c>
      <c r="U85" s="31">
        <v>0</v>
      </c>
      <c r="V85" s="31">
        <v>10500</v>
      </c>
      <c r="W85" s="31">
        <v>0</v>
      </c>
      <c r="X85" s="31">
        <v>0</v>
      </c>
      <c r="Y85" s="31">
        <v>0</v>
      </c>
      <c r="Z85" s="31">
        <v>0</v>
      </c>
      <c r="AA85" s="31">
        <v>0</v>
      </c>
      <c r="AB85" s="31">
        <v>0</v>
      </c>
      <c r="AC85" s="31">
        <v>0</v>
      </c>
      <c r="AD85" s="31">
        <v>0</v>
      </c>
      <c r="AE85" s="16" t="s">
        <v>41</v>
      </c>
      <c r="AF85" s="15">
        <v>0</v>
      </c>
      <c r="AG85" s="15">
        <v>0</v>
      </c>
      <c r="AH85" s="15">
        <v>0</v>
      </c>
      <c r="AI85" s="15">
        <v>0</v>
      </c>
      <c r="AJ85" s="15">
        <v>0</v>
      </c>
      <c r="AK85" s="15">
        <v>0</v>
      </c>
      <c r="AL85" s="15">
        <v>0</v>
      </c>
      <c r="AM85" s="15">
        <v>0</v>
      </c>
      <c r="AN85" s="15">
        <v>0</v>
      </c>
      <c r="AO85" s="15">
        <v>0</v>
      </c>
      <c r="AP85" s="15">
        <v>0</v>
      </c>
      <c r="AQ85" s="13"/>
      <c r="AR85" s="12">
        <f t="shared" si="27"/>
        <v>1</v>
      </c>
      <c r="AS85" s="12">
        <f t="shared" si="28"/>
        <v>0</v>
      </c>
      <c r="AT85" s="12" t="str">
        <f t="shared" si="42"/>
        <v>D1</v>
      </c>
      <c r="AU85" s="9">
        <f t="shared" si="43"/>
        <v>9</v>
      </c>
      <c r="AV85" s="4">
        <f t="shared" si="30"/>
        <v>1</v>
      </c>
      <c r="AW85" s="4">
        <f t="shared" si="31"/>
        <v>1</v>
      </c>
      <c r="AX85" s="4">
        <f t="shared" si="32"/>
        <v>1</v>
      </c>
      <c r="AY85" s="4">
        <f t="shared" si="33"/>
        <v>1</v>
      </c>
      <c r="AZ85" s="4">
        <f t="shared" si="34"/>
        <v>1</v>
      </c>
      <c r="BA85" s="4">
        <f t="shared" si="35"/>
        <v>1</v>
      </c>
      <c r="BB85" s="4">
        <f t="shared" si="36"/>
        <v>1</v>
      </c>
      <c r="BC85" s="7">
        <f t="shared" si="37"/>
        <v>0</v>
      </c>
      <c r="BD85" s="7">
        <f t="shared" si="44"/>
        <v>1</v>
      </c>
      <c r="BE85" s="7">
        <f t="shared" si="45"/>
        <v>0</v>
      </c>
      <c r="BF85" s="7">
        <f t="shared" si="46"/>
        <v>1</v>
      </c>
      <c r="BG85" s="7">
        <f t="shared" si="47"/>
        <v>0</v>
      </c>
      <c r="BH85" s="4">
        <f t="shared" si="48"/>
        <v>1</v>
      </c>
      <c r="BI85" s="4">
        <f t="shared" si="39"/>
        <v>1</v>
      </c>
      <c r="BJ85" s="4">
        <f t="shared" si="40"/>
        <v>0</v>
      </c>
      <c r="BK85" s="4">
        <f t="shared" si="41"/>
        <v>1</v>
      </c>
    </row>
    <row r="86" spans="1:63" ht="90" customHeight="1" x14ac:dyDescent="0.25">
      <c r="A86" s="17" t="s">
        <v>228</v>
      </c>
      <c r="B86" s="23" t="s">
        <v>229</v>
      </c>
      <c r="C86" s="23" t="s">
        <v>230</v>
      </c>
      <c r="D86" s="18">
        <v>2</v>
      </c>
      <c r="E86" s="103" t="s">
        <v>231</v>
      </c>
      <c r="F86" s="24" t="s">
        <v>232</v>
      </c>
      <c r="G86" s="24" t="s">
        <v>233</v>
      </c>
      <c r="H86" s="14" t="s">
        <v>2893</v>
      </c>
      <c r="I86" s="24" t="s">
        <v>234</v>
      </c>
      <c r="J86" s="24" t="s">
        <v>235</v>
      </c>
      <c r="K86" s="14" t="s">
        <v>2115</v>
      </c>
      <c r="L86" s="25" t="s">
        <v>2122</v>
      </c>
      <c r="M86" s="14" t="s">
        <v>2147</v>
      </c>
      <c r="N86" s="25" t="s">
        <v>51</v>
      </c>
      <c r="O86" s="25" t="s">
        <v>439</v>
      </c>
      <c r="P86" s="142" t="s">
        <v>3065</v>
      </c>
      <c r="Q86" s="14" t="s">
        <v>45</v>
      </c>
      <c r="R86" s="22">
        <v>0.90910000000000002</v>
      </c>
      <c r="S86" s="26">
        <v>55000</v>
      </c>
      <c r="T86" s="26">
        <v>5000</v>
      </c>
      <c r="U86" s="26">
        <v>0</v>
      </c>
      <c r="V86" s="26">
        <v>0</v>
      </c>
      <c r="W86" s="26">
        <v>55000</v>
      </c>
      <c r="X86" s="26">
        <v>0</v>
      </c>
      <c r="Y86" s="26">
        <v>0</v>
      </c>
      <c r="Z86" s="26">
        <v>0</v>
      </c>
      <c r="AA86" s="31">
        <v>0</v>
      </c>
      <c r="AB86" s="31">
        <v>0</v>
      </c>
      <c r="AC86" s="31">
        <v>0</v>
      </c>
      <c r="AD86" s="31">
        <v>0</v>
      </c>
      <c r="AE86" s="16" t="s">
        <v>41</v>
      </c>
      <c r="AF86" s="27">
        <v>0</v>
      </c>
      <c r="AG86" s="27">
        <v>0</v>
      </c>
      <c r="AH86" s="26">
        <v>0</v>
      </c>
      <c r="AI86" s="26">
        <v>0</v>
      </c>
      <c r="AJ86" s="26">
        <v>0</v>
      </c>
      <c r="AK86" s="26">
        <v>0</v>
      </c>
      <c r="AL86" s="26">
        <v>0</v>
      </c>
      <c r="AM86" s="15">
        <v>0</v>
      </c>
      <c r="AN86" s="15">
        <v>0</v>
      </c>
      <c r="AO86" s="15">
        <v>0</v>
      </c>
      <c r="AP86" s="15">
        <v>0</v>
      </c>
      <c r="AQ86" s="13" t="s">
        <v>2227</v>
      </c>
      <c r="AR86" s="12">
        <f t="shared" si="27"/>
        <v>1</v>
      </c>
      <c r="AS86" s="12">
        <f t="shared" si="28"/>
        <v>0</v>
      </c>
      <c r="AT86" s="12" t="str">
        <f t="shared" si="42"/>
        <v>F1</v>
      </c>
      <c r="AU86" s="9">
        <f t="shared" si="43"/>
        <v>8</v>
      </c>
      <c r="AV86" s="4">
        <f t="shared" si="30"/>
        <v>1</v>
      </c>
      <c r="AW86" s="4">
        <f t="shared" si="31"/>
        <v>1</v>
      </c>
      <c r="AX86" s="4">
        <f t="shared" si="32"/>
        <v>0</v>
      </c>
      <c r="AY86" s="4">
        <f t="shared" si="33"/>
        <v>1</v>
      </c>
      <c r="AZ86" s="4">
        <f t="shared" si="34"/>
        <v>1</v>
      </c>
      <c r="BA86" s="4">
        <f t="shared" si="35"/>
        <v>1</v>
      </c>
      <c r="BB86" s="4">
        <f t="shared" si="36"/>
        <v>1</v>
      </c>
      <c r="BC86" s="7">
        <f t="shared" si="37"/>
        <v>0</v>
      </c>
      <c r="BD86" s="7">
        <f t="shared" si="44"/>
        <v>1</v>
      </c>
      <c r="BE86" s="7">
        <f t="shared" si="45"/>
        <v>0</v>
      </c>
      <c r="BF86" s="7">
        <f t="shared" si="46"/>
        <v>0</v>
      </c>
      <c r="BG86" s="7">
        <f t="shared" si="47"/>
        <v>1</v>
      </c>
      <c r="BH86" s="4">
        <f t="shared" si="48"/>
        <v>1</v>
      </c>
      <c r="BI86" s="4">
        <f t="shared" si="39"/>
        <v>1</v>
      </c>
      <c r="BJ86" s="4">
        <f t="shared" si="40"/>
        <v>0</v>
      </c>
      <c r="BK86" s="4">
        <f t="shared" si="41"/>
        <v>1</v>
      </c>
    </row>
    <row r="87" spans="1:63" ht="90" customHeight="1" x14ac:dyDescent="0.25">
      <c r="A87" s="17" t="s">
        <v>440</v>
      </c>
      <c r="B87" s="23" t="s">
        <v>441</v>
      </c>
      <c r="C87" s="23" t="s">
        <v>588</v>
      </c>
      <c r="D87" s="18"/>
      <c r="E87" s="23" t="s">
        <v>589</v>
      </c>
      <c r="F87" s="24" t="s">
        <v>590</v>
      </c>
      <c r="G87" s="24" t="s">
        <v>2858</v>
      </c>
      <c r="H87" s="14" t="s">
        <v>2893</v>
      </c>
      <c r="I87" s="24" t="s">
        <v>446</v>
      </c>
      <c r="J87" s="24" t="s">
        <v>534</v>
      </c>
      <c r="K87" s="25" t="s">
        <v>2114</v>
      </c>
      <c r="L87" s="25" t="s">
        <v>2120</v>
      </c>
      <c r="M87" s="25" t="s">
        <v>2141</v>
      </c>
      <c r="N87" s="25" t="s">
        <v>51</v>
      </c>
      <c r="O87" s="25" t="s">
        <v>266</v>
      </c>
      <c r="P87" s="142" t="s">
        <v>3065</v>
      </c>
      <c r="Q87" s="14" t="s">
        <v>45</v>
      </c>
      <c r="R87" s="22"/>
      <c r="S87" s="26">
        <v>950000</v>
      </c>
      <c r="T87" s="26">
        <v>0</v>
      </c>
      <c r="U87" s="26">
        <v>0</v>
      </c>
      <c r="V87" s="26">
        <v>0</v>
      </c>
      <c r="W87" s="26">
        <v>0</v>
      </c>
      <c r="X87" s="26">
        <v>0</v>
      </c>
      <c r="Y87" s="26">
        <v>0</v>
      </c>
      <c r="Z87" s="26">
        <v>0</v>
      </c>
      <c r="AA87" s="31">
        <v>0</v>
      </c>
      <c r="AB87" s="31">
        <v>0</v>
      </c>
      <c r="AC87" s="31">
        <v>0</v>
      </c>
      <c r="AD87" s="31">
        <v>0</v>
      </c>
      <c r="AE87" s="16" t="s">
        <v>41</v>
      </c>
      <c r="AF87" s="27">
        <v>0</v>
      </c>
      <c r="AG87" s="27">
        <v>0</v>
      </c>
      <c r="AH87" s="27">
        <v>0</v>
      </c>
      <c r="AI87" s="27">
        <v>0</v>
      </c>
      <c r="AJ87" s="27">
        <v>0</v>
      </c>
      <c r="AK87" s="27">
        <v>0</v>
      </c>
      <c r="AL87" s="27">
        <v>0</v>
      </c>
      <c r="AM87" s="15">
        <v>0</v>
      </c>
      <c r="AN87" s="15">
        <v>0</v>
      </c>
      <c r="AO87" s="15">
        <v>0</v>
      </c>
      <c r="AP87" s="15">
        <v>0</v>
      </c>
      <c r="AQ87" s="13"/>
      <c r="AR87" s="12">
        <f t="shared" si="27"/>
        <v>0</v>
      </c>
      <c r="AS87" s="12">
        <f t="shared" si="28"/>
        <v>0</v>
      </c>
      <c r="AT87" s="12" t="str">
        <f t="shared" si="42"/>
        <v>D1</v>
      </c>
      <c r="AU87" s="9">
        <f t="shared" si="43"/>
        <v>6</v>
      </c>
      <c r="AV87" s="4">
        <f t="shared" si="30"/>
        <v>0</v>
      </c>
      <c r="AW87" s="4">
        <f t="shared" si="31"/>
        <v>1</v>
      </c>
      <c r="AX87" s="4">
        <f t="shared" si="32"/>
        <v>1</v>
      </c>
      <c r="AY87" s="4">
        <f t="shared" si="33"/>
        <v>0</v>
      </c>
      <c r="AZ87" s="4">
        <f t="shared" si="34"/>
        <v>0</v>
      </c>
      <c r="BA87" s="4">
        <f t="shared" si="35"/>
        <v>1</v>
      </c>
      <c r="BB87" s="4">
        <f t="shared" si="36"/>
        <v>1</v>
      </c>
      <c r="BC87" s="7">
        <f t="shared" si="37"/>
        <v>0</v>
      </c>
      <c r="BD87" s="7">
        <f t="shared" si="44"/>
        <v>1</v>
      </c>
      <c r="BE87" s="7">
        <f t="shared" si="45"/>
        <v>0</v>
      </c>
      <c r="BF87" s="7">
        <f t="shared" si="46"/>
        <v>1</v>
      </c>
      <c r="BG87" s="7">
        <f t="shared" si="47"/>
        <v>0</v>
      </c>
      <c r="BH87" s="4">
        <f t="shared" si="48"/>
        <v>1</v>
      </c>
      <c r="BI87" s="4">
        <f t="shared" si="39"/>
        <v>1</v>
      </c>
      <c r="BJ87" s="4">
        <f t="shared" si="40"/>
        <v>0</v>
      </c>
      <c r="BK87" s="4">
        <f t="shared" si="41"/>
        <v>1</v>
      </c>
    </row>
    <row r="88" spans="1:63" ht="90" customHeight="1" x14ac:dyDescent="0.25">
      <c r="A88" s="17" t="s">
        <v>318</v>
      </c>
      <c r="B88" s="23" t="s">
        <v>319</v>
      </c>
      <c r="C88" s="23" t="s">
        <v>355</v>
      </c>
      <c r="D88" s="18">
        <v>10</v>
      </c>
      <c r="E88" s="23" t="s">
        <v>356</v>
      </c>
      <c r="F88" s="24" t="s">
        <v>357</v>
      </c>
      <c r="G88" s="24" t="s">
        <v>358</v>
      </c>
      <c r="H88" s="14" t="s">
        <v>2893</v>
      </c>
      <c r="I88" s="24" t="s">
        <v>329</v>
      </c>
      <c r="J88" s="24" t="s">
        <v>359</v>
      </c>
      <c r="K88" s="14" t="s">
        <v>2115</v>
      </c>
      <c r="L88" s="14" t="s">
        <v>2117</v>
      </c>
      <c r="M88" s="14" t="s">
        <v>2130</v>
      </c>
      <c r="N88" s="25" t="s">
        <v>279</v>
      </c>
      <c r="O88" s="25" t="s">
        <v>44</v>
      </c>
      <c r="P88" s="142" t="s">
        <v>3065</v>
      </c>
      <c r="Q88" s="14" t="s">
        <v>45</v>
      </c>
      <c r="R88" s="22">
        <v>1</v>
      </c>
      <c r="S88" s="31">
        <v>75000</v>
      </c>
      <c r="T88" s="31">
        <v>0</v>
      </c>
      <c r="U88" s="31">
        <v>0</v>
      </c>
      <c r="V88" s="31">
        <v>75000</v>
      </c>
      <c r="W88" s="31">
        <v>0</v>
      </c>
      <c r="X88" s="31">
        <v>0</v>
      </c>
      <c r="Y88" s="31">
        <v>0</v>
      </c>
      <c r="Z88" s="31">
        <v>0</v>
      </c>
      <c r="AA88" s="31">
        <v>0</v>
      </c>
      <c r="AB88" s="31">
        <v>0</v>
      </c>
      <c r="AC88" s="31">
        <v>0</v>
      </c>
      <c r="AD88" s="31">
        <v>0</v>
      </c>
      <c r="AE88" s="16" t="s">
        <v>41</v>
      </c>
      <c r="AF88" s="15">
        <v>0</v>
      </c>
      <c r="AG88" s="15">
        <v>0</v>
      </c>
      <c r="AH88" s="15">
        <v>0</v>
      </c>
      <c r="AI88" s="15">
        <v>0</v>
      </c>
      <c r="AJ88" s="15">
        <v>0</v>
      </c>
      <c r="AK88" s="15">
        <v>0</v>
      </c>
      <c r="AL88" s="15">
        <v>0</v>
      </c>
      <c r="AM88" s="15">
        <v>0</v>
      </c>
      <c r="AN88" s="15">
        <v>0</v>
      </c>
      <c r="AO88" s="15">
        <v>0</v>
      </c>
      <c r="AP88" s="15">
        <v>0</v>
      </c>
      <c r="AQ88" s="13"/>
      <c r="AR88" s="12">
        <f t="shared" si="27"/>
        <v>1</v>
      </c>
      <c r="AS88" s="12">
        <f t="shared" si="28"/>
        <v>0</v>
      </c>
      <c r="AT88" s="12" t="str">
        <f t="shared" si="42"/>
        <v>B3</v>
      </c>
      <c r="AU88" s="9">
        <f t="shared" si="43"/>
        <v>9</v>
      </c>
      <c r="AV88" s="4">
        <f t="shared" si="30"/>
        <v>1</v>
      </c>
      <c r="AW88" s="4">
        <f t="shared" si="31"/>
        <v>1</v>
      </c>
      <c r="AX88" s="4">
        <f t="shared" si="32"/>
        <v>1</v>
      </c>
      <c r="AY88" s="4">
        <f t="shared" si="33"/>
        <v>1</v>
      </c>
      <c r="AZ88" s="4">
        <f t="shared" si="34"/>
        <v>1</v>
      </c>
      <c r="BA88" s="4">
        <f t="shared" si="35"/>
        <v>1</v>
      </c>
      <c r="BB88" s="4">
        <f t="shared" si="36"/>
        <v>1</v>
      </c>
      <c r="BC88" s="7">
        <f t="shared" si="37"/>
        <v>0</v>
      </c>
      <c r="BD88" s="7">
        <f t="shared" si="44"/>
        <v>1</v>
      </c>
      <c r="BE88" s="7">
        <f t="shared" si="45"/>
        <v>0</v>
      </c>
      <c r="BF88" s="7">
        <f t="shared" si="46"/>
        <v>0</v>
      </c>
      <c r="BG88" s="7">
        <f t="shared" si="47"/>
        <v>1</v>
      </c>
      <c r="BH88" s="4">
        <f t="shared" si="48"/>
        <v>1</v>
      </c>
      <c r="BI88" s="4">
        <f t="shared" si="39"/>
        <v>1</v>
      </c>
      <c r="BJ88" s="4">
        <f t="shared" si="40"/>
        <v>0</v>
      </c>
      <c r="BK88" s="4">
        <f t="shared" si="41"/>
        <v>1</v>
      </c>
    </row>
    <row r="89" spans="1:63" ht="90" customHeight="1" x14ac:dyDescent="0.25">
      <c r="A89" s="17" t="s">
        <v>268</v>
      </c>
      <c r="B89" s="23" t="s">
        <v>2885</v>
      </c>
      <c r="C89" s="23" t="s">
        <v>285</v>
      </c>
      <c r="D89" s="18"/>
      <c r="E89" s="23" t="s">
        <v>286</v>
      </c>
      <c r="F89" s="24" t="s">
        <v>287</v>
      </c>
      <c r="G89" s="24" t="s">
        <v>288</v>
      </c>
      <c r="H89" s="14"/>
      <c r="I89" s="24" t="s">
        <v>289</v>
      </c>
      <c r="J89" s="24" t="s">
        <v>290</v>
      </c>
      <c r="K89" s="14" t="s">
        <v>2115</v>
      </c>
      <c r="L89" s="14" t="s">
        <v>2123</v>
      </c>
      <c r="M89" s="25" t="s">
        <v>2123</v>
      </c>
      <c r="N89" s="25" t="s">
        <v>51</v>
      </c>
      <c r="O89" s="25" t="s">
        <v>44</v>
      </c>
      <c r="P89" s="142" t="s">
        <v>3065</v>
      </c>
      <c r="Q89" s="14" t="s">
        <v>45</v>
      </c>
      <c r="R89" s="22">
        <v>1</v>
      </c>
      <c r="S89" s="31">
        <v>21000000</v>
      </c>
      <c r="T89" s="31">
        <v>0</v>
      </c>
      <c r="U89" s="31">
        <v>0</v>
      </c>
      <c r="V89" s="31">
        <v>1000000</v>
      </c>
      <c r="W89" s="31">
        <v>5000000</v>
      </c>
      <c r="X89" s="31">
        <v>5000000</v>
      </c>
      <c r="Y89" s="31">
        <v>5000000</v>
      </c>
      <c r="Z89" s="31">
        <v>5000000</v>
      </c>
      <c r="AA89" s="31">
        <v>0</v>
      </c>
      <c r="AB89" s="31">
        <v>0</v>
      </c>
      <c r="AC89" s="31">
        <v>0</v>
      </c>
      <c r="AD89" s="31">
        <v>0</v>
      </c>
      <c r="AE89" s="16" t="s">
        <v>41</v>
      </c>
      <c r="AF89" s="15">
        <v>0</v>
      </c>
      <c r="AG89" s="15">
        <v>0</v>
      </c>
      <c r="AH89" s="15">
        <v>0</v>
      </c>
      <c r="AI89" s="15">
        <v>0</v>
      </c>
      <c r="AJ89" s="15">
        <v>0</v>
      </c>
      <c r="AK89" s="15">
        <v>0</v>
      </c>
      <c r="AL89" s="15">
        <v>0</v>
      </c>
      <c r="AM89" s="15">
        <v>0</v>
      </c>
      <c r="AN89" s="15">
        <v>0</v>
      </c>
      <c r="AO89" s="15">
        <v>0</v>
      </c>
      <c r="AP89" s="15">
        <v>0</v>
      </c>
      <c r="AQ89" s="13" t="s">
        <v>291</v>
      </c>
      <c r="AR89" s="12">
        <f t="shared" si="27"/>
        <v>0</v>
      </c>
      <c r="AS89" s="12">
        <f t="shared" si="28"/>
        <v>1</v>
      </c>
      <c r="AT89" s="12" t="str">
        <f t="shared" si="42"/>
        <v>G</v>
      </c>
      <c r="AU89" s="9">
        <f t="shared" si="43"/>
        <v>7</v>
      </c>
      <c r="AV89" s="4">
        <f t="shared" si="30"/>
        <v>1</v>
      </c>
      <c r="AW89" s="4">
        <f t="shared" si="31"/>
        <v>1</v>
      </c>
      <c r="AX89" s="4">
        <f t="shared" si="32"/>
        <v>1</v>
      </c>
      <c r="AY89" s="4">
        <f t="shared" si="33"/>
        <v>0</v>
      </c>
      <c r="AZ89" s="4">
        <f t="shared" si="34"/>
        <v>1</v>
      </c>
      <c r="BA89" s="4">
        <f t="shared" si="35"/>
        <v>0</v>
      </c>
      <c r="BB89" s="4">
        <f t="shared" si="36"/>
        <v>0</v>
      </c>
      <c r="BC89" s="7">
        <f t="shared" si="37"/>
        <v>0</v>
      </c>
      <c r="BD89" s="7">
        <f t="shared" si="44"/>
        <v>1</v>
      </c>
      <c r="BE89" s="7">
        <f t="shared" si="45"/>
        <v>0</v>
      </c>
      <c r="BF89" s="7">
        <f t="shared" si="46"/>
        <v>0</v>
      </c>
      <c r="BG89" s="7">
        <f t="shared" si="47"/>
        <v>1</v>
      </c>
      <c r="BH89" s="4">
        <f t="shared" si="48"/>
        <v>1</v>
      </c>
      <c r="BI89" s="4">
        <f t="shared" si="39"/>
        <v>1</v>
      </c>
      <c r="BJ89" s="4">
        <f t="shared" si="40"/>
        <v>0</v>
      </c>
      <c r="BK89" s="4">
        <f t="shared" si="41"/>
        <v>1</v>
      </c>
    </row>
    <row r="90" spans="1:63" ht="90" customHeight="1" x14ac:dyDescent="0.25">
      <c r="A90" s="17" t="s">
        <v>268</v>
      </c>
      <c r="B90" s="23" t="s">
        <v>2885</v>
      </c>
      <c r="C90" s="23" t="s">
        <v>298</v>
      </c>
      <c r="D90" s="18"/>
      <c r="E90" s="23" t="s">
        <v>299</v>
      </c>
      <c r="F90" s="24" t="s">
        <v>300</v>
      </c>
      <c r="G90" s="24" t="s">
        <v>301</v>
      </c>
      <c r="H90" s="14" t="s">
        <v>2893</v>
      </c>
      <c r="I90" s="24" t="s">
        <v>302</v>
      </c>
      <c r="J90" s="24" t="s">
        <v>303</v>
      </c>
      <c r="K90" s="14" t="s">
        <v>2115</v>
      </c>
      <c r="L90" s="14" t="s">
        <v>2123</v>
      </c>
      <c r="M90" s="25" t="s">
        <v>2123</v>
      </c>
      <c r="N90" s="25" t="s">
        <v>51</v>
      </c>
      <c r="O90" s="25" t="s">
        <v>44</v>
      </c>
      <c r="P90" s="142" t="s">
        <v>3065</v>
      </c>
      <c r="Q90" s="14" t="s">
        <v>45</v>
      </c>
      <c r="R90" s="30">
        <v>1</v>
      </c>
      <c r="S90" s="31">
        <v>100000</v>
      </c>
      <c r="T90" s="31">
        <v>0</v>
      </c>
      <c r="U90" s="31">
        <v>0</v>
      </c>
      <c r="V90" s="31">
        <v>100000</v>
      </c>
      <c r="W90" s="31">
        <v>0</v>
      </c>
      <c r="X90" s="31">
        <v>0</v>
      </c>
      <c r="Y90" s="31">
        <v>0</v>
      </c>
      <c r="Z90" s="31">
        <v>0</v>
      </c>
      <c r="AA90" s="31">
        <v>0</v>
      </c>
      <c r="AB90" s="31">
        <v>0</v>
      </c>
      <c r="AC90" s="31">
        <v>0</v>
      </c>
      <c r="AD90" s="31">
        <v>0</v>
      </c>
      <c r="AE90" s="32" t="s">
        <v>304</v>
      </c>
      <c r="AF90" s="15">
        <v>5500000</v>
      </c>
      <c r="AG90" s="15">
        <v>0</v>
      </c>
      <c r="AH90" s="15">
        <v>1100000</v>
      </c>
      <c r="AI90" s="15">
        <v>1100000</v>
      </c>
      <c r="AJ90" s="15">
        <v>1100000</v>
      </c>
      <c r="AK90" s="15">
        <v>1100000</v>
      </c>
      <c r="AL90" s="15">
        <v>1100000</v>
      </c>
      <c r="AM90" s="15">
        <v>0</v>
      </c>
      <c r="AN90" s="15">
        <v>0</v>
      </c>
      <c r="AO90" s="15">
        <v>0</v>
      </c>
      <c r="AP90" s="15">
        <v>0</v>
      </c>
      <c r="AQ90" s="13"/>
      <c r="AR90" s="12">
        <f t="shared" si="27"/>
        <v>0</v>
      </c>
      <c r="AS90" s="12">
        <f t="shared" si="28"/>
        <v>0</v>
      </c>
      <c r="AT90" s="12" t="str">
        <f t="shared" si="42"/>
        <v>G</v>
      </c>
      <c r="AU90" s="9">
        <f t="shared" si="43"/>
        <v>8</v>
      </c>
      <c r="AV90" s="4">
        <f t="shared" si="30"/>
        <v>1</v>
      </c>
      <c r="AW90" s="4">
        <f t="shared" si="31"/>
        <v>1</v>
      </c>
      <c r="AX90" s="4">
        <f t="shared" si="32"/>
        <v>1</v>
      </c>
      <c r="AY90" s="4">
        <f t="shared" si="33"/>
        <v>0</v>
      </c>
      <c r="AZ90" s="4">
        <f t="shared" si="34"/>
        <v>1</v>
      </c>
      <c r="BA90" s="4">
        <f t="shared" si="35"/>
        <v>1</v>
      </c>
      <c r="BB90" s="4">
        <f t="shared" si="36"/>
        <v>1</v>
      </c>
      <c r="BC90" s="7">
        <f t="shared" si="37"/>
        <v>0</v>
      </c>
      <c r="BD90" s="7">
        <f t="shared" si="44"/>
        <v>1</v>
      </c>
      <c r="BE90" s="7">
        <f t="shared" si="45"/>
        <v>0</v>
      </c>
      <c r="BF90" s="7">
        <f t="shared" si="46"/>
        <v>0</v>
      </c>
      <c r="BG90" s="7">
        <f t="shared" si="47"/>
        <v>1</v>
      </c>
      <c r="BH90" s="4">
        <f t="shared" si="48"/>
        <v>1</v>
      </c>
      <c r="BI90" s="4">
        <f t="shared" si="39"/>
        <v>1</v>
      </c>
      <c r="BJ90" s="4">
        <f t="shared" si="40"/>
        <v>0</v>
      </c>
      <c r="BK90" s="4">
        <f t="shared" si="41"/>
        <v>1</v>
      </c>
    </row>
    <row r="91" spans="1:63" ht="90" customHeight="1" x14ac:dyDescent="0.25">
      <c r="A91" s="54" t="s">
        <v>1012</v>
      </c>
      <c r="B91" s="55" t="s">
        <v>1349</v>
      </c>
      <c r="C91" s="55" t="s">
        <v>1366</v>
      </c>
      <c r="D91" s="56">
        <v>3</v>
      </c>
      <c r="E91" s="55" t="s">
        <v>1367</v>
      </c>
      <c r="F91" s="29" t="s">
        <v>2957</v>
      </c>
      <c r="G91" s="29" t="s">
        <v>1368</v>
      </c>
      <c r="H91" s="29"/>
      <c r="I91" s="29" t="s">
        <v>2065</v>
      </c>
      <c r="J91" s="29" t="s">
        <v>1369</v>
      </c>
      <c r="K91" s="14" t="s">
        <v>2115</v>
      </c>
      <c r="L91" s="14" t="s">
        <v>2117</v>
      </c>
      <c r="M91" s="14" t="s">
        <v>2130</v>
      </c>
      <c r="N91" s="14" t="s">
        <v>279</v>
      </c>
      <c r="O91" s="25" t="s">
        <v>44</v>
      </c>
      <c r="P91" s="142" t="s">
        <v>3065</v>
      </c>
      <c r="Q91" s="14" t="s">
        <v>111</v>
      </c>
      <c r="R91" s="22">
        <v>1</v>
      </c>
      <c r="S91" s="57">
        <v>1002612</v>
      </c>
      <c r="T91" s="57">
        <v>52612</v>
      </c>
      <c r="U91" s="57">
        <v>0</v>
      </c>
      <c r="V91" s="57">
        <v>97012</v>
      </c>
      <c r="W91" s="57">
        <v>255600</v>
      </c>
      <c r="X91" s="57">
        <v>250000</v>
      </c>
      <c r="Y91" s="57">
        <v>250000</v>
      </c>
      <c r="Z91" s="57">
        <v>150000</v>
      </c>
      <c r="AA91" s="31">
        <v>0</v>
      </c>
      <c r="AB91" s="31">
        <v>0</v>
      </c>
      <c r="AC91" s="31">
        <v>0</v>
      </c>
      <c r="AD91" s="31">
        <v>0</v>
      </c>
      <c r="AE91" s="16" t="s">
        <v>41</v>
      </c>
      <c r="AF91" s="57">
        <v>45600</v>
      </c>
      <c r="AG91" s="57">
        <v>0</v>
      </c>
      <c r="AH91" s="57">
        <v>45600</v>
      </c>
      <c r="AI91" s="57">
        <v>0</v>
      </c>
      <c r="AJ91" s="57">
        <v>0</v>
      </c>
      <c r="AK91" s="57">
        <v>0</v>
      </c>
      <c r="AL91" s="57">
        <v>0</v>
      </c>
      <c r="AM91" s="15">
        <v>0</v>
      </c>
      <c r="AN91" s="15">
        <v>0</v>
      </c>
      <c r="AO91" s="15">
        <v>0</v>
      </c>
      <c r="AP91" s="15">
        <v>0</v>
      </c>
      <c r="AQ91" s="29"/>
      <c r="AR91" s="12">
        <f t="shared" si="27"/>
        <v>0</v>
      </c>
      <c r="AS91" s="12">
        <f t="shared" si="28"/>
        <v>1</v>
      </c>
      <c r="AT91" s="12" t="str">
        <f t="shared" si="42"/>
        <v>B3</v>
      </c>
      <c r="AU91" s="9">
        <f t="shared" si="43"/>
        <v>6</v>
      </c>
      <c r="AV91" s="4">
        <f t="shared" si="30"/>
        <v>1</v>
      </c>
      <c r="AW91" s="4">
        <f t="shared" si="31"/>
        <v>1</v>
      </c>
      <c r="AX91" s="4">
        <f t="shared" si="32"/>
        <v>0</v>
      </c>
      <c r="AY91" s="4">
        <f t="shared" si="33"/>
        <v>1</v>
      </c>
      <c r="AZ91" s="4">
        <f t="shared" si="34"/>
        <v>1</v>
      </c>
      <c r="BA91" s="4">
        <f t="shared" si="35"/>
        <v>0</v>
      </c>
      <c r="BB91" s="4">
        <f t="shared" si="36"/>
        <v>0</v>
      </c>
      <c r="BC91" s="7">
        <f t="shared" si="37"/>
        <v>0</v>
      </c>
      <c r="BD91" s="7">
        <f t="shared" si="44"/>
        <v>1</v>
      </c>
      <c r="BE91" s="7">
        <f t="shared" si="45"/>
        <v>0</v>
      </c>
      <c r="BF91" s="7">
        <f t="shared" si="46"/>
        <v>0</v>
      </c>
      <c r="BG91" s="7">
        <f t="shared" si="47"/>
        <v>1</v>
      </c>
      <c r="BH91" s="4">
        <f t="shared" si="48"/>
        <v>1</v>
      </c>
      <c r="BI91" s="4">
        <f t="shared" si="39"/>
        <v>0</v>
      </c>
      <c r="BJ91" s="4">
        <f t="shared" si="40"/>
        <v>0</v>
      </c>
      <c r="BK91" s="4">
        <f t="shared" si="41"/>
        <v>0</v>
      </c>
    </row>
    <row r="92" spans="1:63" ht="90" customHeight="1" x14ac:dyDescent="0.25">
      <c r="A92" s="17" t="s">
        <v>957</v>
      </c>
      <c r="B92" s="23" t="s">
        <v>958</v>
      </c>
      <c r="C92" s="23" t="s">
        <v>1004</v>
      </c>
      <c r="D92" s="18">
        <v>3</v>
      </c>
      <c r="E92" s="23" t="s">
        <v>1005</v>
      </c>
      <c r="F92" s="24" t="s">
        <v>1006</v>
      </c>
      <c r="G92" s="24" t="s">
        <v>1007</v>
      </c>
      <c r="H92" s="24"/>
      <c r="I92" s="24" t="s">
        <v>2515</v>
      </c>
      <c r="J92" s="24" t="s">
        <v>2516</v>
      </c>
      <c r="K92" s="14" t="s">
        <v>2115</v>
      </c>
      <c r="L92" s="25" t="s">
        <v>2120</v>
      </c>
      <c r="M92" s="25" t="s">
        <v>2142</v>
      </c>
      <c r="N92" s="25" t="s">
        <v>51</v>
      </c>
      <c r="O92" s="25" t="s">
        <v>44</v>
      </c>
      <c r="P92" s="142" t="s">
        <v>3065</v>
      </c>
      <c r="Q92" s="14" t="s">
        <v>45</v>
      </c>
      <c r="R92" s="22">
        <v>1</v>
      </c>
      <c r="S92" s="26">
        <v>2660000</v>
      </c>
      <c r="T92" s="26">
        <v>0</v>
      </c>
      <c r="U92" s="26">
        <v>0</v>
      </c>
      <c r="V92" s="26">
        <v>0</v>
      </c>
      <c r="W92" s="26">
        <v>1330000</v>
      </c>
      <c r="X92" s="26">
        <v>1330000</v>
      </c>
      <c r="Y92" s="26">
        <v>0</v>
      </c>
      <c r="Z92" s="26">
        <v>0</v>
      </c>
      <c r="AA92" s="31">
        <v>0</v>
      </c>
      <c r="AB92" s="31">
        <v>0</v>
      </c>
      <c r="AC92" s="31">
        <v>0</v>
      </c>
      <c r="AD92" s="31">
        <v>0</v>
      </c>
      <c r="AE92" s="16" t="s">
        <v>41</v>
      </c>
      <c r="AF92" s="27">
        <v>0</v>
      </c>
      <c r="AG92" s="27">
        <v>0</v>
      </c>
      <c r="AH92" s="27">
        <v>0</v>
      </c>
      <c r="AI92" s="27">
        <v>0</v>
      </c>
      <c r="AJ92" s="27">
        <v>0</v>
      </c>
      <c r="AK92" s="27">
        <v>0</v>
      </c>
      <c r="AL92" s="27">
        <v>0</v>
      </c>
      <c r="AM92" s="15">
        <v>0</v>
      </c>
      <c r="AN92" s="15">
        <v>0</v>
      </c>
      <c r="AO92" s="15">
        <v>0</v>
      </c>
      <c r="AP92" s="15">
        <v>0</v>
      </c>
      <c r="AQ92" s="13"/>
      <c r="AR92" s="12">
        <f t="shared" si="27"/>
        <v>0</v>
      </c>
      <c r="AS92" s="12">
        <f t="shared" si="28"/>
        <v>1</v>
      </c>
      <c r="AT92" s="12" t="str">
        <f t="shared" si="42"/>
        <v>D2</v>
      </c>
      <c r="AU92" s="9">
        <f t="shared" si="43"/>
        <v>8</v>
      </c>
      <c r="AV92" s="4">
        <f t="shared" si="30"/>
        <v>1</v>
      </c>
      <c r="AW92" s="4">
        <f t="shared" si="31"/>
        <v>1</v>
      </c>
      <c r="AX92" s="4">
        <f t="shared" si="32"/>
        <v>1</v>
      </c>
      <c r="AY92" s="4">
        <f t="shared" si="33"/>
        <v>1</v>
      </c>
      <c r="AZ92" s="4">
        <f t="shared" si="34"/>
        <v>1</v>
      </c>
      <c r="BA92" s="4">
        <f t="shared" si="35"/>
        <v>0</v>
      </c>
      <c r="BB92" s="4">
        <f t="shared" si="36"/>
        <v>0</v>
      </c>
      <c r="BC92" s="7">
        <f t="shared" si="37"/>
        <v>0</v>
      </c>
      <c r="BD92" s="7">
        <f t="shared" si="44"/>
        <v>1</v>
      </c>
      <c r="BE92" s="7">
        <f t="shared" si="45"/>
        <v>0</v>
      </c>
      <c r="BF92" s="7">
        <f t="shared" si="46"/>
        <v>0</v>
      </c>
      <c r="BG92" s="7">
        <f t="shared" si="47"/>
        <v>1</v>
      </c>
      <c r="BH92" s="4">
        <f t="shared" si="48"/>
        <v>1</v>
      </c>
      <c r="BI92" s="4">
        <f t="shared" si="39"/>
        <v>1</v>
      </c>
      <c r="BJ92" s="4">
        <f t="shared" si="40"/>
        <v>0</v>
      </c>
      <c r="BK92" s="4">
        <f t="shared" si="41"/>
        <v>1</v>
      </c>
    </row>
    <row r="93" spans="1:63" ht="90" customHeight="1" x14ac:dyDescent="0.25">
      <c r="A93" s="17" t="s">
        <v>692</v>
      </c>
      <c r="B93" s="23" t="s">
        <v>693</v>
      </c>
      <c r="C93" s="23" t="s">
        <v>699</v>
      </c>
      <c r="D93" s="18">
        <v>2</v>
      </c>
      <c r="E93" s="23" t="s">
        <v>700</v>
      </c>
      <c r="F93" s="24" t="s">
        <v>701</v>
      </c>
      <c r="G93" s="24" t="s">
        <v>702</v>
      </c>
      <c r="H93" s="14" t="s">
        <v>2893</v>
      </c>
      <c r="I93" s="24" t="s">
        <v>2099</v>
      </c>
      <c r="J93" s="24" t="s">
        <v>703</v>
      </c>
      <c r="K93" s="14" t="s">
        <v>2115</v>
      </c>
      <c r="L93" s="25" t="s">
        <v>2120</v>
      </c>
      <c r="M93" s="25" t="s">
        <v>2142</v>
      </c>
      <c r="N93" s="25" t="s">
        <v>51</v>
      </c>
      <c r="O93" s="25" t="s">
        <v>44</v>
      </c>
      <c r="P93" s="142" t="s">
        <v>3065</v>
      </c>
      <c r="Q93" s="14" t="s">
        <v>45</v>
      </c>
      <c r="R93" s="30">
        <v>1</v>
      </c>
      <c r="S93" s="26">
        <v>25000</v>
      </c>
      <c r="T93" s="26">
        <v>3500</v>
      </c>
      <c r="U93" s="26">
        <v>0</v>
      </c>
      <c r="V93" s="26">
        <v>15000</v>
      </c>
      <c r="W93" s="26">
        <v>10000</v>
      </c>
      <c r="X93" s="26">
        <v>0</v>
      </c>
      <c r="Y93" s="26">
        <v>0</v>
      </c>
      <c r="Z93" s="26">
        <v>0</v>
      </c>
      <c r="AA93" s="31">
        <v>0</v>
      </c>
      <c r="AB93" s="31">
        <v>0</v>
      </c>
      <c r="AC93" s="31">
        <v>0</v>
      </c>
      <c r="AD93" s="31">
        <v>0</v>
      </c>
      <c r="AE93" s="16" t="s">
        <v>41</v>
      </c>
      <c r="AF93" s="27">
        <v>0</v>
      </c>
      <c r="AG93" s="27">
        <v>0</v>
      </c>
      <c r="AH93" s="27">
        <v>0</v>
      </c>
      <c r="AI93" s="27">
        <v>0</v>
      </c>
      <c r="AJ93" s="27">
        <v>0</v>
      </c>
      <c r="AK93" s="27">
        <v>0</v>
      </c>
      <c r="AL93" s="27">
        <v>0</v>
      </c>
      <c r="AM93" s="15">
        <v>0</v>
      </c>
      <c r="AN93" s="15">
        <v>0</v>
      </c>
      <c r="AO93" s="15">
        <v>0</v>
      </c>
      <c r="AP93" s="15">
        <v>0</v>
      </c>
      <c r="AQ93" s="13"/>
      <c r="AR93" s="12">
        <f t="shared" si="27"/>
        <v>1</v>
      </c>
      <c r="AS93" s="12">
        <f t="shared" si="28"/>
        <v>0</v>
      </c>
      <c r="AT93" s="12" t="str">
        <f t="shared" si="42"/>
        <v>D2</v>
      </c>
      <c r="AU93" s="9">
        <f t="shared" si="43"/>
        <v>8</v>
      </c>
      <c r="AV93" s="4">
        <f t="shared" si="30"/>
        <v>1</v>
      </c>
      <c r="AW93" s="4">
        <f t="shared" si="31"/>
        <v>1</v>
      </c>
      <c r="AX93" s="4">
        <f t="shared" si="32"/>
        <v>0</v>
      </c>
      <c r="AY93" s="4">
        <f t="shared" si="33"/>
        <v>1</v>
      </c>
      <c r="AZ93" s="4">
        <f t="shared" si="34"/>
        <v>1</v>
      </c>
      <c r="BA93" s="4">
        <f t="shared" si="35"/>
        <v>1</v>
      </c>
      <c r="BB93" s="4">
        <f t="shared" si="36"/>
        <v>1</v>
      </c>
      <c r="BC93" s="7">
        <f t="shared" si="37"/>
        <v>0</v>
      </c>
      <c r="BD93" s="7">
        <f t="shared" si="44"/>
        <v>1</v>
      </c>
      <c r="BE93" s="7">
        <f t="shared" si="45"/>
        <v>0</v>
      </c>
      <c r="BF93" s="7">
        <f t="shared" si="46"/>
        <v>0</v>
      </c>
      <c r="BG93" s="7">
        <f t="shared" si="47"/>
        <v>1</v>
      </c>
      <c r="BH93" s="4">
        <f t="shared" si="48"/>
        <v>1</v>
      </c>
      <c r="BI93" s="4">
        <f t="shared" si="39"/>
        <v>1</v>
      </c>
      <c r="BJ93" s="4">
        <f t="shared" si="40"/>
        <v>0</v>
      </c>
      <c r="BK93" s="4">
        <f t="shared" si="41"/>
        <v>1</v>
      </c>
    </row>
    <row r="94" spans="1:63" ht="90" customHeight="1" x14ac:dyDescent="0.25">
      <c r="A94" s="17" t="s">
        <v>1654</v>
      </c>
      <c r="B94" s="38" t="s">
        <v>1655</v>
      </c>
      <c r="C94" s="38" t="s">
        <v>1693</v>
      </c>
      <c r="D94" s="39">
        <v>11</v>
      </c>
      <c r="E94" s="23" t="s">
        <v>1694</v>
      </c>
      <c r="F94" s="29" t="s">
        <v>1695</v>
      </c>
      <c r="G94" s="29" t="s">
        <v>1696</v>
      </c>
      <c r="H94" s="14" t="s">
        <v>2893</v>
      </c>
      <c r="I94" s="24" t="s">
        <v>2365</v>
      </c>
      <c r="J94" s="29" t="s">
        <v>1685</v>
      </c>
      <c r="K94" s="25" t="s">
        <v>2114</v>
      </c>
      <c r="L94" s="25" t="s">
        <v>2119</v>
      </c>
      <c r="M94" s="25" t="s">
        <v>2137</v>
      </c>
      <c r="N94" s="25" t="s">
        <v>51</v>
      </c>
      <c r="O94" s="25" t="s">
        <v>44</v>
      </c>
      <c r="P94" s="142" t="s">
        <v>3065</v>
      </c>
      <c r="Q94" s="14" t="s">
        <v>45</v>
      </c>
      <c r="R94" s="30">
        <v>1</v>
      </c>
      <c r="S94" s="40">
        <v>50000</v>
      </c>
      <c r="T94" s="21">
        <v>0</v>
      </c>
      <c r="U94" s="21">
        <v>0</v>
      </c>
      <c r="V94" s="21">
        <v>0</v>
      </c>
      <c r="W94" s="21">
        <v>20000</v>
      </c>
      <c r="X94" s="21">
        <v>10000</v>
      </c>
      <c r="Y94" s="21">
        <v>10000</v>
      </c>
      <c r="Z94" s="21">
        <v>10000</v>
      </c>
      <c r="AA94" s="31">
        <v>0</v>
      </c>
      <c r="AB94" s="31">
        <v>0</v>
      </c>
      <c r="AC94" s="31">
        <v>0</v>
      </c>
      <c r="AD94" s="31">
        <v>0</v>
      </c>
      <c r="AE94" s="16" t="s">
        <v>41</v>
      </c>
      <c r="AF94" s="41">
        <v>0</v>
      </c>
      <c r="AG94" s="26">
        <v>0</v>
      </c>
      <c r="AH94" s="26">
        <v>0</v>
      </c>
      <c r="AI94" s="26">
        <v>0</v>
      </c>
      <c r="AJ94" s="26">
        <v>0</v>
      </c>
      <c r="AK94" s="26">
        <v>0</v>
      </c>
      <c r="AL94" s="26">
        <v>0</v>
      </c>
      <c r="AM94" s="15">
        <v>0</v>
      </c>
      <c r="AN94" s="15">
        <v>0</v>
      </c>
      <c r="AO94" s="15">
        <v>0</v>
      </c>
      <c r="AP94" s="15">
        <v>0</v>
      </c>
      <c r="AQ94" s="65"/>
      <c r="AR94" s="12">
        <f t="shared" si="27"/>
        <v>1</v>
      </c>
      <c r="AS94" s="12">
        <f t="shared" si="28"/>
        <v>0</v>
      </c>
      <c r="AT94" s="12" t="str">
        <f t="shared" si="42"/>
        <v>C5</v>
      </c>
      <c r="AU94" s="9">
        <f t="shared" si="43"/>
        <v>9</v>
      </c>
      <c r="AV94" s="4">
        <f t="shared" si="30"/>
        <v>1</v>
      </c>
      <c r="AW94" s="4">
        <f t="shared" si="31"/>
        <v>1</v>
      </c>
      <c r="AX94" s="4">
        <f t="shared" si="32"/>
        <v>1</v>
      </c>
      <c r="AY94" s="4">
        <f t="shared" si="33"/>
        <v>1</v>
      </c>
      <c r="AZ94" s="4">
        <f t="shared" si="34"/>
        <v>1</v>
      </c>
      <c r="BA94" s="4">
        <f t="shared" si="35"/>
        <v>1</v>
      </c>
      <c r="BB94" s="4">
        <f t="shared" si="36"/>
        <v>1</v>
      </c>
      <c r="BC94" s="7">
        <f t="shared" si="37"/>
        <v>0</v>
      </c>
      <c r="BD94" s="7">
        <f t="shared" si="44"/>
        <v>1</v>
      </c>
      <c r="BE94" s="7">
        <f t="shared" si="45"/>
        <v>0</v>
      </c>
      <c r="BF94" s="7">
        <f t="shared" si="46"/>
        <v>1</v>
      </c>
      <c r="BG94" s="7">
        <f t="shared" si="47"/>
        <v>0</v>
      </c>
      <c r="BH94" s="4">
        <f t="shared" si="48"/>
        <v>1</v>
      </c>
      <c r="BI94" s="4">
        <f t="shared" si="39"/>
        <v>1</v>
      </c>
      <c r="BJ94" s="4">
        <f t="shared" si="40"/>
        <v>0</v>
      </c>
      <c r="BK94" s="4">
        <f t="shared" si="41"/>
        <v>1</v>
      </c>
    </row>
    <row r="95" spans="1:63" ht="90" customHeight="1" x14ac:dyDescent="0.25">
      <c r="A95" s="17" t="s">
        <v>957</v>
      </c>
      <c r="B95" s="23" t="s">
        <v>958</v>
      </c>
      <c r="C95" s="23" t="s">
        <v>983</v>
      </c>
      <c r="D95" s="18">
        <v>5</v>
      </c>
      <c r="E95" s="23" t="s">
        <v>984</v>
      </c>
      <c r="F95" s="24" t="s">
        <v>985</v>
      </c>
      <c r="G95" s="24" t="s">
        <v>986</v>
      </c>
      <c r="H95" s="14" t="s">
        <v>2893</v>
      </c>
      <c r="I95" s="24" t="s">
        <v>2508</v>
      </c>
      <c r="J95" s="24" t="s">
        <v>2509</v>
      </c>
      <c r="K95" s="25" t="s">
        <v>2114</v>
      </c>
      <c r="L95" s="25" t="s">
        <v>2121</v>
      </c>
      <c r="M95" s="25" t="s">
        <v>2146</v>
      </c>
      <c r="N95" s="14" t="s">
        <v>110</v>
      </c>
      <c r="O95" s="25" t="s">
        <v>44</v>
      </c>
      <c r="P95" s="142" t="s">
        <v>3065</v>
      </c>
      <c r="Q95" s="14" t="s">
        <v>111</v>
      </c>
      <c r="R95" s="30">
        <v>1</v>
      </c>
      <c r="S95" s="26">
        <v>153600</v>
      </c>
      <c r="T95" s="26">
        <v>0</v>
      </c>
      <c r="U95" s="26">
        <v>13600</v>
      </c>
      <c r="V95" s="26">
        <v>20000</v>
      </c>
      <c r="W95" s="26">
        <v>30000</v>
      </c>
      <c r="X95" s="26">
        <v>30000</v>
      </c>
      <c r="Y95" s="26">
        <v>30000</v>
      </c>
      <c r="Z95" s="26">
        <v>30000</v>
      </c>
      <c r="AA95" s="31">
        <v>0</v>
      </c>
      <c r="AB95" s="31">
        <v>0</v>
      </c>
      <c r="AC95" s="31">
        <v>0</v>
      </c>
      <c r="AD95" s="31">
        <v>0</v>
      </c>
      <c r="AE95" s="16" t="s">
        <v>41</v>
      </c>
      <c r="AF95" s="27">
        <v>0</v>
      </c>
      <c r="AG95" s="27">
        <v>0</v>
      </c>
      <c r="AH95" s="27">
        <v>0</v>
      </c>
      <c r="AI95" s="27">
        <v>0</v>
      </c>
      <c r="AJ95" s="27">
        <v>0</v>
      </c>
      <c r="AK95" s="27">
        <v>0</v>
      </c>
      <c r="AL95" s="27">
        <v>0</v>
      </c>
      <c r="AM95" s="15">
        <v>0</v>
      </c>
      <c r="AN95" s="15">
        <v>0</v>
      </c>
      <c r="AO95" s="15">
        <v>0</v>
      </c>
      <c r="AP95" s="15">
        <v>0</v>
      </c>
      <c r="AQ95" s="13" t="s">
        <v>2510</v>
      </c>
      <c r="AR95" s="12">
        <f t="shared" si="27"/>
        <v>0</v>
      </c>
      <c r="AS95" s="12">
        <f t="shared" si="28"/>
        <v>0</v>
      </c>
      <c r="AT95" s="12" t="str">
        <f t="shared" si="42"/>
        <v>E3</v>
      </c>
      <c r="AU95" s="9">
        <f t="shared" si="43"/>
        <v>9</v>
      </c>
      <c r="AV95" s="4">
        <f t="shared" si="30"/>
        <v>1</v>
      </c>
      <c r="AW95" s="4">
        <f t="shared" si="31"/>
        <v>1</v>
      </c>
      <c r="AX95" s="4">
        <f t="shared" si="32"/>
        <v>1</v>
      </c>
      <c r="AY95" s="4">
        <f t="shared" si="33"/>
        <v>1</v>
      </c>
      <c r="AZ95" s="4">
        <f t="shared" si="34"/>
        <v>1</v>
      </c>
      <c r="BA95" s="4">
        <f t="shared" si="35"/>
        <v>1</v>
      </c>
      <c r="BB95" s="4">
        <f t="shared" si="36"/>
        <v>1</v>
      </c>
      <c r="BC95" s="7">
        <f t="shared" si="37"/>
        <v>0</v>
      </c>
      <c r="BD95" s="7">
        <f t="shared" si="44"/>
        <v>1</v>
      </c>
      <c r="BE95" s="7">
        <f t="shared" si="45"/>
        <v>0</v>
      </c>
      <c r="BF95" s="7">
        <f t="shared" si="46"/>
        <v>1</v>
      </c>
      <c r="BG95" s="7">
        <f t="shared" si="47"/>
        <v>0</v>
      </c>
      <c r="BH95" s="4">
        <f t="shared" si="48"/>
        <v>1</v>
      </c>
      <c r="BI95" s="4">
        <f t="shared" si="39"/>
        <v>1</v>
      </c>
      <c r="BJ95" s="4">
        <f t="shared" si="40"/>
        <v>1</v>
      </c>
      <c r="BK95" s="4">
        <f t="shared" si="41"/>
        <v>0</v>
      </c>
    </row>
    <row r="96" spans="1:63" ht="90" customHeight="1" x14ac:dyDescent="0.25">
      <c r="A96" s="54" t="s">
        <v>1370</v>
      </c>
      <c r="B96" s="55" t="s">
        <v>1371</v>
      </c>
      <c r="C96" s="55" t="s">
        <v>1387</v>
      </c>
      <c r="D96" s="56">
        <v>3</v>
      </c>
      <c r="E96" s="55" t="s">
        <v>1388</v>
      </c>
      <c r="F96" s="29" t="s">
        <v>2249</v>
      </c>
      <c r="G96" s="29" t="s">
        <v>2250</v>
      </c>
      <c r="H96" s="14" t="s">
        <v>2893</v>
      </c>
      <c r="I96" s="29" t="s">
        <v>2091</v>
      </c>
      <c r="J96" s="29" t="s">
        <v>1389</v>
      </c>
      <c r="K96" s="14" t="s">
        <v>2115</v>
      </c>
      <c r="L96" s="14" t="s">
        <v>2117</v>
      </c>
      <c r="M96" s="14" t="s">
        <v>2130</v>
      </c>
      <c r="N96" s="25" t="s">
        <v>51</v>
      </c>
      <c r="O96" s="25" t="s">
        <v>44</v>
      </c>
      <c r="P96" s="142" t="s">
        <v>3065</v>
      </c>
      <c r="Q96" s="14" t="s">
        <v>111</v>
      </c>
      <c r="R96" s="22">
        <v>1</v>
      </c>
      <c r="S96" s="41">
        <v>404805</v>
      </c>
      <c r="T96" s="41">
        <v>20000</v>
      </c>
      <c r="U96" s="41">
        <v>0</v>
      </c>
      <c r="V96" s="41">
        <v>404805</v>
      </c>
      <c r="W96" s="41">
        <v>0</v>
      </c>
      <c r="X96" s="41">
        <v>0</v>
      </c>
      <c r="Y96" s="41">
        <v>0</v>
      </c>
      <c r="Z96" s="41">
        <v>0</v>
      </c>
      <c r="AA96" s="31">
        <v>0</v>
      </c>
      <c r="AB96" s="31">
        <v>0</v>
      </c>
      <c r="AC96" s="31">
        <v>0</v>
      </c>
      <c r="AD96" s="31">
        <v>0</v>
      </c>
      <c r="AE96" s="16" t="s">
        <v>41</v>
      </c>
      <c r="AF96" s="41">
        <v>0</v>
      </c>
      <c r="AG96" s="41">
        <v>0</v>
      </c>
      <c r="AH96" s="41">
        <v>0</v>
      </c>
      <c r="AI96" s="41">
        <v>0</v>
      </c>
      <c r="AJ96" s="41">
        <v>0</v>
      </c>
      <c r="AK96" s="41">
        <v>0</v>
      </c>
      <c r="AL96" s="41">
        <v>0</v>
      </c>
      <c r="AM96" s="15">
        <v>0</v>
      </c>
      <c r="AN96" s="15">
        <v>0</v>
      </c>
      <c r="AO96" s="15">
        <v>0</v>
      </c>
      <c r="AP96" s="15">
        <v>0</v>
      </c>
      <c r="AQ96" s="53" t="s">
        <v>2251</v>
      </c>
      <c r="AR96" s="12">
        <f t="shared" si="27"/>
        <v>0</v>
      </c>
      <c r="AS96" s="12">
        <f t="shared" si="28"/>
        <v>0</v>
      </c>
      <c r="AT96" s="12" t="str">
        <f t="shared" si="42"/>
        <v>B3</v>
      </c>
      <c r="AU96" s="9">
        <f t="shared" si="43"/>
        <v>8</v>
      </c>
      <c r="AV96" s="4">
        <f t="shared" si="30"/>
        <v>1</v>
      </c>
      <c r="AW96" s="4">
        <f t="shared" si="31"/>
        <v>1</v>
      </c>
      <c r="AX96" s="4">
        <f t="shared" si="32"/>
        <v>1</v>
      </c>
      <c r="AY96" s="4">
        <f t="shared" si="33"/>
        <v>1</v>
      </c>
      <c r="AZ96" s="4">
        <f t="shared" si="34"/>
        <v>1</v>
      </c>
      <c r="BA96" s="4">
        <f t="shared" si="35"/>
        <v>1</v>
      </c>
      <c r="BB96" s="4">
        <f t="shared" si="36"/>
        <v>1</v>
      </c>
      <c r="BC96" s="7">
        <f t="shared" si="37"/>
        <v>0</v>
      </c>
      <c r="BD96" s="7">
        <f t="shared" si="44"/>
        <v>1</v>
      </c>
      <c r="BE96" s="7">
        <f t="shared" si="45"/>
        <v>0</v>
      </c>
      <c r="BF96" s="7">
        <f t="shared" si="46"/>
        <v>0</v>
      </c>
      <c r="BG96" s="7">
        <f t="shared" si="47"/>
        <v>1</v>
      </c>
      <c r="BH96" s="4">
        <f t="shared" si="48"/>
        <v>1</v>
      </c>
      <c r="BI96" s="4">
        <f t="shared" si="39"/>
        <v>0</v>
      </c>
      <c r="BJ96" s="4">
        <f t="shared" si="40"/>
        <v>0</v>
      </c>
      <c r="BK96" s="4">
        <f t="shared" si="41"/>
        <v>0</v>
      </c>
    </row>
    <row r="97" spans="1:63" ht="90" customHeight="1" x14ac:dyDescent="0.25">
      <c r="A97" s="17" t="s">
        <v>1932</v>
      </c>
      <c r="B97" s="23" t="s">
        <v>1933</v>
      </c>
      <c r="C97" s="23" t="s">
        <v>1983</v>
      </c>
      <c r="D97" s="25">
        <v>3</v>
      </c>
      <c r="E97" s="23" t="s">
        <v>1984</v>
      </c>
      <c r="F97" s="24" t="s">
        <v>1985</v>
      </c>
      <c r="G97" s="24" t="s">
        <v>1986</v>
      </c>
      <c r="H97" s="14" t="s">
        <v>2893</v>
      </c>
      <c r="I97" s="24" t="s">
        <v>1987</v>
      </c>
      <c r="J97" s="24" t="s">
        <v>1988</v>
      </c>
      <c r="K97" s="14" t="s">
        <v>2114</v>
      </c>
      <c r="L97" s="25" t="s">
        <v>2121</v>
      </c>
      <c r="M97" s="25" t="s">
        <v>2146</v>
      </c>
      <c r="N97" s="25" t="s">
        <v>51</v>
      </c>
      <c r="O97" s="25" t="s">
        <v>44</v>
      </c>
      <c r="P97" s="142" t="s">
        <v>3065</v>
      </c>
      <c r="Q97" s="14" t="s">
        <v>111</v>
      </c>
      <c r="R97" s="30">
        <v>1</v>
      </c>
      <c r="S97" s="26">
        <v>55000</v>
      </c>
      <c r="T97" s="26">
        <v>0</v>
      </c>
      <c r="U97" s="31">
        <v>0</v>
      </c>
      <c r="V97" s="26">
        <v>0</v>
      </c>
      <c r="W97" s="26">
        <v>10000</v>
      </c>
      <c r="X97" s="26">
        <v>15000</v>
      </c>
      <c r="Y97" s="26">
        <v>15000</v>
      </c>
      <c r="Z97" s="26">
        <v>15000</v>
      </c>
      <c r="AA97" s="31">
        <v>0</v>
      </c>
      <c r="AB97" s="31">
        <v>0</v>
      </c>
      <c r="AC97" s="31">
        <v>0</v>
      </c>
      <c r="AD97" s="31">
        <v>0</v>
      </c>
      <c r="AE97" s="16" t="s">
        <v>41</v>
      </c>
      <c r="AF97" s="28">
        <v>0</v>
      </c>
      <c r="AG97" s="28">
        <v>0</v>
      </c>
      <c r="AH97" s="28">
        <v>0</v>
      </c>
      <c r="AI97" s="28">
        <v>0</v>
      </c>
      <c r="AJ97" s="28">
        <v>0</v>
      </c>
      <c r="AK97" s="28">
        <v>0</v>
      </c>
      <c r="AL97" s="28">
        <v>0</v>
      </c>
      <c r="AM97" s="15">
        <v>0</v>
      </c>
      <c r="AN97" s="15">
        <v>0</v>
      </c>
      <c r="AO97" s="15">
        <v>0</v>
      </c>
      <c r="AP97" s="15">
        <v>0</v>
      </c>
      <c r="AQ97" s="13"/>
      <c r="AR97" s="12">
        <f t="shared" si="27"/>
        <v>1</v>
      </c>
      <c r="AS97" s="12">
        <f t="shared" si="28"/>
        <v>0</v>
      </c>
      <c r="AT97" s="12" t="str">
        <f t="shared" si="42"/>
        <v>E3</v>
      </c>
      <c r="AU97" s="9">
        <f t="shared" si="43"/>
        <v>8</v>
      </c>
      <c r="AV97" s="4">
        <f t="shared" si="30"/>
        <v>1</v>
      </c>
      <c r="AW97" s="4">
        <f t="shared" si="31"/>
        <v>1</v>
      </c>
      <c r="AX97" s="4">
        <f t="shared" si="32"/>
        <v>1</v>
      </c>
      <c r="AY97" s="4">
        <f t="shared" si="33"/>
        <v>1</v>
      </c>
      <c r="AZ97" s="4">
        <f t="shared" si="34"/>
        <v>1</v>
      </c>
      <c r="BA97" s="4">
        <f t="shared" si="35"/>
        <v>1</v>
      </c>
      <c r="BB97" s="4">
        <f t="shared" si="36"/>
        <v>1</v>
      </c>
      <c r="BC97" s="7">
        <f t="shared" si="37"/>
        <v>0</v>
      </c>
      <c r="BD97" s="7">
        <f t="shared" si="44"/>
        <v>1</v>
      </c>
      <c r="BE97" s="7">
        <f t="shared" si="45"/>
        <v>0</v>
      </c>
      <c r="BF97" s="7">
        <f t="shared" si="46"/>
        <v>1</v>
      </c>
      <c r="BG97" s="7">
        <f t="shared" si="47"/>
        <v>0</v>
      </c>
      <c r="BH97" s="4">
        <f t="shared" si="48"/>
        <v>1</v>
      </c>
      <c r="BI97" s="4">
        <f t="shared" si="39"/>
        <v>0</v>
      </c>
      <c r="BJ97" s="4">
        <f t="shared" si="40"/>
        <v>0</v>
      </c>
      <c r="BK97" s="4">
        <f t="shared" si="41"/>
        <v>0</v>
      </c>
    </row>
    <row r="98" spans="1:63" ht="90" customHeight="1" x14ac:dyDescent="0.25">
      <c r="A98" s="17" t="s">
        <v>853</v>
      </c>
      <c r="B98" s="23" t="s">
        <v>854</v>
      </c>
      <c r="C98" s="23" t="s">
        <v>2473</v>
      </c>
      <c r="D98" s="39"/>
      <c r="E98" s="23" t="s">
        <v>2474</v>
      </c>
      <c r="F98" s="24" t="s">
        <v>2475</v>
      </c>
      <c r="G98" s="24" t="s">
        <v>2476</v>
      </c>
      <c r="H98" s="14" t="s">
        <v>2893</v>
      </c>
      <c r="I98" s="24" t="s">
        <v>867</v>
      </c>
      <c r="J98" s="24" t="s">
        <v>866</v>
      </c>
      <c r="K98" s="25" t="s">
        <v>2114</v>
      </c>
      <c r="L98" s="25" t="s">
        <v>2119</v>
      </c>
      <c r="M98" s="25" t="s">
        <v>2910</v>
      </c>
      <c r="N98" s="25" t="s">
        <v>51</v>
      </c>
      <c r="O98" s="25" t="s">
        <v>44</v>
      </c>
      <c r="P98" s="142" t="s">
        <v>3065</v>
      </c>
      <c r="Q98" s="14" t="s">
        <v>45</v>
      </c>
      <c r="R98" s="30">
        <v>1</v>
      </c>
      <c r="S98" s="31">
        <v>150000</v>
      </c>
      <c r="T98" s="31">
        <v>0</v>
      </c>
      <c r="U98" s="31">
        <v>0</v>
      </c>
      <c r="V98" s="31">
        <v>150000</v>
      </c>
      <c r="W98" s="31">
        <v>0</v>
      </c>
      <c r="X98" s="31">
        <v>0</v>
      </c>
      <c r="Y98" s="31">
        <v>0</v>
      </c>
      <c r="Z98" s="31">
        <v>0</v>
      </c>
      <c r="AA98" s="31">
        <v>0</v>
      </c>
      <c r="AB98" s="31">
        <v>0</v>
      </c>
      <c r="AC98" s="31">
        <v>0</v>
      </c>
      <c r="AD98" s="31">
        <v>0</v>
      </c>
      <c r="AE98" s="16" t="s">
        <v>41</v>
      </c>
      <c r="AF98" s="15">
        <v>0</v>
      </c>
      <c r="AG98" s="15">
        <v>0</v>
      </c>
      <c r="AH98" s="15">
        <v>0</v>
      </c>
      <c r="AI98" s="15">
        <v>0</v>
      </c>
      <c r="AJ98" s="15">
        <v>0</v>
      </c>
      <c r="AK98" s="15">
        <v>0</v>
      </c>
      <c r="AL98" s="15">
        <v>0</v>
      </c>
      <c r="AM98" s="15">
        <v>0</v>
      </c>
      <c r="AN98" s="15">
        <v>0</v>
      </c>
      <c r="AO98" s="15">
        <v>0</v>
      </c>
      <c r="AP98" s="15">
        <v>0</v>
      </c>
      <c r="AQ98" s="13"/>
      <c r="AR98" s="12">
        <f t="shared" si="27"/>
        <v>0</v>
      </c>
      <c r="AS98" s="12">
        <f t="shared" si="28"/>
        <v>0</v>
      </c>
      <c r="AT98" s="12" t="str">
        <f t="shared" si="42"/>
        <v>C1</v>
      </c>
      <c r="AU98" s="9">
        <f t="shared" si="43"/>
        <v>8</v>
      </c>
      <c r="AV98" s="4">
        <f t="shared" si="30"/>
        <v>1</v>
      </c>
      <c r="AW98" s="4">
        <f t="shared" si="31"/>
        <v>1</v>
      </c>
      <c r="AX98" s="4">
        <f t="shared" si="32"/>
        <v>1</v>
      </c>
      <c r="AY98" s="4">
        <f t="shared" si="33"/>
        <v>0</v>
      </c>
      <c r="AZ98" s="4">
        <f t="shared" si="34"/>
        <v>1</v>
      </c>
      <c r="BA98" s="4">
        <f t="shared" si="35"/>
        <v>1</v>
      </c>
      <c r="BB98" s="4">
        <f t="shared" si="36"/>
        <v>1</v>
      </c>
      <c r="BC98" s="7">
        <f t="shared" si="37"/>
        <v>0</v>
      </c>
      <c r="BD98" s="7">
        <f t="shared" si="44"/>
        <v>1</v>
      </c>
      <c r="BE98" s="7">
        <f t="shared" si="45"/>
        <v>0</v>
      </c>
      <c r="BF98" s="7">
        <f t="shared" si="46"/>
        <v>1</v>
      </c>
      <c r="BG98" s="7">
        <f t="shared" si="47"/>
        <v>0</v>
      </c>
      <c r="BH98" s="4">
        <f t="shared" si="48"/>
        <v>1</v>
      </c>
      <c r="BI98" s="4">
        <f t="shared" si="39"/>
        <v>1</v>
      </c>
      <c r="BJ98" s="4">
        <f t="shared" si="40"/>
        <v>0</v>
      </c>
      <c r="BK98" s="4">
        <f t="shared" si="41"/>
        <v>1</v>
      </c>
    </row>
    <row r="99" spans="1:63" ht="90" customHeight="1" x14ac:dyDescent="0.25">
      <c r="A99" s="17" t="s">
        <v>440</v>
      </c>
      <c r="B99" s="23" t="s">
        <v>441</v>
      </c>
      <c r="C99" s="23" t="s">
        <v>607</v>
      </c>
      <c r="D99" s="25"/>
      <c r="E99" s="23" t="s">
        <v>608</v>
      </c>
      <c r="F99" s="24" t="s">
        <v>609</v>
      </c>
      <c r="G99" s="24" t="s">
        <v>610</v>
      </c>
      <c r="H99" s="14" t="s">
        <v>2893</v>
      </c>
      <c r="I99" s="24" t="s">
        <v>611</v>
      </c>
      <c r="J99" s="24" t="s">
        <v>534</v>
      </c>
      <c r="K99" s="14" t="s">
        <v>2115</v>
      </c>
      <c r="L99" s="14" t="s">
        <v>2117</v>
      </c>
      <c r="M99" s="25" t="s">
        <v>2131</v>
      </c>
      <c r="N99" s="25" t="s">
        <v>51</v>
      </c>
      <c r="O99" s="25" t="s">
        <v>266</v>
      </c>
      <c r="P99" s="142" t="s">
        <v>3065</v>
      </c>
      <c r="Q99" s="14" t="s">
        <v>45</v>
      </c>
      <c r="R99" s="22"/>
      <c r="S99" s="26">
        <v>60000</v>
      </c>
      <c r="T99" s="26">
        <v>0</v>
      </c>
      <c r="U99" s="26">
        <v>0</v>
      </c>
      <c r="V99" s="26">
        <v>0</v>
      </c>
      <c r="W99" s="26">
        <v>0</v>
      </c>
      <c r="X99" s="26">
        <v>0</v>
      </c>
      <c r="Y99" s="26">
        <v>0</v>
      </c>
      <c r="Z99" s="26">
        <v>0</v>
      </c>
      <c r="AA99" s="31">
        <v>0</v>
      </c>
      <c r="AB99" s="31">
        <v>0</v>
      </c>
      <c r="AC99" s="31">
        <v>0</v>
      </c>
      <c r="AD99" s="31">
        <v>0</v>
      </c>
      <c r="AE99" s="16" t="s">
        <v>41</v>
      </c>
      <c r="AF99" s="26">
        <v>0</v>
      </c>
      <c r="AG99" s="26">
        <v>0</v>
      </c>
      <c r="AH99" s="26">
        <v>0</v>
      </c>
      <c r="AI99" s="26">
        <v>0</v>
      </c>
      <c r="AJ99" s="26">
        <v>0</v>
      </c>
      <c r="AK99" s="26">
        <v>0</v>
      </c>
      <c r="AL99" s="26">
        <v>0</v>
      </c>
      <c r="AM99" s="15">
        <v>0</v>
      </c>
      <c r="AN99" s="15">
        <v>0</v>
      </c>
      <c r="AO99" s="15">
        <v>0</v>
      </c>
      <c r="AP99" s="15">
        <v>0</v>
      </c>
      <c r="AQ99" s="13"/>
      <c r="AR99" s="12">
        <f t="shared" si="27"/>
        <v>1</v>
      </c>
      <c r="AS99" s="12">
        <f t="shared" si="28"/>
        <v>0</v>
      </c>
      <c r="AT99" s="12" t="str">
        <f t="shared" si="42"/>
        <v>B4</v>
      </c>
      <c r="AU99" s="9">
        <f t="shared" si="43"/>
        <v>6</v>
      </c>
      <c r="AV99" s="4">
        <f t="shared" si="30"/>
        <v>0</v>
      </c>
      <c r="AW99" s="4">
        <f t="shared" si="31"/>
        <v>1</v>
      </c>
      <c r="AX99" s="4">
        <f t="shared" si="32"/>
        <v>1</v>
      </c>
      <c r="AY99" s="4">
        <f t="shared" si="33"/>
        <v>0</v>
      </c>
      <c r="AZ99" s="4">
        <f t="shared" si="34"/>
        <v>0</v>
      </c>
      <c r="BA99" s="4">
        <f t="shared" si="35"/>
        <v>1</v>
      </c>
      <c r="BB99" s="4">
        <f t="shared" si="36"/>
        <v>1</v>
      </c>
      <c r="BC99" s="7">
        <f t="shared" si="37"/>
        <v>0</v>
      </c>
      <c r="BD99" s="7">
        <f t="shared" si="44"/>
        <v>1</v>
      </c>
      <c r="BE99" s="7">
        <f t="shared" si="45"/>
        <v>0</v>
      </c>
      <c r="BF99" s="7">
        <f t="shared" si="46"/>
        <v>0</v>
      </c>
      <c r="BG99" s="7">
        <f t="shared" si="47"/>
        <v>1</v>
      </c>
      <c r="BH99" s="4">
        <f t="shared" si="48"/>
        <v>1</v>
      </c>
      <c r="BI99" s="4">
        <f t="shared" si="39"/>
        <v>1</v>
      </c>
      <c r="BJ99" s="4">
        <f t="shared" si="40"/>
        <v>0</v>
      </c>
      <c r="BK99" s="4">
        <f t="shared" si="41"/>
        <v>1</v>
      </c>
    </row>
    <row r="100" spans="1:63" ht="90" customHeight="1" x14ac:dyDescent="0.25">
      <c r="A100" s="17" t="s">
        <v>197</v>
      </c>
      <c r="B100" s="23" t="s">
        <v>198</v>
      </c>
      <c r="C100" s="23" t="s">
        <v>2570</v>
      </c>
      <c r="D100" s="18">
        <v>7</v>
      </c>
      <c r="E100" s="23" t="s">
        <v>2571</v>
      </c>
      <c r="F100" s="24" t="s">
        <v>2572</v>
      </c>
      <c r="G100" s="24" t="s">
        <v>2573</v>
      </c>
      <c r="H100" s="14" t="s">
        <v>2893</v>
      </c>
      <c r="I100" s="24" t="s">
        <v>2568</v>
      </c>
      <c r="J100" s="24" t="s">
        <v>2574</v>
      </c>
      <c r="K100" s="14" t="s">
        <v>2115</v>
      </c>
      <c r="L100" s="25" t="s">
        <v>2119</v>
      </c>
      <c r="M100" s="25" t="s">
        <v>2140</v>
      </c>
      <c r="N100" s="25" t="s">
        <v>51</v>
      </c>
      <c r="O100" s="25" t="s">
        <v>44</v>
      </c>
      <c r="P100" s="142" t="s">
        <v>3065</v>
      </c>
      <c r="Q100" s="14" t="s">
        <v>45</v>
      </c>
      <c r="R100" s="22">
        <v>1</v>
      </c>
      <c r="S100" s="31">
        <v>15000</v>
      </c>
      <c r="T100" s="31">
        <v>0</v>
      </c>
      <c r="U100" s="31">
        <v>0</v>
      </c>
      <c r="V100" s="31">
        <v>15000</v>
      </c>
      <c r="W100" s="31">
        <v>0</v>
      </c>
      <c r="X100" s="31">
        <v>0</v>
      </c>
      <c r="Y100" s="31">
        <v>0</v>
      </c>
      <c r="Z100" s="31">
        <v>0</v>
      </c>
      <c r="AA100" s="31">
        <v>0</v>
      </c>
      <c r="AB100" s="31">
        <v>0</v>
      </c>
      <c r="AC100" s="31">
        <v>0</v>
      </c>
      <c r="AD100" s="31">
        <v>0</v>
      </c>
      <c r="AE100" s="16" t="s">
        <v>41</v>
      </c>
      <c r="AF100" s="15">
        <v>0</v>
      </c>
      <c r="AG100" s="15">
        <v>0</v>
      </c>
      <c r="AH100" s="15">
        <v>0</v>
      </c>
      <c r="AI100" s="15">
        <v>0</v>
      </c>
      <c r="AJ100" s="15">
        <v>0</v>
      </c>
      <c r="AK100" s="15">
        <v>0</v>
      </c>
      <c r="AL100" s="15">
        <v>0</v>
      </c>
      <c r="AM100" s="15">
        <v>0</v>
      </c>
      <c r="AN100" s="15">
        <v>0</v>
      </c>
      <c r="AO100" s="15">
        <v>0</v>
      </c>
      <c r="AP100" s="15">
        <v>0</v>
      </c>
      <c r="AQ100" s="13"/>
      <c r="AR100" s="12">
        <f t="shared" si="27"/>
        <v>1</v>
      </c>
      <c r="AS100" s="12">
        <f t="shared" si="28"/>
        <v>0</v>
      </c>
      <c r="AT100" s="12" t="str">
        <f t="shared" si="42"/>
        <v>C8</v>
      </c>
      <c r="AU100" s="9">
        <f t="shared" si="43"/>
        <v>9</v>
      </c>
      <c r="AV100" s="4">
        <f t="shared" si="30"/>
        <v>1</v>
      </c>
      <c r="AW100" s="4">
        <f t="shared" si="31"/>
        <v>1</v>
      </c>
      <c r="AX100" s="4">
        <f t="shared" si="32"/>
        <v>1</v>
      </c>
      <c r="AY100" s="4">
        <f t="shared" si="33"/>
        <v>1</v>
      </c>
      <c r="AZ100" s="4">
        <f t="shared" si="34"/>
        <v>1</v>
      </c>
      <c r="BA100" s="4">
        <f t="shared" si="35"/>
        <v>1</v>
      </c>
      <c r="BB100" s="4">
        <f t="shared" si="36"/>
        <v>1</v>
      </c>
      <c r="BC100" s="7">
        <f t="shared" si="37"/>
        <v>0</v>
      </c>
      <c r="BD100" s="7">
        <f t="shared" si="44"/>
        <v>1</v>
      </c>
      <c r="BE100" s="7">
        <f t="shared" si="45"/>
        <v>0</v>
      </c>
      <c r="BF100" s="7">
        <f t="shared" si="46"/>
        <v>0</v>
      </c>
      <c r="BG100" s="7">
        <f t="shared" si="47"/>
        <v>1</v>
      </c>
      <c r="BH100" s="4">
        <f t="shared" si="48"/>
        <v>1</v>
      </c>
      <c r="BI100" s="4">
        <f t="shared" si="39"/>
        <v>1</v>
      </c>
      <c r="BJ100" s="4">
        <f t="shared" si="40"/>
        <v>0</v>
      </c>
      <c r="BK100" s="4">
        <f t="shared" si="41"/>
        <v>1</v>
      </c>
    </row>
    <row r="101" spans="1:63" ht="90" customHeight="1" x14ac:dyDescent="0.25">
      <c r="A101" s="17" t="s">
        <v>440</v>
      </c>
      <c r="B101" s="23" t="s">
        <v>441</v>
      </c>
      <c r="C101" s="23" t="s">
        <v>562</v>
      </c>
      <c r="D101" s="25"/>
      <c r="E101" s="23" t="s">
        <v>563</v>
      </c>
      <c r="F101" s="24" t="s">
        <v>2849</v>
      </c>
      <c r="G101" s="24" t="s">
        <v>564</v>
      </c>
      <c r="H101" s="14" t="s">
        <v>2893</v>
      </c>
      <c r="I101" s="24" t="s">
        <v>446</v>
      </c>
      <c r="J101" s="24" t="s">
        <v>457</v>
      </c>
      <c r="K101" s="14" t="s">
        <v>2115</v>
      </c>
      <c r="L101" s="25" t="s">
        <v>2119</v>
      </c>
      <c r="M101" s="25" t="s">
        <v>2150</v>
      </c>
      <c r="N101" s="25" t="s">
        <v>1676</v>
      </c>
      <c r="O101" s="25" t="s">
        <v>266</v>
      </c>
      <c r="P101" s="142" t="s">
        <v>3065</v>
      </c>
      <c r="Q101" s="14" t="s">
        <v>111</v>
      </c>
      <c r="R101" s="30"/>
      <c r="S101" s="26">
        <v>37000</v>
      </c>
      <c r="T101" s="26">
        <v>0</v>
      </c>
      <c r="U101" s="26">
        <v>37000</v>
      </c>
      <c r="V101" s="26">
        <v>0</v>
      </c>
      <c r="W101" s="26">
        <v>0</v>
      </c>
      <c r="X101" s="26">
        <v>0</v>
      </c>
      <c r="Y101" s="26">
        <v>0</v>
      </c>
      <c r="Z101" s="26">
        <v>0</v>
      </c>
      <c r="AA101" s="31">
        <v>0</v>
      </c>
      <c r="AB101" s="31">
        <v>0</v>
      </c>
      <c r="AC101" s="31">
        <v>0</v>
      </c>
      <c r="AD101" s="31">
        <v>0</v>
      </c>
      <c r="AE101" s="16" t="s">
        <v>41</v>
      </c>
      <c r="AF101" s="26">
        <v>0</v>
      </c>
      <c r="AG101" s="26">
        <v>0</v>
      </c>
      <c r="AH101" s="26">
        <v>0</v>
      </c>
      <c r="AI101" s="26">
        <v>0</v>
      </c>
      <c r="AJ101" s="26">
        <v>0</v>
      </c>
      <c r="AK101" s="26">
        <v>0</v>
      </c>
      <c r="AL101" s="26">
        <v>0</v>
      </c>
      <c r="AM101" s="15">
        <v>0</v>
      </c>
      <c r="AN101" s="15">
        <v>0</v>
      </c>
      <c r="AO101" s="15">
        <v>0</v>
      </c>
      <c r="AP101" s="15">
        <v>0</v>
      </c>
      <c r="AQ101" s="13"/>
      <c r="AR101" s="12">
        <f t="shared" si="27"/>
        <v>1</v>
      </c>
      <c r="AS101" s="12">
        <f t="shared" si="28"/>
        <v>0</v>
      </c>
      <c r="AT101" s="12" t="str">
        <f t="shared" si="42"/>
        <v>C90</v>
      </c>
      <c r="AU101" s="9">
        <f t="shared" si="43"/>
        <v>7</v>
      </c>
      <c r="AV101" s="4">
        <f t="shared" si="30"/>
        <v>1</v>
      </c>
      <c r="AW101" s="4">
        <f t="shared" si="31"/>
        <v>1</v>
      </c>
      <c r="AX101" s="4">
        <f t="shared" si="32"/>
        <v>1</v>
      </c>
      <c r="AY101" s="4">
        <f t="shared" si="33"/>
        <v>0</v>
      </c>
      <c r="AZ101" s="4">
        <f t="shared" si="34"/>
        <v>0</v>
      </c>
      <c r="BA101" s="4">
        <f t="shared" si="35"/>
        <v>1</v>
      </c>
      <c r="BB101" s="4">
        <f t="shared" si="36"/>
        <v>1</v>
      </c>
      <c r="BC101" s="7">
        <f t="shared" si="37"/>
        <v>0</v>
      </c>
      <c r="BD101" s="7">
        <f t="shared" si="44"/>
        <v>1</v>
      </c>
      <c r="BE101" s="7">
        <f t="shared" si="45"/>
        <v>0</v>
      </c>
      <c r="BF101" s="7">
        <f t="shared" si="46"/>
        <v>0</v>
      </c>
      <c r="BG101" s="7">
        <f t="shared" si="47"/>
        <v>1</v>
      </c>
      <c r="BH101" s="4">
        <f t="shared" si="48"/>
        <v>1</v>
      </c>
      <c r="BI101" s="4">
        <f t="shared" si="39"/>
        <v>1</v>
      </c>
      <c r="BJ101" s="4">
        <f t="shared" si="40"/>
        <v>1</v>
      </c>
      <c r="BK101" s="4">
        <f t="shared" si="41"/>
        <v>0</v>
      </c>
    </row>
    <row r="102" spans="1:63" ht="90" customHeight="1" x14ac:dyDescent="0.25">
      <c r="A102" s="17" t="s">
        <v>440</v>
      </c>
      <c r="B102" s="23" t="s">
        <v>441</v>
      </c>
      <c r="C102" s="23" t="s">
        <v>568</v>
      </c>
      <c r="D102" s="25"/>
      <c r="E102" s="23" t="s">
        <v>569</v>
      </c>
      <c r="F102" s="24" t="s">
        <v>2850</v>
      </c>
      <c r="G102" s="24" t="s">
        <v>564</v>
      </c>
      <c r="H102" s="14" t="s">
        <v>2893</v>
      </c>
      <c r="I102" s="24" t="s">
        <v>446</v>
      </c>
      <c r="J102" s="24" t="s">
        <v>457</v>
      </c>
      <c r="K102" s="14" t="s">
        <v>2115</v>
      </c>
      <c r="L102" s="25" t="s">
        <v>2119</v>
      </c>
      <c r="M102" s="25" t="s">
        <v>2150</v>
      </c>
      <c r="N102" s="25" t="s">
        <v>51</v>
      </c>
      <c r="O102" s="25" t="s">
        <v>266</v>
      </c>
      <c r="P102" s="142" t="s">
        <v>3065</v>
      </c>
      <c r="Q102" s="14" t="s">
        <v>45</v>
      </c>
      <c r="R102" s="30"/>
      <c r="S102" s="26">
        <v>350000</v>
      </c>
      <c r="T102" s="26">
        <v>0</v>
      </c>
      <c r="U102" s="26">
        <v>0</v>
      </c>
      <c r="V102" s="26">
        <v>0</v>
      </c>
      <c r="W102" s="26">
        <v>0</v>
      </c>
      <c r="X102" s="26">
        <v>0</v>
      </c>
      <c r="Y102" s="26">
        <v>0</v>
      </c>
      <c r="Z102" s="26">
        <v>0</v>
      </c>
      <c r="AA102" s="31">
        <v>0</v>
      </c>
      <c r="AB102" s="31">
        <v>0</v>
      </c>
      <c r="AC102" s="31">
        <v>0</v>
      </c>
      <c r="AD102" s="31">
        <v>0</v>
      </c>
      <c r="AE102" s="16" t="s">
        <v>41</v>
      </c>
      <c r="AF102" s="26">
        <v>0</v>
      </c>
      <c r="AG102" s="26">
        <v>0</v>
      </c>
      <c r="AH102" s="26">
        <v>0</v>
      </c>
      <c r="AI102" s="26">
        <v>0</v>
      </c>
      <c r="AJ102" s="26">
        <v>0</v>
      </c>
      <c r="AK102" s="26">
        <v>0</v>
      </c>
      <c r="AL102" s="26">
        <v>0</v>
      </c>
      <c r="AM102" s="15">
        <v>0</v>
      </c>
      <c r="AN102" s="15">
        <v>0</v>
      </c>
      <c r="AO102" s="15">
        <v>0</v>
      </c>
      <c r="AP102" s="15">
        <v>0</v>
      </c>
      <c r="AQ102" s="13"/>
      <c r="AR102" s="12">
        <f t="shared" si="27"/>
        <v>0</v>
      </c>
      <c r="AS102" s="12">
        <f t="shared" si="28"/>
        <v>0</v>
      </c>
      <c r="AT102" s="12" t="str">
        <f t="shared" si="42"/>
        <v>C90</v>
      </c>
      <c r="AU102" s="9">
        <f t="shared" si="43"/>
        <v>6</v>
      </c>
      <c r="AV102" s="4">
        <f t="shared" si="30"/>
        <v>0</v>
      </c>
      <c r="AW102" s="4">
        <f t="shared" si="31"/>
        <v>1</v>
      </c>
      <c r="AX102" s="4">
        <f t="shared" si="32"/>
        <v>1</v>
      </c>
      <c r="AY102" s="4">
        <f t="shared" si="33"/>
        <v>0</v>
      </c>
      <c r="AZ102" s="4">
        <f t="shared" si="34"/>
        <v>0</v>
      </c>
      <c r="BA102" s="4">
        <f t="shared" si="35"/>
        <v>1</v>
      </c>
      <c r="BB102" s="4">
        <f t="shared" si="36"/>
        <v>1</v>
      </c>
      <c r="BC102" s="7">
        <f t="shared" si="37"/>
        <v>0</v>
      </c>
      <c r="BD102" s="7">
        <f t="shared" si="44"/>
        <v>1</v>
      </c>
      <c r="BE102" s="7">
        <f t="shared" si="45"/>
        <v>0</v>
      </c>
      <c r="BF102" s="7">
        <f t="shared" si="46"/>
        <v>0</v>
      </c>
      <c r="BG102" s="7">
        <f t="shared" si="47"/>
        <v>1</v>
      </c>
      <c r="BH102" s="4">
        <f t="shared" si="48"/>
        <v>1</v>
      </c>
      <c r="BI102" s="4">
        <f t="shared" si="39"/>
        <v>1</v>
      </c>
      <c r="BJ102" s="4">
        <f t="shared" si="40"/>
        <v>0</v>
      </c>
      <c r="BK102" s="4">
        <f t="shared" si="41"/>
        <v>1</v>
      </c>
    </row>
    <row r="103" spans="1:63" ht="90" customHeight="1" x14ac:dyDescent="0.25">
      <c r="A103" s="17" t="s">
        <v>440</v>
      </c>
      <c r="B103" s="23" t="s">
        <v>441</v>
      </c>
      <c r="C103" s="23" t="s">
        <v>565</v>
      </c>
      <c r="D103" s="25"/>
      <c r="E103" s="23" t="s">
        <v>566</v>
      </c>
      <c r="F103" s="24" t="s">
        <v>567</v>
      </c>
      <c r="G103" s="24" t="s">
        <v>564</v>
      </c>
      <c r="H103" s="14" t="s">
        <v>2893</v>
      </c>
      <c r="I103" s="24" t="s">
        <v>446</v>
      </c>
      <c r="J103" s="24" t="s">
        <v>457</v>
      </c>
      <c r="K103" s="14" t="s">
        <v>2115</v>
      </c>
      <c r="L103" s="25" t="s">
        <v>2119</v>
      </c>
      <c r="M103" s="25" t="s">
        <v>2150</v>
      </c>
      <c r="N103" s="25" t="s">
        <v>51</v>
      </c>
      <c r="O103" s="25" t="s">
        <v>266</v>
      </c>
      <c r="P103" s="142" t="s">
        <v>3065</v>
      </c>
      <c r="Q103" s="14" t="s">
        <v>45</v>
      </c>
      <c r="R103" s="22"/>
      <c r="S103" s="26">
        <v>340000</v>
      </c>
      <c r="T103" s="26">
        <v>0</v>
      </c>
      <c r="U103" s="26">
        <v>0</v>
      </c>
      <c r="V103" s="26">
        <v>0</v>
      </c>
      <c r="W103" s="26">
        <v>0</v>
      </c>
      <c r="X103" s="26">
        <v>0</v>
      </c>
      <c r="Y103" s="26">
        <v>0</v>
      </c>
      <c r="Z103" s="26">
        <v>0</v>
      </c>
      <c r="AA103" s="31">
        <v>0</v>
      </c>
      <c r="AB103" s="31">
        <v>0</v>
      </c>
      <c r="AC103" s="31">
        <v>0</v>
      </c>
      <c r="AD103" s="31">
        <v>0</v>
      </c>
      <c r="AE103" s="16" t="s">
        <v>41</v>
      </c>
      <c r="AF103" s="26">
        <v>0</v>
      </c>
      <c r="AG103" s="26">
        <v>0</v>
      </c>
      <c r="AH103" s="26">
        <v>0</v>
      </c>
      <c r="AI103" s="26">
        <v>0</v>
      </c>
      <c r="AJ103" s="26">
        <v>0</v>
      </c>
      <c r="AK103" s="26">
        <v>0</v>
      </c>
      <c r="AL103" s="26">
        <v>0</v>
      </c>
      <c r="AM103" s="15">
        <v>0</v>
      </c>
      <c r="AN103" s="15">
        <v>0</v>
      </c>
      <c r="AO103" s="15">
        <v>0</v>
      </c>
      <c r="AP103" s="15">
        <v>0</v>
      </c>
      <c r="AQ103" s="13"/>
      <c r="AR103" s="12">
        <f t="shared" si="27"/>
        <v>0</v>
      </c>
      <c r="AS103" s="12">
        <f t="shared" si="28"/>
        <v>0</v>
      </c>
      <c r="AT103" s="12" t="str">
        <f t="shared" si="42"/>
        <v>C90</v>
      </c>
      <c r="AU103" s="9">
        <f t="shared" si="43"/>
        <v>6</v>
      </c>
      <c r="AV103" s="4">
        <f t="shared" si="30"/>
        <v>0</v>
      </c>
      <c r="AW103" s="4">
        <f t="shared" si="31"/>
        <v>1</v>
      </c>
      <c r="AX103" s="4">
        <f t="shared" si="32"/>
        <v>1</v>
      </c>
      <c r="AY103" s="4">
        <f t="shared" si="33"/>
        <v>0</v>
      </c>
      <c r="AZ103" s="4">
        <f t="shared" si="34"/>
        <v>0</v>
      </c>
      <c r="BA103" s="4">
        <f t="shared" si="35"/>
        <v>1</v>
      </c>
      <c r="BB103" s="4">
        <f t="shared" si="36"/>
        <v>1</v>
      </c>
      <c r="BC103" s="7">
        <f t="shared" si="37"/>
        <v>0</v>
      </c>
      <c r="BD103" s="7">
        <f t="shared" si="44"/>
        <v>1</v>
      </c>
      <c r="BE103" s="7">
        <f t="shared" si="45"/>
        <v>0</v>
      </c>
      <c r="BF103" s="7">
        <f t="shared" si="46"/>
        <v>0</v>
      </c>
      <c r="BG103" s="7">
        <f t="shared" si="47"/>
        <v>1</v>
      </c>
      <c r="BH103" s="4">
        <f t="shared" si="48"/>
        <v>1</v>
      </c>
      <c r="BI103" s="4">
        <f t="shared" si="39"/>
        <v>1</v>
      </c>
      <c r="BJ103" s="4">
        <f t="shared" si="40"/>
        <v>0</v>
      </c>
      <c r="BK103" s="4">
        <f t="shared" si="41"/>
        <v>1</v>
      </c>
    </row>
    <row r="104" spans="1:63" ht="90" customHeight="1" x14ac:dyDescent="0.25">
      <c r="A104" s="17" t="s">
        <v>1456</v>
      </c>
      <c r="B104" s="23" t="s">
        <v>1457</v>
      </c>
      <c r="C104" s="23" t="s">
        <v>1534</v>
      </c>
      <c r="D104" s="166">
        <v>20</v>
      </c>
      <c r="E104" s="23" t="s">
        <v>1535</v>
      </c>
      <c r="F104" s="24" t="s">
        <v>1536</v>
      </c>
      <c r="G104" s="24" t="s">
        <v>1537</v>
      </c>
      <c r="H104" s="14" t="s">
        <v>2893</v>
      </c>
      <c r="I104" s="24" t="s">
        <v>1538</v>
      </c>
      <c r="J104" s="24" t="s">
        <v>1539</v>
      </c>
      <c r="K104" s="25" t="s">
        <v>2114</v>
      </c>
      <c r="L104" s="25" t="s">
        <v>2119</v>
      </c>
      <c r="M104" s="25" t="s">
        <v>2136</v>
      </c>
      <c r="N104" s="25" t="s">
        <v>51</v>
      </c>
      <c r="O104" s="25" t="s">
        <v>44</v>
      </c>
      <c r="P104" s="142" t="s">
        <v>3065</v>
      </c>
      <c r="Q104" s="14" t="s">
        <v>45</v>
      </c>
      <c r="R104" s="22">
        <v>1</v>
      </c>
      <c r="S104" s="26">
        <v>156000</v>
      </c>
      <c r="T104" s="26">
        <v>6000</v>
      </c>
      <c r="U104" s="26">
        <v>0</v>
      </c>
      <c r="V104" s="26">
        <v>6000</v>
      </c>
      <c r="W104" s="26">
        <v>150000</v>
      </c>
      <c r="X104" s="26">
        <v>0</v>
      </c>
      <c r="Y104" s="26">
        <v>0</v>
      </c>
      <c r="Z104" s="26">
        <v>0</v>
      </c>
      <c r="AA104" s="31">
        <v>0</v>
      </c>
      <c r="AB104" s="31">
        <v>0</v>
      </c>
      <c r="AC104" s="31">
        <v>0</v>
      </c>
      <c r="AD104" s="31">
        <v>0</v>
      </c>
      <c r="AE104" s="16" t="s">
        <v>41</v>
      </c>
      <c r="AF104" s="26">
        <v>0</v>
      </c>
      <c r="AG104" s="26">
        <v>0</v>
      </c>
      <c r="AH104" s="26">
        <v>0</v>
      </c>
      <c r="AI104" s="26">
        <v>0</v>
      </c>
      <c r="AJ104" s="26">
        <v>0</v>
      </c>
      <c r="AK104" s="26">
        <v>0</v>
      </c>
      <c r="AL104" s="26">
        <v>0</v>
      </c>
      <c r="AM104" s="15">
        <v>0</v>
      </c>
      <c r="AN104" s="15">
        <v>0</v>
      </c>
      <c r="AO104" s="15">
        <v>0</v>
      </c>
      <c r="AP104" s="15">
        <v>0</v>
      </c>
      <c r="AQ104" s="13"/>
      <c r="AR104" s="12">
        <f t="shared" si="27"/>
        <v>0</v>
      </c>
      <c r="AS104" s="12">
        <f t="shared" si="28"/>
        <v>0</v>
      </c>
      <c r="AT104" s="12" t="str">
        <f t="shared" si="42"/>
        <v>C4</v>
      </c>
      <c r="AU104" s="9">
        <f t="shared" si="43"/>
        <v>9</v>
      </c>
      <c r="AV104" s="4">
        <f t="shared" si="30"/>
        <v>1</v>
      </c>
      <c r="AW104" s="4">
        <f t="shared" si="31"/>
        <v>1</v>
      </c>
      <c r="AX104" s="4">
        <f t="shared" si="32"/>
        <v>1</v>
      </c>
      <c r="AY104" s="4">
        <f t="shared" si="33"/>
        <v>1</v>
      </c>
      <c r="AZ104" s="4">
        <f t="shared" si="34"/>
        <v>1</v>
      </c>
      <c r="BA104" s="4">
        <f t="shared" si="35"/>
        <v>1</v>
      </c>
      <c r="BB104" s="4">
        <f t="shared" si="36"/>
        <v>1</v>
      </c>
      <c r="BC104" s="7">
        <f t="shared" si="37"/>
        <v>0</v>
      </c>
      <c r="BD104" s="7">
        <f t="shared" si="44"/>
        <v>1</v>
      </c>
      <c r="BE104" s="7">
        <f t="shared" si="45"/>
        <v>0</v>
      </c>
      <c r="BF104" s="7">
        <f t="shared" si="46"/>
        <v>1</v>
      </c>
      <c r="BG104" s="7">
        <f t="shared" si="47"/>
        <v>0</v>
      </c>
      <c r="BH104" s="4">
        <f t="shared" si="48"/>
        <v>1</v>
      </c>
      <c r="BI104" s="4">
        <f t="shared" si="39"/>
        <v>1</v>
      </c>
      <c r="BJ104" s="4">
        <f t="shared" si="40"/>
        <v>0</v>
      </c>
      <c r="BK104" s="4">
        <f t="shared" si="41"/>
        <v>1</v>
      </c>
    </row>
    <row r="105" spans="1:63" ht="90" customHeight="1" x14ac:dyDescent="0.25">
      <c r="A105" s="17" t="s">
        <v>112</v>
      </c>
      <c r="B105" s="23" t="s">
        <v>113</v>
      </c>
      <c r="C105" s="23" t="s">
        <v>132</v>
      </c>
      <c r="D105" s="18">
        <v>1</v>
      </c>
      <c r="E105" s="23" t="s">
        <v>133</v>
      </c>
      <c r="F105" s="24" t="s">
        <v>134</v>
      </c>
      <c r="G105" s="24" t="s">
        <v>135</v>
      </c>
      <c r="H105" s="14" t="s">
        <v>2893</v>
      </c>
      <c r="I105" s="24" t="s">
        <v>136</v>
      </c>
      <c r="J105" s="24" t="s">
        <v>137</v>
      </c>
      <c r="K105" s="14" t="s">
        <v>2115</v>
      </c>
      <c r="L105" s="25" t="s">
        <v>2119</v>
      </c>
      <c r="M105" s="25" t="s">
        <v>2150</v>
      </c>
      <c r="N105" s="25" t="s">
        <v>51</v>
      </c>
      <c r="O105" s="25" t="s">
        <v>44</v>
      </c>
      <c r="P105" s="142" t="s">
        <v>3065</v>
      </c>
      <c r="Q105" s="25" t="s">
        <v>45</v>
      </c>
      <c r="R105" s="30">
        <v>1</v>
      </c>
      <c r="S105" s="26">
        <v>36000</v>
      </c>
      <c r="T105" s="26">
        <v>0</v>
      </c>
      <c r="U105" s="26">
        <v>0</v>
      </c>
      <c r="V105" s="26">
        <v>36000</v>
      </c>
      <c r="W105" s="26">
        <v>0</v>
      </c>
      <c r="X105" s="26">
        <v>0</v>
      </c>
      <c r="Y105" s="26">
        <v>0</v>
      </c>
      <c r="Z105" s="26">
        <v>0</v>
      </c>
      <c r="AA105" s="31">
        <v>0</v>
      </c>
      <c r="AB105" s="31">
        <v>0</v>
      </c>
      <c r="AC105" s="31">
        <v>0</v>
      </c>
      <c r="AD105" s="31">
        <v>0</v>
      </c>
      <c r="AE105" s="16" t="s">
        <v>41</v>
      </c>
      <c r="AF105" s="28">
        <v>0</v>
      </c>
      <c r="AG105" s="26">
        <v>0</v>
      </c>
      <c r="AH105" s="26">
        <v>0</v>
      </c>
      <c r="AI105" s="26">
        <v>0</v>
      </c>
      <c r="AJ105" s="26">
        <v>0</v>
      </c>
      <c r="AK105" s="26">
        <v>0</v>
      </c>
      <c r="AL105" s="26">
        <v>0</v>
      </c>
      <c r="AM105" s="15">
        <v>0</v>
      </c>
      <c r="AN105" s="15">
        <v>0</v>
      </c>
      <c r="AO105" s="15">
        <v>0</v>
      </c>
      <c r="AP105" s="15">
        <v>0</v>
      </c>
      <c r="AQ105" s="13"/>
      <c r="AR105" s="12">
        <f t="shared" si="27"/>
        <v>1</v>
      </c>
      <c r="AS105" s="12">
        <f t="shared" si="28"/>
        <v>0</v>
      </c>
      <c r="AT105" s="12" t="str">
        <f t="shared" si="42"/>
        <v>C90</v>
      </c>
      <c r="AU105" s="9">
        <f t="shared" si="43"/>
        <v>9</v>
      </c>
      <c r="AV105" s="4">
        <f t="shared" si="30"/>
        <v>1</v>
      </c>
      <c r="AW105" s="4">
        <f t="shared" si="31"/>
        <v>1</v>
      </c>
      <c r="AX105" s="4">
        <f t="shared" si="32"/>
        <v>1</v>
      </c>
      <c r="AY105" s="4">
        <f t="shared" si="33"/>
        <v>1</v>
      </c>
      <c r="AZ105" s="4">
        <f t="shared" si="34"/>
        <v>1</v>
      </c>
      <c r="BA105" s="4">
        <f t="shared" si="35"/>
        <v>1</v>
      </c>
      <c r="BB105" s="4">
        <f t="shared" si="36"/>
        <v>1</v>
      </c>
      <c r="BC105" s="7">
        <f t="shared" si="37"/>
        <v>0</v>
      </c>
      <c r="BD105" s="7">
        <f t="shared" si="44"/>
        <v>1</v>
      </c>
      <c r="BE105" s="7">
        <f t="shared" si="45"/>
        <v>0</v>
      </c>
      <c r="BF105" s="7">
        <f t="shared" si="46"/>
        <v>0</v>
      </c>
      <c r="BG105" s="7">
        <f t="shared" si="47"/>
        <v>1</v>
      </c>
      <c r="BH105" s="4">
        <f t="shared" si="48"/>
        <v>1</v>
      </c>
      <c r="BI105" s="4">
        <f t="shared" si="39"/>
        <v>1</v>
      </c>
      <c r="BJ105" s="4">
        <f t="shared" si="40"/>
        <v>0</v>
      </c>
      <c r="BK105" s="4">
        <f t="shared" si="41"/>
        <v>1</v>
      </c>
    </row>
    <row r="106" spans="1:63" ht="90" customHeight="1" x14ac:dyDescent="0.25">
      <c r="A106" s="17" t="s">
        <v>440</v>
      </c>
      <c r="B106" s="23" t="s">
        <v>441</v>
      </c>
      <c r="C106" s="23" t="s">
        <v>591</v>
      </c>
      <c r="D106" s="18"/>
      <c r="E106" s="23" t="s">
        <v>2859</v>
      </c>
      <c r="F106" s="24" t="s">
        <v>2860</v>
      </c>
      <c r="G106" s="24" t="s">
        <v>2861</v>
      </c>
      <c r="H106" s="14" t="s">
        <v>2893</v>
      </c>
      <c r="I106" s="24" t="s">
        <v>446</v>
      </c>
      <c r="J106" s="24" t="s">
        <v>534</v>
      </c>
      <c r="K106" s="25" t="s">
        <v>2114</v>
      </c>
      <c r="L106" s="25" t="s">
        <v>2120</v>
      </c>
      <c r="M106" s="25" t="s">
        <v>2141</v>
      </c>
      <c r="N106" s="25" t="s">
        <v>51</v>
      </c>
      <c r="O106" s="25" t="s">
        <v>44</v>
      </c>
      <c r="P106" s="142" t="s">
        <v>3065</v>
      </c>
      <c r="Q106" s="14" t="s">
        <v>111</v>
      </c>
      <c r="R106" s="30"/>
      <c r="S106" s="26">
        <v>140000</v>
      </c>
      <c r="T106" s="26">
        <v>0</v>
      </c>
      <c r="U106" s="26">
        <v>0</v>
      </c>
      <c r="V106" s="26">
        <v>140000</v>
      </c>
      <c r="W106" s="26">
        <v>0</v>
      </c>
      <c r="X106" s="26">
        <v>0</v>
      </c>
      <c r="Y106" s="26">
        <v>0</v>
      </c>
      <c r="Z106" s="26">
        <v>0</v>
      </c>
      <c r="AA106" s="31">
        <v>0</v>
      </c>
      <c r="AB106" s="31">
        <v>0</v>
      </c>
      <c r="AC106" s="31">
        <v>0</v>
      </c>
      <c r="AD106" s="31">
        <v>0</v>
      </c>
      <c r="AE106" s="16" t="s">
        <v>41</v>
      </c>
      <c r="AF106" s="27">
        <v>0</v>
      </c>
      <c r="AG106" s="27">
        <v>0</v>
      </c>
      <c r="AH106" s="27">
        <v>0</v>
      </c>
      <c r="AI106" s="27">
        <v>0</v>
      </c>
      <c r="AJ106" s="27">
        <v>0</v>
      </c>
      <c r="AK106" s="27">
        <v>0</v>
      </c>
      <c r="AL106" s="27">
        <v>0</v>
      </c>
      <c r="AM106" s="15">
        <v>0</v>
      </c>
      <c r="AN106" s="15">
        <v>0</v>
      </c>
      <c r="AO106" s="15">
        <v>0</v>
      </c>
      <c r="AP106" s="15">
        <v>0</v>
      </c>
      <c r="AQ106" s="13"/>
      <c r="AR106" s="12">
        <f t="shared" si="27"/>
        <v>0</v>
      </c>
      <c r="AS106" s="12">
        <f t="shared" si="28"/>
        <v>0</v>
      </c>
      <c r="AT106" s="12" t="str">
        <f t="shared" si="42"/>
        <v>D1</v>
      </c>
      <c r="AU106" s="9">
        <f t="shared" si="43"/>
        <v>6</v>
      </c>
      <c r="AV106" s="4">
        <f t="shared" si="30"/>
        <v>1</v>
      </c>
      <c r="AW106" s="4">
        <f t="shared" si="31"/>
        <v>1</v>
      </c>
      <c r="AX106" s="4">
        <f t="shared" si="32"/>
        <v>1</v>
      </c>
      <c r="AY106" s="4">
        <f t="shared" si="33"/>
        <v>0</v>
      </c>
      <c r="AZ106" s="4">
        <f t="shared" si="34"/>
        <v>0</v>
      </c>
      <c r="BA106" s="4">
        <f t="shared" si="35"/>
        <v>1</v>
      </c>
      <c r="BB106" s="4">
        <f t="shared" si="36"/>
        <v>1</v>
      </c>
      <c r="BC106" s="7">
        <f t="shared" si="37"/>
        <v>0</v>
      </c>
      <c r="BD106" s="7">
        <f t="shared" si="44"/>
        <v>1</v>
      </c>
      <c r="BE106" s="7">
        <f t="shared" si="45"/>
        <v>0</v>
      </c>
      <c r="BF106" s="7">
        <f t="shared" si="46"/>
        <v>1</v>
      </c>
      <c r="BG106" s="7">
        <f t="shared" si="47"/>
        <v>0</v>
      </c>
      <c r="BH106" s="4">
        <f t="shared" si="48"/>
        <v>1</v>
      </c>
      <c r="BI106" s="4">
        <f t="shared" si="39"/>
        <v>0</v>
      </c>
      <c r="BJ106" s="4">
        <f t="shared" si="40"/>
        <v>0</v>
      </c>
      <c r="BK106" s="4">
        <f t="shared" si="41"/>
        <v>0</v>
      </c>
    </row>
    <row r="107" spans="1:63" ht="90" customHeight="1" x14ac:dyDescent="0.25">
      <c r="A107" s="17" t="s">
        <v>1712</v>
      </c>
      <c r="B107" s="23" t="s">
        <v>1713</v>
      </c>
      <c r="C107" s="23" t="s">
        <v>1739</v>
      </c>
      <c r="D107" s="25">
        <v>2</v>
      </c>
      <c r="E107" s="23" t="s">
        <v>1740</v>
      </c>
      <c r="F107" s="24" t="s">
        <v>1741</v>
      </c>
      <c r="G107" s="24" t="s">
        <v>1742</v>
      </c>
      <c r="H107" s="14" t="s">
        <v>2893</v>
      </c>
      <c r="I107" s="24" t="s">
        <v>981</v>
      </c>
      <c r="J107" s="24" t="s">
        <v>1743</v>
      </c>
      <c r="K107" s="14" t="s">
        <v>2115</v>
      </c>
      <c r="L107" s="25" t="s">
        <v>2119</v>
      </c>
      <c r="M107" s="25" t="s">
        <v>2150</v>
      </c>
      <c r="N107" s="25" t="s">
        <v>51</v>
      </c>
      <c r="O107" s="25" t="s">
        <v>44</v>
      </c>
      <c r="P107" s="142" t="s">
        <v>3065</v>
      </c>
      <c r="Q107" s="25" t="s">
        <v>45</v>
      </c>
      <c r="R107" s="30">
        <v>1</v>
      </c>
      <c r="S107" s="26">
        <v>35000</v>
      </c>
      <c r="T107" s="26">
        <v>0</v>
      </c>
      <c r="U107" s="26">
        <v>0</v>
      </c>
      <c r="V107" s="26">
        <v>35000</v>
      </c>
      <c r="W107" s="26">
        <v>0</v>
      </c>
      <c r="X107" s="26">
        <v>0</v>
      </c>
      <c r="Y107" s="26">
        <v>0</v>
      </c>
      <c r="Z107" s="26">
        <v>0</v>
      </c>
      <c r="AA107" s="31">
        <v>0</v>
      </c>
      <c r="AB107" s="31">
        <v>0</v>
      </c>
      <c r="AC107" s="31">
        <v>0</v>
      </c>
      <c r="AD107" s="31">
        <v>0</v>
      </c>
      <c r="AE107" s="16" t="s">
        <v>41</v>
      </c>
      <c r="AF107" s="26">
        <v>0</v>
      </c>
      <c r="AG107" s="26">
        <v>0</v>
      </c>
      <c r="AH107" s="26">
        <v>0</v>
      </c>
      <c r="AI107" s="26">
        <v>0</v>
      </c>
      <c r="AJ107" s="26">
        <v>0</v>
      </c>
      <c r="AK107" s="26">
        <v>0</v>
      </c>
      <c r="AL107" s="26">
        <v>0</v>
      </c>
      <c r="AM107" s="15">
        <v>0</v>
      </c>
      <c r="AN107" s="15">
        <v>0</v>
      </c>
      <c r="AO107" s="15">
        <v>0</v>
      </c>
      <c r="AP107" s="15">
        <v>0</v>
      </c>
      <c r="AQ107" s="13"/>
      <c r="AR107" s="12">
        <f t="shared" si="27"/>
        <v>1</v>
      </c>
      <c r="AS107" s="12">
        <f t="shared" si="28"/>
        <v>0</v>
      </c>
      <c r="AT107" s="12" t="str">
        <f t="shared" si="42"/>
        <v>C90</v>
      </c>
      <c r="AU107" s="9">
        <f t="shared" si="43"/>
        <v>9</v>
      </c>
      <c r="AV107" s="4">
        <f t="shared" si="30"/>
        <v>1</v>
      </c>
      <c r="AW107" s="4">
        <f t="shared" si="31"/>
        <v>1</v>
      </c>
      <c r="AX107" s="4">
        <f t="shared" si="32"/>
        <v>1</v>
      </c>
      <c r="AY107" s="4">
        <f t="shared" si="33"/>
        <v>1</v>
      </c>
      <c r="AZ107" s="4">
        <f t="shared" si="34"/>
        <v>1</v>
      </c>
      <c r="BA107" s="4">
        <f t="shared" si="35"/>
        <v>1</v>
      </c>
      <c r="BB107" s="4">
        <f t="shared" si="36"/>
        <v>1</v>
      </c>
      <c r="BC107" s="7">
        <f t="shared" si="37"/>
        <v>0</v>
      </c>
      <c r="BD107" s="7">
        <f t="shared" si="44"/>
        <v>1</v>
      </c>
      <c r="BE107" s="7">
        <f t="shared" si="45"/>
        <v>0</v>
      </c>
      <c r="BF107" s="7">
        <f t="shared" si="46"/>
        <v>0</v>
      </c>
      <c r="BG107" s="7">
        <f t="shared" si="47"/>
        <v>1</v>
      </c>
      <c r="BH107" s="4">
        <f t="shared" si="48"/>
        <v>1</v>
      </c>
      <c r="BI107" s="4">
        <f t="shared" si="39"/>
        <v>1</v>
      </c>
      <c r="BJ107" s="4">
        <f t="shared" si="40"/>
        <v>0</v>
      </c>
      <c r="BK107" s="4">
        <f t="shared" si="41"/>
        <v>1</v>
      </c>
    </row>
    <row r="108" spans="1:63" ht="90" customHeight="1" x14ac:dyDescent="0.25">
      <c r="A108" s="17" t="s">
        <v>1456</v>
      </c>
      <c r="B108" s="23" t="s">
        <v>1457</v>
      </c>
      <c r="C108" s="23" t="s">
        <v>1505</v>
      </c>
      <c r="D108" s="5">
        <v>12</v>
      </c>
      <c r="E108" s="23" t="s">
        <v>1506</v>
      </c>
      <c r="F108" s="24" t="s">
        <v>2109</v>
      </c>
      <c r="G108" s="24" t="s">
        <v>1507</v>
      </c>
      <c r="H108" s="14" t="s">
        <v>2893</v>
      </c>
      <c r="I108" s="24" t="s">
        <v>1508</v>
      </c>
      <c r="J108" s="24" t="s">
        <v>1509</v>
      </c>
      <c r="K108" s="25" t="s">
        <v>2114</v>
      </c>
      <c r="L108" s="25" t="s">
        <v>2121</v>
      </c>
      <c r="M108" s="25" t="s">
        <v>2144</v>
      </c>
      <c r="N108" s="25" t="s">
        <v>51</v>
      </c>
      <c r="O108" s="25" t="s">
        <v>44</v>
      </c>
      <c r="P108" s="142" t="s">
        <v>3065</v>
      </c>
      <c r="Q108" s="14" t="s">
        <v>45</v>
      </c>
      <c r="R108" s="22">
        <v>1</v>
      </c>
      <c r="S108" s="26">
        <v>422590</v>
      </c>
      <c r="T108" s="26">
        <v>0</v>
      </c>
      <c r="U108" s="26">
        <v>88590</v>
      </c>
      <c r="V108" s="26">
        <v>80000</v>
      </c>
      <c r="W108" s="26">
        <v>80000</v>
      </c>
      <c r="X108" s="26">
        <v>70000</v>
      </c>
      <c r="Y108" s="26">
        <v>60000</v>
      </c>
      <c r="Z108" s="26">
        <v>44000</v>
      </c>
      <c r="AA108" s="31">
        <v>0</v>
      </c>
      <c r="AB108" s="31">
        <v>0</v>
      </c>
      <c r="AC108" s="31">
        <v>0</v>
      </c>
      <c r="AD108" s="31">
        <v>0</v>
      </c>
      <c r="AE108" s="16" t="s">
        <v>41</v>
      </c>
      <c r="AF108" s="26">
        <v>0</v>
      </c>
      <c r="AG108" s="26">
        <v>0</v>
      </c>
      <c r="AH108" s="26">
        <v>0</v>
      </c>
      <c r="AI108" s="26">
        <v>0</v>
      </c>
      <c r="AJ108" s="26">
        <v>0</v>
      </c>
      <c r="AK108" s="26">
        <v>0</v>
      </c>
      <c r="AL108" s="26">
        <v>0</v>
      </c>
      <c r="AM108" s="15">
        <v>0</v>
      </c>
      <c r="AN108" s="15">
        <v>0</v>
      </c>
      <c r="AO108" s="15">
        <v>0</v>
      </c>
      <c r="AP108" s="15">
        <v>0</v>
      </c>
      <c r="AQ108" s="13" t="s">
        <v>2327</v>
      </c>
      <c r="AR108" s="12">
        <f t="shared" si="27"/>
        <v>0</v>
      </c>
      <c r="AS108" s="12">
        <f t="shared" si="28"/>
        <v>0</v>
      </c>
      <c r="AT108" s="12" t="str">
        <f t="shared" si="42"/>
        <v>E1</v>
      </c>
      <c r="AU108" s="9">
        <f t="shared" si="43"/>
        <v>9</v>
      </c>
      <c r="AV108" s="4">
        <f t="shared" si="30"/>
        <v>1</v>
      </c>
      <c r="AW108" s="4">
        <f t="shared" si="31"/>
        <v>1</v>
      </c>
      <c r="AX108" s="4">
        <f t="shared" si="32"/>
        <v>1</v>
      </c>
      <c r="AY108" s="4">
        <f t="shared" si="33"/>
        <v>1</v>
      </c>
      <c r="AZ108" s="4">
        <f t="shared" si="34"/>
        <v>1</v>
      </c>
      <c r="BA108" s="4">
        <f t="shared" si="35"/>
        <v>1</v>
      </c>
      <c r="BB108" s="4">
        <f t="shared" si="36"/>
        <v>1</v>
      </c>
      <c r="BC108" s="7">
        <f t="shared" si="37"/>
        <v>0</v>
      </c>
      <c r="BD108" s="7">
        <f t="shared" si="44"/>
        <v>1</v>
      </c>
      <c r="BE108" s="7">
        <f t="shared" si="45"/>
        <v>0</v>
      </c>
      <c r="BF108" s="7">
        <f t="shared" si="46"/>
        <v>1</v>
      </c>
      <c r="BG108" s="7">
        <f t="shared" si="47"/>
        <v>0</v>
      </c>
      <c r="BH108" s="4">
        <f t="shared" si="48"/>
        <v>1</v>
      </c>
      <c r="BI108" s="4">
        <f t="shared" si="39"/>
        <v>1</v>
      </c>
      <c r="BJ108" s="4">
        <f t="shared" si="40"/>
        <v>0</v>
      </c>
      <c r="BK108" s="4">
        <f t="shared" si="41"/>
        <v>1</v>
      </c>
    </row>
    <row r="109" spans="1:63" ht="90" customHeight="1" x14ac:dyDescent="0.25">
      <c r="A109" s="17" t="s">
        <v>1712</v>
      </c>
      <c r="B109" s="23" t="s">
        <v>1713</v>
      </c>
      <c r="C109" s="23" t="s">
        <v>2162</v>
      </c>
      <c r="D109" s="18">
        <v>4</v>
      </c>
      <c r="E109" s="23" t="s">
        <v>2155</v>
      </c>
      <c r="F109" s="24" t="s">
        <v>2156</v>
      </c>
      <c r="G109" s="24" t="s">
        <v>2157</v>
      </c>
      <c r="H109" s="14" t="s">
        <v>2893</v>
      </c>
      <c r="I109" s="24" t="s">
        <v>2158</v>
      </c>
      <c r="J109" s="24" t="s">
        <v>2159</v>
      </c>
      <c r="K109" s="25" t="s">
        <v>2115</v>
      </c>
      <c r="L109" s="25" t="s">
        <v>2120</v>
      </c>
      <c r="M109" s="25" t="s">
        <v>2143</v>
      </c>
      <c r="N109" s="25" t="s">
        <v>51</v>
      </c>
      <c r="O109" s="25" t="s">
        <v>44</v>
      </c>
      <c r="P109" s="142" t="s">
        <v>3065</v>
      </c>
      <c r="Q109" s="14" t="s">
        <v>45</v>
      </c>
      <c r="R109" s="30">
        <v>1</v>
      </c>
      <c r="S109" s="31">
        <v>50000</v>
      </c>
      <c r="T109" s="31">
        <v>0</v>
      </c>
      <c r="U109" s="31">
        <v>0</v>
      </c>
      <c r="V109" s="31">
        <v>50000</v>
      </c>
      <c r="W109" s="31">
        <v>0</v>
      </c>
      <c r="X109" s="31">
        <v>0</v>
      </c>
      <c r="Y109" s="31">
        <v>0</v>
      </c>
      <c r="Z109" s="31">
        <v>0</v>
      </c>
      <c r="AA109" s="31">
        <v>0</v>
      </c>
      <c r="AB109" s="31">
        <v>0</v>
      </c>
      <c r="AC109" s="31">
        <v>0</v>
      </c>
      <c r="AD109" s="31">
        <v>0</v>
      </c>
      <c r="AE109" s="16" t="s">
        <v>41</v>
      </c>
      <c r="AF109" s="15">
        <v>0</v>
      </c>
      <c r="AG109" s="15">
        <v>0</v>
      </c>
      <c r="AH109" s="15">
        <v>0</v>
      </c>
      <c r="AI109" s="15">
        <v>0</v>
      </c>
      <c r="AJ109" s="15">
        <v>0</v>
      </c>
      <c r="AK109" s="15">
        <v>0</v>
      </c>
      <c r="AL109" s="15">
        <v>0</v>
      </c>
      <c r="AM109" s="15">
        <v>0</v>
      </c>
      <c r="AN109" s="15">
        <v>0</v>
      </c>
      <c r="AO109" s="15">
        <v>0</v>
      </c>
      <c r="AP109" s="15">
        <v>0</v>
      </c>
      <c r="AQ109" s="13"/>
      <c r="AR109" s="12">
        <f t="shared" si="27"/>
        <v>1</v>
      </c>
      <c r="AS109" s="12">
        <f t="shared" si="28"/>
        <v>0</v>
      </c>
      <c r="AT109" s="12" t="str">
        <f t="shared" si="42"/>
        <v>D3</v>
      </c>
      <c r="AU109" s="9">
        <f t="shared" si="43"/>
        <v>9</v>
      </c>
      <c r="AV109" s="4">
        <f t="shared" si="30"/>
        <v>1</v>
      </c>
      <c r="AW109" s="4">
        <f t="shared" si="31"/>
        <v>1</v>
      </c>
      <c r="AX109" s="4">
        <f t="shared" si="32"/>
        <v>1</v>
      </c>
      <c r="AY109" s="4">
        <f t="shared" si="33"/>
        <v>1</v>
      </c>
      <c r="AZ109" s="4">
        <f t="shared" si="34"/>
        <v>1</v>
      </c>
      <c r="BA109" s="4">
        <f t="shared" si="35"/>
        <v>1</v>
      </c>
      <c r="BB109" s="4">
        <f t="shared" si="36"/>
        <v>1</v>
      </c>
      <c r="BC109" s="7">
        <f t="shared" si="37"/>
        <v>0</v>
      </c>
      <c r="BD109" s="7">
        <f t="shared" si="44"/>
        <v>1</v>
      </c>
      <c r="BE109" s="7">
        <f t="shared" si="45"/>
        <v>0</v>
      </c>
      <c r="BF109" s="7">
        <f t="shared" si="46"/>
        <v>0</v>
      </c>
      <c r="BG109" s="7">
        <f t="shared" si="47"/>
        <v>1</v>
      </c>
      <c r="BH109" s="4">
        <f t="shared" si="48"/>
        <v>1</v>
      </c>
      <c r="BI109" s="4">
        <f t="shared" si="39"/>
        <v>1</v>
      </c>
      <c r="BJ109" s="4">
        <f t="shared" si="40"/>
        <v>0</v>
      </c>
      <c r="BK109" s="4">
        <f t="shared" si="41"/>
        <v>1</v>
      </c>
    </row>
    <row r="110" spans="1:63" ht="90" customHeight="1" x14ac:dyDescent="0.25">
      <c r="A110" s="17" t="s">
        <v>1456</v>
      </c>
      <c r="B110" s="23" t="s">
        <v>1457</v>
      </c>
      <c r="C110" s="23" t="s">
        <v>1510</v>
      </c>
      <c r="D110" s="5">
        <v>13</v>
      </c>
      <c r="E110" s="23" t="s">
        <v>1511</v>
      </c>
      <c r="F110" s="24" t="s">
        <v>1512</v>
      </c>
      <c r="G110" s="24" t="s">
        <v>1513</v>
      </c>
      <c r="H110" s="14" t="s">
        <v>2893</v>
      </c>
      <c r="I110" s="24" t="s">
        <v>1508</v>
      </c>
      <c r="J110" s="24" t="s">
        <v>1514</v>
      </c>
      <c r="K110" s="25" t="s">
        <v>2114</v>
      </c>
      <c r="L110" s="25" t="s">
        <v>2121</v>
      </c>
      <c r="M110" s="25" t="s">
        <v>2144</v>
      </c>
      <c r="N110" s="25" t="s">
        <v>51</v>
      </c>
      <c r="O110" s="25" t="s">
        <v>44</v>
      </c>
      <c r="P110" s="142" t="s">
        <v>3065</v>
      </c>
      <c r="Q110" s="14" t="s">
        <v>45</v>
      </c>
      <c r="R110" s="22">
        <v>1</v>
      </c>
      <c r="S110" s="26">
        <v>150000</v>
      </c>
      <c r="T110" s="26">
        <v>0</v>
      </c>
      <c r="U110" s="26">
        <v>0</v>
      </c>
      <c r="V110" s="26">
        <v>150000</v>
      </c>
      <c r="W110" s="26">
        <v>0</v>
      </c>
      <c r="X110" s="26">
        <v>0</v>
      </c>
      <c r="Y110" s="26">
        <v>0</v>
      </c>
      <c r="Z110" s="26">
        <v>0</v>
      </c>
      <c r="AA110" s="31">
        <v>0</v>
      </c>
      <c r="AB110" s="31">
        <v>0</v>
      </c>
      <c r="AC110" s="31">
        <v>0</v>
      </c>
      <c r="AD110" s="31">
        <v>0</v>
      </c>
      <c r="AE110" s="16" t="s">
        <v>41</v>
      </c>
      <c r="AF110" s="26">
        <v>0</v>
      </c>
      <c r="AG110" s="26">
        <v>0</v>
      </c>
      <c r="AH110" s="26">
        <v>0</v>
      </c>
      <c r="AI110" s="26">
        <v>0</v>
      </c>
      <c r="AJ110" s="26">
        <v>0</v>
      </c>
      <c r="AK110" s="26">
        <v>0</v>
      </c>
      <c r="AL110" s="26">
        <v>0</v>
      </c>
      <c r="AM110" s="15">
        <v>0</v>
      </c>
      <c r="AN110" s="15">
        <v>0</v>
      </c>
      <c r="AO110" s="15">
        <v>0</v>
      </c>
      <c r="AP110" s="15">
        <v>0</v>
      </c>
      <c r="AQ110" s="13"/>
      <c r="AR110" s="12">
        <f t="shared" si="27"/>
        <v>0</v>
      </c>
      <c r="AS110" s="12">
        <f t="shared" si="28"/>
        <v>0</v>
      </c>
      <c r="AT110" s="12" t="str">
        <f t="shared" si="42"/>
        <v>E1</v>
      </c>
      <c r="AU110" s="9">
        <f t="shared" si="43"/>
        <v>9</v>
      </c>
      <c r="AV110" s="4">
        <f t="shared" si="30"/>
        <v>1</v>
      </c>
      <c r="AW110" s="4">
        <f t="shared" si="31"/>
        <v>1</v>
      </c>
      <c r="AX110" s="4">
        <f t="shared" si="32"/>
        <v>1</v>
      </c>
      <c r="AY110" s="4">
        <f t="shared" si="33"/>
        <v>1</v>
      </c>
      <c r="AZ110" s="4">
        <f t="shared" si="34"/>
        <v>1</v>
      </c>
      <c r="BA110" s="4">
        <f t="shared" si="35"/>
        <v>1</v>
      </c>
      <c r="BB110" s="4">
        <f t="shared" si="36"/>
        <v>1</v>
      </c>
      <c r="BC110" s="7">
        <f t="shared" si="37"/>
        <v>0</v>
      </c>
      <c r="BD110" s="7">
        <f t="shared" si="44"/>
        <v>1</v>
      </c>
      <c r="BE110" s="7">
        <f t="shared" si="45"/>
        <v>0</v>
      </c>
      <c r="BF110" s="7">
        <f t="shared" si="46"/>
        <v>1</v>
      </c>
      <c r="BG110" s="7">
        <f t="shared" si="47"/>
        <v>0</v>
      </c>
      <c r="BH110" s="4">
        <f t="shared" si="48"/>
        <v>1</v>
      </c>
      <c r="BI110" s="4">
        <f t="shared" si="39"/>
        <v>1</v>
      </c>
      <c r="BJ110" s="4">
        <f t="shared" si="40"/>
        <v>0</v>
      </c>
      <c r="BK110" s="4">
        <f t="shared" si="41"/>
        <v>1</v>
      </c>
    </row>
    <row r="111" spans="1:63" ht="90" customHeight="1" x14ac:dyDescent="0.25">
      <c r="A111" s="17" t="s">
        <v>1654</v>
      </c>
      <c r="B111" s="23" t="s">
        <v>1655</v>
      </c>
      <c r="C111" s="23" t="s">
        <v>1677</v>
      </c>
      <c r="D111" s="18" t="s">
        <v>2262</v>
      </c>
      <c r="E111" s="103" t="s">
        <v>1678</v>
      </c>
      <c r="F111" s="24" t="s">
        <v>1679</v>
      </c>
      <c r="G111" s="24" t="s">
        <v>1680</v>
      </c>
      <c r="H111" s="14" t="s">
        <v>2893</v>
      </c>
      <c r="I111" s="29" t="s">
        <v>2361</v>
      </c>
      <c r="J111" s="29" t="s">
        <v>1681</v>
      </c>
      <c r="K111" s="25" t="s">
        <v>2114</v>
      </c>
      <c r="L111" s="25" t="s">
        <v>2120</v>
      </c>
      <c r="M111" s="25" t="s">
        <v>2141</v>
      </c>
      <c r="N111" s="14" t="s">
        <v>1676</v>
      </c>
      <c r="O111" s="25" t="s">
        <v>439</v>
      </c>
      <c r="P111" s="142" t="s">
        <v>3065</v>
      </c>
      <c r="Q111" s="14" t="s">
        <v>111</v>
      </c>
      <c r="R111" s="30">
        <v>0.92400000000000004</v>
      </c>
      <c r="S111" s="26">
        <v>23623</v>
      </c>
      <c r="T111" s="26">
        <v>0</v>
      </c>
      <c r="U111" s="26">
        <v>23623</v>
      </c>
      <c r="V111" s="26">
        <v>0</v>
      </c>
      <c r="W111" s="26">
        <v>0</v>
      </c>
      <c r="X111" s="26">
        <v>0</v>
      </c>
      <c r="Y111" s="26">
        <v>0</v>
      </c>
      <c r="Z111" s="26">
        <v>0</v>
      </c>
      <c r="AA111" s="31">
        <v>0</v>
      </c>
      <c r="AB111" s="31">
        <v>0</v>
      </c>
      <c r="AC111" s="31">
        <v>0</v>
      </c>
      <c r="AD111" s="31">
        <v>0</v>
      </c>
      <c r="AE111" s="16" t="s">
        <v>41</v>
      </c>
      <c r="AF111" s="27">
        <v>72</v>
      </c>
      <c r="AG111" s="27">
        <v>72</v>
      </c>
      <c r="AH111" s="26">
        <v>0</v>
      </c>
      <c r="AI111" s="26">
        <v>0</v>
      </c>
      <c r="AJ111" s="26">
        <v>0</v>
      </c>
      <c r="AK111" s="26">
        <v>0</v>
      </c>
      <c r="AL111" s="26">
        <v>0</v>
      </c>
      <c r="AM111" s="15">
        <v>0</v>
      </c>
      <c r="AN111" s="15">
        <v>0</v>
      </c>
      <c r="AO111" s="15">
        <v>0</v>
      </c>
      <c r="AP111" s="15">
        <v>0</v>
      </c>
      <c r="AQ111" s="13" t="s">
        <v>2362</v>
      </c>
      <c r="AR111" s="12">
        <f t="shared" si="27"/>
        <v>1</v>
      </c>
      <c r="AS111" s="12">
        <f t="shared" si="28"/>
        <v>0</v>
      </c>
      <c r="AT111" s="12" t="str">
        <f t="shared" si="42"/>
        <v>D1</v>
      </c>
      <c r="AU111" s="9">
        <f t="shared" si="43"/>
        <v>9</v>
      </c>
      <c r="AV111" s="4">
        <f t="shared" si="30"/>
        <v>1</v>
      </c>
      <c r="AW111" s="4">
        <f t="shared" si="31"/>
        <v>1</v>
      </c>
      <c r="AX111" s="4">
        <f t="shared" si="32"/>
        <v>1</v>
      </c>
      <c r="AY111" s="4">
        <f t="shared" si="33"/>
        <v>1</v>
      </c>
      <c r="AZ111" s="4">
        <f t="shared" si="34"/>
        <v>1</v>
      </c>
      <c r="BA111" s="4">
        <f t="shared" si="35"/>
        <v>1</v>
      </c>
      <c r="BB111" s="4">
        <f t="shared" si="36"/>
        <v>1</v>
      </c>
      <c r="BC111" s="7">
        <f t="shared" si="37"/>
        <v>0</v>
      </c>
      <c r="BD111" s="7">
        <f t="shared" si="44"/>
        <v>1</v>
      </c>
      <c r="BE111" s="7">
        <f t="shared" si="45"/>
        <v>0</v>
      </c>
      <c r="BF111" s="7">
        <f t="shared" si="46"/>
        <v>1</v>
      </c>
      <c r="BG111" s="7">
        <f t="shared" si="47"/>
        <v>0</v>
      </c>
      <c r="BH111" s="4">
        <f t="shared" si="48"/>
        <v>1</v>
      </c>
      <c r="BI111" s="4">
        <f t="shared" si="39"/>
        <v>1</v>
      </c>
      <c r="BJ111" s="4">
        <f t="shared" si="40"/>
        <v>1</v>
      </c>
      <c r="BK111" s="4">
        <f t="shared" si="41"/>
        <v>0</v>
      </c>
    </row>
    <row r="112" spans="1:63" ht="90" customHeight="1" x14ac:dyDescent="0.25">
      <c r="A112" s="17" t="s">
        <v>1617</v>
      </c>
      <c r="B112" s="23" t="s">
        <v>1618</v>
      </c>
      <c r="C112" s="23" t="s">
        <v>1638</v>
      </c>
      <c r="D112" s="25">
        <v>6</v>
      </c>
      <c r="E112" s="23" t="s">
        <v>1639</v>
      </c>
      <c r="F112" s="24" t="s">
        <v>1640</v>
      </c>
      <c r="G112" s="24" t="s">
        <v>1641</v>
      </c>
      <c r="H112" s="14" t="s">
        <v>2893</v>
      </c>
      <c r="I112" s="24" t="s">
        <v>1642</v>
      </c>
      <c r="J112" s="24" t="s">
        <v>1643</v>
      </c>
      <c r="K112" s="25" t="s">
        <v>2114</v>
      </c>
      <c r="L112" s="25" t="s">
        <v>2121</v>
      </c>
      <c r="M112" s="25" t="s">
        <v>2144</v>
      </c>
      <c r="N112" s="14" t="s">
        <v>1676</v>
      </c>
      <c r="O112" s="25" t="s">
        <v>44</v>
      </c>
      <c r="P112" s="142" t="s">
        <v>3065</v>
      </c>
      <c r="Q112" s="14" t="s">
        <v>111</v>
      </c>
      <c r="R112" s="64">
        <v>1</v>
      </c>
      <c r="S112" s="26">
        <v>103600</v>
      </c>
      <c r="T112" s="26">
        <v>0</v>
      </c>
      <c r="U112" s="26">
        <v>103600</v>
      </c>
      <c r="V112" s="26">
        <v>0</v>
      </c>
      <c r="W112" s="26">
        <v>0</v>
      </c>
      <c r="X112" s="26">
        <v>0</v>
      </c>
      <c r="Y112" s="26">
        <v>0</v>
      </c>
      <c r="Z112" s="26">
        <v>0</v>
      </c>
      <c r="AA112" s="31">
        <v>0</v>
      </c>
      <c r="AB112" s="31">
        <v>0</v>
      </c>
      <c r="AC112" s="31">
        <v>0</v>
      </c>
      <c r="AD112" s="31">
        <v>0</v>
      </c>
      <c r="AE112" s="16" t="s">
        <v>41</v>
      </c>
      <c r="AF112" s="27">
        <v>0</v>
      </c>
      <c r="AG112" s="27">
        <v>0</v>
      </c>
      <c r="AH112" s="27">
        <v>0</v>
      </c>
      <c r="AI112" s="27">
        <v>0</v>
      </c>
      <c r="AJ112" s="27">
        <v>0</v>
      </c>
      <c r="AK112" s="27">
        <v>0</v>
      </c>
      <c r="AL112" s="27">
        <v>0</v>
      </c>
      <c r="AM112" s="15">
        <v>0</v>
      </c>
      <c r="AN112" s="15">
        <v>0</v>
      </c>
      <c r="AO112" s="15">
        <v>0</v>
      </c>
      <c r="AP112" s="15">
        <v>0</v>
      </c>
      <c r="AQ112" s="13"/>
      <c r="AR112" s="12">
        <f t="shared" si="27"/>
        <v>0</v>
      </c>
      <c r="AS112" s="12">
        <f t="shared" si="28"/>
        <v>0</v>
      </c>
      <c r="AT112" s="12" t="str">
        <f t="shared" si="42"/>
        <v>E1</v>
      </c>
      <c r="AU112" s="9">
        <f t="shared" si="43"/>
        <v>9</v>
      </c>
      <c r="AV112" s="4">
        <f t="shared" si="30"/>
        <v>1</v>
      </c>
      <c r="AW112" s="4">
        <f t="shared" si="31"/>
        <v>1</v>
      </c>
      <c r="AX112" s="4">
        <f t="shared" si="32"/>
        <v>1</v>
      </c>
      <c r="AY112" s="4">
        <f t="shared" si="33"/>
        <v>1</v>
      </c>
      <c r="AZ112" s="4">
        <f t="shared" si="34"/>
        <v>1</v>
      </c>
      <c r="BA112" s="4">
        <f t="shared" si="35"/>
        <v>1</v>
      </c>
      <c r="BB112" s="4">
        <f t="shared" si="36"/>
        <v>1</v>
      </c>
      <c r="BC112" s="7">
        <f t="shared" si="37"/>
        <v>0</v>
      </c>
      <c r="BD112" s="7">
        <f t="shared" si="44"/>
        <v>1</v>
      </c>
      <c r="BE112" s="7">
        <f t="shared" si="45"/>
        <v>0</v>
      </c>
      <c r="BF112" s="7">
        <f t="shared" si="46"/>
        <v>1</v>
      </c>
      <c r="BG112" s="7">
        <f t="shared" si="47"/>
        <v>0</v>
      </c>
      <c r="BH112" s="4">
        <f t="shared" si="48"/>
        <v>1</v>
      </c>
      <c r="BI112" s="4">
        <f t="shared" si="39"/>
        <v>1</v>
      </c>
      <c r="BJ112" s="4">
        <f t="shared" si="40"/>
        <v>1</v>
      </c>
      <c r="BK112" s="4">
        <f t="shared" si="41"/>
        <v>0</v>
      </c>
    </row>
    <row r="113" spans="1:63" ht="90" customHeight="1" x14ac:dyDescent="0.25">
      <c r="A113" s="17" t="s">
        <v>1456</v>
      </c>
      <c r="B113" s="23" t="s">
        <v>1457</v>
      </c>
      <c r="C113" s="23" t="s">
        <v>1525</v>
      </c>
      <c r="D113" s="25" t="s">
        <v>2262</v>
      </c>
      <c r="E113" s="23" t="s">
        <v>1526</v>
      </c>
      <c r="F113" s="24" t="s">
        <v>2108</v>
      </c>
      <c r="G113" s="24" t="s">
        <v>1527</v>
      </c>
      <c r="H113" s="14" t="s">
        <v>2893</v>
      </c>
      <c r="I113" s="24" t="s">
        <v>1508</v>
      </c>
      <c r="J113" s="24" t="s">
        <v>1528</v>
      </c>
      <c r="K113" s="25" t="s">
        <v>2115</v>
      </c>
      <c r="L113" s="25" t="s">
        <v>2119</v>
      </c>
      <c r="M113" s="25" t="s">
        <v>2150</v>
      </c>
      <c r="N113" s="25" t="s">
        <v>1676</v>
      </c>
      <c r="O113" s="25" t="s">
        <v>439</v>
      </c>
      <c r="P113" s="142" t="s">
        <v>3065</v>
      </c>
      <c r="Q113" s="14" t="s">
        <v>111</v>
      </c>
      <c r="R113" s="22">
        <v>0.99</v>
      </c>
      <c r="S113" s="26">
        <v>54669</v>
      </c>
      <c r="T113" s="26">
        <v>0</v>
      </c>
      <c r="U113" s="26">
        <v>54669</v>
      </c>
      <c r="V113" s="26">
        <v>0</v>
      </c>
      <c r="W113" s="26">
        <v>0</v>
      </c>
      <c r="X113" s="26">
        <v>0</v>
      </c>
      <c r="Y113" s="26">
        <v>0</v>
      </c>
      <c r="Z113" s="26">
        <v>0</v>
      </c>
      <c r="AA113" s="31">
        <v>0</v>
      </c>
      <c r="AB113" s="31">
        <v>0</v>
      </c>
      <c r="AC113" s="31">
        <v>0</v>
      </c>
      <c r="AD113" s="31">
        <v>0</v>
      </c>
      <c r="AE113" s="16" t="s">
        <v>41</v>
      </c>
      <c r="AF113" s="26">
        <v>0</v>
      </c>
      <c r="AG113" s="26">
        <v>0</v>
      </c>
      <c r="AH113" s="26">
        <v>0</v>
      </c>
      <c r="AI113" s="26">
        <v>0</v>
      </c>
      <c r="AJ113" s="26">
        <v>0</v>
      </c>
      <c r="AK113" s="26">
        <v>0</v>
      </c>
      <c r="AL113" s="26">
        <v>0</v>
      </c>
      <c r="AM113" s="15">
        <v>0</v>
      </c>
      <c r="AN113" s="15">
        <v>0</v>
      </c>
      <c r="AO113" s="15">
        <v>0</v>
      </c>
      <c r="AP113" s="15">
        <v>0</v>
      </c>
      <c r="AQ113" s="13" t="s">
        <v>2330</v>
      </c>
      <c r="AR113" s="12">
        <f t="shared" si="27"/>
        <v>1</v>
      </c>
      <c r="AS113" s="12">
        <f t="shared" si="28"/>
        <v>0</v>
      </c>
      <c r="AT113" s="12" t="str">
        <f t="shared" si="42"/>
        <v>C90</v>
      </c>
      <c r="AU113" s="9">
        <f t="shared" si="43"/>
        <v>9</v>
      </c>
      <c r="AV113" s="4">
        <f t="shared" si="30"/>
        <v>1</v>
      </c>
      <c r="AW113" s="4">
        <f t="shared" si="31"/>
        <v>1</v>
      </c>
      <c r="AX113" s="4">
        <f t="shared" si="32"/>
        <v>1</v>
      </c>
      <c r="AY113" s="4">
        <f t="shared" si="33"/>
        <v>1</v>
      </c>
      <c r="AZ113" s="4">
        <f t="shared" si="34"/>
        <v>1</v>
      </c>
      <c r="BA113" s="4">
        <f t="shared" si="35"/>
        <v>1</v>
      </c>
      <c r="BB113" s="4">
        <f t="shared" si="36"/>
        <v>1</v>
      </c>
      <c r="BC113" s="7">
        <f t="shared" si="37"/>
        <v>0</v>
      </c>
      <c r="BD113" s="7">
        <f t="shared" si="44"/>
        <v>1</v>
      </c>
      <c r="BE113" s="7">
        <f t="shared" si="45"/>
        <v>0</v>
      </c>
      <c r="BF113" s="7">
        <f t="shared" si="46"/>
        <v>0</v>
      </c>
      <c r="BG113" s="7">
        <f t="shared" si="47"/>
        <v>1</v>
      </c>
      <c r="BH113" s="4">
        <f t="shared" si="48"/>
        <v>1</v>
      </c>
      <c r="BI113" s="4">
        <f t="shared" si="39"/>
        <v>1</v>
      </c>
      <c r="BJ113" s="4">
        <f t="shared" si="40"/>
        <v>1</v>
      </c>
      <c r="BK113" s="4">
        <f t="shared" si="41"/>
        <v>0</v>
      </c>
    </row>
    <row r="114" spans="1:63" ht="90" customHeight="1" x14ac:dyDescent="0.25">
      <c r="A114" s="17" t="s">
        <v>1593</v>
      </c>
      <c r="B114" s="23" t="s">
        <v>1594</v>
      </c>
      <c r="C114" s="23" t="s">
        <v>2290</v>
      </c>
      <c r="D114" s="18">
        <v>8</v>
      </c>
      <c r="E114" s="23" t="s">
        <v>2291</v>
      </c>
      <c r="F114" s="24" t="s">
        <v>2292</v>
      </c>
      <c r="G114" s="24" t="s">
        <v>2293</v>
      </c>
      <c r="H114" s="14" t="s">
        <v>2893</v>
      </c>
      <c r="I114" s="24"/>
      <c r="J114" s="24" t="s">
        <v>2294</v>
      </c>
      <c r="K114" s="25" t="s">
        <v>2114</v>
      </c>
      <c r="L114" s="25" t="s">
        <v>2119</v>
      </c>
      <c r="M114" s="25" t="s">
        <v>2135</v>
      </c>
      <c r="N114" s="25" t="s">
        <v>51</v>
      </c>
      <c r="O114" s="25" t="s">
        <v>44</v>
      </c>
      <c r="P114" s="142" t="s">
        <v>3065</v>
      </c>
      <c r="Q114" s="14" t="s">
        <v>45</v>
      </c>
      <c r="R114" s="30">
        <v>1</v>
      </c>
      <c r="S114" s="31">
        <v>120000</v>
      </c>
      <c r="T114" s="57">
        <v>0</v>
      </c>
      <c r="U114" s="31">
        <v>0</v>
      </c>
      <c r="V114" s="36">
        <v>0</v>
      </c>
      <c r="W114" s="31">
        <v>120000</v>
      </c>
      <c r="X114" s="26">
        <v>0</v>
      </c>
      <c r="Y114" s="26">
        <v>0</v>
      </c>
      <c r="Z114" s="26">
        <v>0</v>
      </c>
      <c r="AA114" s="31">
        <v>0</v>
      </c>
      <c r="AB114" s="31">
        <v>0</v>
      </c>
      <c r="AC114" s="31">
        <v>0</v>
      </c>
      <c r="AD114" s="31">
        <v>0</v>
      </c>
      <c r="AE114" s="16" t="s">
        <v>41</v>
      </c>
      <c r="AF114" s="15">
        <v>0</v>
      </c>
      <c r="AG114" s="15">
        <v>0</v>
      </c>
      <c r="AH114" s="15">
        <v>0</v>
      </c>
      <c r="AI114" s="15">
        <v>0</v>
      </c>
      <c r="AJ114" s="15">
        <v>0</v>
      </c>
      <c r="AK114" s="15">
        <v>0</v>
      </c>
      <c r="AL114" s="15">
        <v>0</v>
      </c>
      <c r="AM114" s="15">
        <v>0</v>
      </c>
      <c r="AN114" s="15">
        <v>0</v>
      </c>
      <c r="AO114" s="15">
        <v>0</v>
      </c>
      <c r="AP114" s="15">
        <v>0</v>
      </c>
      <c r="AQ114" s="13"/>
      <c r="AR114" s="12">
        <f t="shared" si="27"/>
        <v>0</v>
      </c>
      <c r="AS114" s="12">
        <f t="shared" si="28"/>
        <v>0</v>
      </c>
      <c r="AT114" s="12" t="str">
        <f t="shared" si="42"/>
        <v>C3</v>
      </c>
      <c r="AU114" s="9">
        <f t="shared" si="43"/>
        <v>8</v>
      </c>
      <c r="AV114" s="4">
        <f t="shared" si="30"/>
        <v>1</v>
      </c>
      <c r="AW114" s="4">
        <f t="shared" si="31"/>
        <v>1</v>
      </c>
      <c r="AX114" s="4">
        <f t="shared" si="32"/>
        <v>1</v>
      </c>
      <c r="AY114" s="4">
        <f t="shared" si="33"/>
        <v>1</v>
      </c>
      <c r="AZ114" s="4">
        <f t="shared" si="34"/>
        <v>1</v>
      </c>
      <c r="BA114" s="4">
        <f t="shared" si="35"/>
        <v>1</v>
      </c>
      <c r="BB114" s="4">
        <f t="shared" si="36"/>
        <v>1</v>
      </c>
      <c r="BC114" s="7">
        <f t="shared" si="37"/>
        <v>0</v>
      </c>
      <c r="BD114" s="7">
        <f t="shared" si="44"/>
        <v>1</v>
      </c>
      <c r="BE114" s="7">
        <f t="shared" si="45"/>
        <v>0</v>
      </c>
      <c r="BF114" s="7">
        <f t="shared" si="46"/>
        <v>1</v>
      </c>
      <c r="BG114" s="7">
        <f t="shared" si="47"/>
        <v>0</v>
      </c>
      <c r="BH114" s="4">
        <f t="shared" si="48"/>
        <v>0</v>
      </c>
      <c r="BI114" s="4">
        <f t="shared" si="39"/>
        <v>1</v>
      </c>
      <c r="BJ114" s="4">
        <f t="shared" si="40"/>
        <v>0</v>
      </c>
      <c r="BK114" s="4">
        <f t="shared" si="41"/>
        <v>1</v>
      </c>
    </row>
    <row r="115" spans="1:63" ht="90" customHeight="1" x14ac:dyDescent="0.25">
      <c r="A115" s="17" t="s">
        <v>1654</v>
      </c>
      <c r="B115" s="23" t="s">
        <v>1655</v>
      </c>
      <c r="C115" s="23" t="s">
        <v>1671</v>
      </c>
      <c r="D115" s="25" t="s">
        <v>2262</v>
      </c>
      <c r="E115" s="23" t="s">
        <v>1672</v>
      </c>
      <c r="F115" s="24" t="s">
        <v>1673</v>
      </c>
      <c r="G115" s="24" t="s">
        <v>1674</v>
      </c>
      <c r="H115" s="14" t="s">
        <v>2893</v>
      </c>
      <c r="I115" s="29" t="s">
        <v>2361</v>
      </c>
      <c r="J115" s="29" t="s">
        <v>1675</v>
      </c>
      <c r="K115" s="25" t="s">
        <v>2114</v>
      </c>
      <c r="L115" s="25" t="s">
        <v>2120</v>
      </c>
      <c r="M115" s="25" t="s">
        <v>2141</v>
      </c>
      <c r="N115" s="14" t="s">
        <v>1676</v>
      </c>
      <c r="O115" s="25" t="s">
        <v>44</v>
      </c>
      <c r="P115" s="142" t="s">
        <v>3065</v>
      </c>
      <c r="Q115" s="14" t="s">
        <v>111</v>
      </c>
      <c r="R115" s="30">
        <v>1</v>
      </c>
      <c r="S115" s="26">
        <v>5634</v>
      </c>
      <c r="T115" s="26">
        <v>0</v>
      </c>
      <c r="U115" s="26">
        <v>5634</v>
      </c>
      <c r="V115" s="26">
        <v>0</v>
      </c>
      <c r="W115" s="26">
        <v>0</v>
      </c>
      <c r="X115" s="26">
        <v>0</v>
      </c>
      <c r="Y115" s="26">
        <v>0</v>
      </c>
      <c r="Z115" s="26">
        <v>0</v>
      </c>
      <c r="AA115" s="31">
        <v>0</v>
      </c>
      <c r="AB115" s="31">
        <v>0</v>
      </c>
      <c r="AC115" s="31">
        <v>0</v>
      </c>
      <c r="AD115" s="31">
        <v>0</v>
      </c>
      <c r="AE115" s="16" t="s">
        <v>41</v>
      </c>
      <c r="AF115" s="26">
        <v>0</v>
      </c>
      <c r="AG115" s="26">
        <v>0</v>
      </c>
      <c r="AH115" s="26">
        <v>0</v>
      </c>
      <c r="AI115" s="26">
        <v>0</v>
      </c>
      <c r="AJ115" s="26">
        <v>0</v>
      </c>
      <c r="AK115" s="26">
        <v>0</v>
      </c>
      <c r="AL115" s="26">
        <v>0</v>
      </c>
      <c r="AM115" s="15">
        <v>0</v>
      </c>
      <c r="AN115" s="15">
        <v>0</v>
      </c>
      <c r="AO115" s="15">
        <v>0</v>
      </c>
      <c r="AP115" s="15">
        <v>0</v>
      </c>
      <c r="AQ115" s="13"/>
      <c r="AR115" s="12">
        <f t="shared" si="27"/>
        <v>1</v>
      </c>
      <c r="AS115" s="12">
        <f t="shared" si="28"/>
        <v>0</v>
      </c>
      <c r="AT115" s="12" t="str">
        <f t="shared" si="42"/>
        <v>D1</v>
      </c>
      <c r="AU115" s="9">
        <f t="shared" si="43"/>
        <v>9</v>
      </c>
      <c r="AV115" s="4">
        <f t="shared" si="30"/>
        <v>1</v>
      </c>
      <c r="AW115" s="4">
        <f t="shared" si="31"/>
        <v>1</v>
      </c>
      <c r="AX115" s="4">
        <f t="shared" si="32"/>
        <v>1</v>
      </c>
      <c r="AY115" s="4">
        <f t="shared" si="33"/>
        <v>1</v>
      </c>
      <c r="AZ115" s="4">
        <f t="shared" si="34"/>
        <v>1</v>
      </c>
      <c r="BA115" s="4">
        <f t="shared" si="35"/>
        <v>1</v>
      </c>
      <c r="BB115" s="4">
        <f t="shared" si="36"/>
        <v>1</v>
      </c>
      <c r="BC115" s="7">
        <f t="shared" si="37"/>
        <v>0</v>
      </c>
      <c r="BD115" s="7">
        <f t="shared" si="44"/>
        <v>1</v>
      </c>
      <c r="BE115" s="7">
        <f t="shared" si="45"/>
        <v>0</v>
      </c>
      <c r="BF115" s="7">
        <f t="shared" si="46"/>
        <v>1</v>
      </c>
      <c r="BG115" s="7">
        <f t="shared" si="47"/>
        <v>0</v>
      </c>
      <c r="BH115" s="4">
        <f t="shared" si="48"/>
        <v>1</v>
      </c>
      <c r="BI115" s="4">
        <f t="shared" si="39"/>
        <v>1</v>
      </c>
      <c r="BJ115" s="4">
        <f t="shared" si="40"/>
        <v>1</v>
      </c>
      <c r="BK115" s="4">
        <f t="shared" si="41"/>
        <v>0</v>
      </c>
    </row>
    <row r="116" spans="1:63" ht="90" customHeight="1" x14ac:dyDescent="0.25">
      <c r="A116" s="17" t="s">
        <v>1812</v>
      </c>
      <c r="B116" s="23" t="s">
        <v>1813</v>
      </c>
      <c r="C116" s="23" t="s">
        <v>1831</v>
      </c>
      <c r="D116" s="18">
        <v>4</v>
      </c>
      <c r="E116" s="23" t="s">
        <v>1832</v>
      </c>
      <c r="F116" s="24" t="s">
        <v>1833</v>
      </c>
      <c r="G116" s="24" t="s">
        <v>1834</v>
      </c>
      <c r="H116" s="14" t="s">
        <v>2893</v>
      </c>
      <c r="I116" s="24" t="s">
        <v>1818</v>
      </c>
      <c r="J116" s="24" t="s">
        <v>1819</v>
      </c>
      <c r="K116" s="25" t="s">
        <v>2114</v>
      </c>
      <c r="L116" s="25" t="s">
        <v>2119</v>
      </c>
      <c r="M116" s="25" t="s">
        <v>2136</v>
      </c>
      <c r="N116" s="25" t="s">
        <v>51</v>
      </c>
      <c r="O116" s="25" t="s">
        <v>44</v>
      </c>
      <c r="P116" s="142" t="s">
        <v>3065</v>
      </c>
      <c r="Q116" s="25" t="s">
        <v>45</v>
      </c>
      <c r="R116" s="30">
        <v>1</v>
      </c>
      <c r="S116" s="26">
        <v>231000</v>
      </c>
      <c r="T116" s="26">
        <v>0</v>
      </c>
      <c r="U116" s="26">
        <v>0</v>
      </c>
      <c r="V116" s="26">
        <v>115500</v>
      </c>
      <c r="W116" s="26">
        <v>0</v>
      </c>
      <c r="X116" s="26">
        <v>0</v>
      </c>
      <c r="Y116" s="26">
        <v>0</v>
      </c>
      <c r="Z116" s="26">
        <v>115500</v>
      </c>
      <c r="AA116" s="31">
        <v>0</v>
      </c>
      <c r="AB116" s="31">
        <v>0</v>
      </c>
      <c r="AC116" s="31">
        <v>0</v>
      </c>
      <c r="AD116" s="31">
        <v>0</v>
      </c>
      <c r="AE116" s="16" t="s">
        <v>41</v>
      </c>
      <c r="AF116" s="27">
        <v>0</v>
      </c>
      <c r="AG116" s="27">
        <v>0</v>
      </c>
      <c r="AH116" s="27">
        <v>0</v>
      </c>
      <c r="AI116" s="27">
        <v>0</v>
      </c>
      <c r="AJ116" s="27">
        <v>0</v>
      </c>
      <c r="AK116" s="27">
        <v>0</v>
      </c>
      <c r="AL116" s="27">
        <v>0</v>
      </c>
      <c r="AM116" s="15">
        <v>0</v>
      </c>
      <c r="AN116" s="15">
        <v>0</v>
      </c>
      <c r="AO116" s="15">
        <v>0</v>
      </c>
      <c r="AP116" s="15">
        <v>0</v>
      </c>
      <c r="AQ116" s="13"/>
      <c r="AR116" s="12">
        <f t="shared" si="27"/>
        <v>0</v>
      </c>
      <c r="AS116" s="12">
        <f t="shared" si="28"/>
        <v>0</v>
      </c>
      <c r="AT116" s="12" t="str">
        <f t="shared" si="42"/>
        <v>C4</v>
      </c>
      <c r="AU116" s="9">
        <f t="shared" si="43"/>
        <v>9</v>
      </c>
      <c r="AV116" s="4">
        <f t="shared" si="30"/>
        <v>1</v>
      </c>
      <c r="AW116" s="4">
        <f t="shared" si="31"/>
        <v>1</v>
      </c>
      <c r="AX116" s="4">
        <f t="shared" si="32"/>
        <v>1</v>
      </c>
      <c r="AY116" s="4">
        <f t="shared" si="33"/>
        <v>1</v>
      </c>
      <c r="AZ116" s="4">
        <f t="shared" si="34"/>
        <v>1</v>
      </c>
      <c r="BA116" s="4">
        <f t="shared" si="35"/>
        <v>1</v>
      </c>
      <c r="BB116" s="4">
        <f t="shared" si="36"/>
        <v>1</v>
      </c>
      <c r="BC116" s="7">
        <f t="shared" si="37"/>
        <v>0</v>
      </c>
      <c r="BD116" s="7">
        <f t="shared" si="44"/>
        <v>1</v>
      </c>
      <c r="BE116" s="7">
        <f t="shared" si="45"/>
        <v>0</v>
      </c>
      <c r="BF116" s="7">
        <f t="shared" si="46"/>
        <v>1</v>
      </c>
      <c r="BG116" s="7">
        <f t="shared" si="47"/>
        <v>0</v>
      </c>
      <c r="BH116" s="4">
        <f t="shared" si="48"/>
        <v>1</v>
      </c>
      <c r="BI116" s="4">
        <f t="shared" si="39"/>
        <v>1</v>
      </c>
      <c r="BJ116" s="4">
        <f t="shared" si="40"/>
        <v>0</v>
      </c>
      <c r="BK116" s="4">
        <f t="shared" si="41"/>
        <v>1</v>
      </c>
    </row>
    <row r="117" spans="1:63" ht="90" customHeight="1" x14ac:dyDescent="0.25">
      <c r="A117" s="17" t="s">
        <v>1812</v>
      </c>
      <c r="B117" s="23" t="s">
        <v>1813</v>
      </c>
      <c r="C117" s="23" t="s">
        <v>1839</v>
      </c>
      <c r="D117" s="18">
        <v>6</v>
      </c>
      <c r="E117" s="23" t="s">
        <v>1840</v>
      </c>
      <c r="F117" s="24" t="s">
        <v>1841</v>
      </c>
      <c r="G117" s="24" t="s">
        <v>1842</v>
      </c>
      <c r="H117" s="14" t="s">
        <v>2893</v>
      </c>
      <c r="I117" s="24" t="s">
        <v>1818</v>
      </c>
      <c r="J117" s="24" t="s">
        <v>1819</v>
      </c>
      <c r="K117" s="25" t="s">
        <v>2114</v>
      </c>
      <c r="L117" s="25" t="s">
        <v>2120</v>
      </c>
      <c r="M117" s="25" t="s">
        <v>2141</v>
      </c>
      <c r="N117" s="25" t="s">
        <v>51</v>
      </c>
      <c r="O117" s="25" t="s">
        <v>44</v>
      </c>
      <c r="P117" s="142" t="s">
        <v>3065</v>
      </c>
      <c r="Q117" s="25" t="s">
        <v>45</v>
      </c>
      <c r="R117" s="30">
        <v>1</v>
      </c>
      <c r="S117" s="26">
        <v>294000</v>
      </c>
      <c r="T117" s="26">
        <v>0</v>
      </c>
      <c r="U117" s="26">
        <v>0</v>
      </c>
      <c r="V117" s="26">
        <v>147000</v>
      </c>
      <c r="W117" s="26">
        <v>0</v>
      </c>
      <c r="X117" s="26">
        <v>0</v>
      </c>
      <c r="Y117" s="26">
        <v>0</v>
      </c>
      <c r="Z117" s="26">
        <v>147000</v>
      </c>
      <c r="AA117" s="31">
        <v>0</v>
      </c>
      <c r="AB117" s="31">
        <v>0</v>
      </c>
      <c r="AC117" s="31">
        <v>0</v>
      </c>
      <c r="AD117" s="31">
        <v>0</v>
      </c>
      <c r="AE117" s="16" t="s">
        <v>41</v>
      </c>
      <c r="AF117" s="27">
        <v>0</v>
      </c>
      <c r="AG117" s="27">
        <v>0</v>
      </c>
      <c r="AH117" s="27">
        <v>0</v>
      </c>
      <c r="AI117" s="27">
        <v>0</v>
      </c>
      <c r="AJ117" s="27">
        <v>0</v>
      </c>
      <c r="AK117" s="27">
        <v>0</v>
      </c>
      <c r="AL117" s="27">
        <v>0</v>
      </c>
      <c r="AM117" s="15">
        <v>0</v>
      </c>
      <c r="AN117" s="15">
        <v>0</v>
      </c>
      <c r="AO117" s="15">
        <v>0</v>
      </c>
      <c r="AP117" s="15">
        <v>0</v>
      </c>
      <c r="AQ117" s="13"/>
      <c r="AR117" s="12">
        <f t="shared" si="27"/>
        <v>0</v>
      </c>
      <c r="AS117" s="12">
        <f t="shared" si="28"/>
        <v>0</v>
      </c>
      <c r="AT117" s="12" t="str">
        <f t="shared" si="42"/>
        <v>D1</v>
      </c>
      <c r="AU117" s="9">
        <f t="shared" si="43"/>
        <v>9</v>
      </c>
      <c r="AV117" s="4">
        <f t="shared" si="30"/>
        <v>1</v>
      </c>
      <c r="AW117" s="4">
        <f t="shared" si="31"/>
        <v>1</v>
      </c>
      <c r="AX117" s="4">
        <f t="shared" si="32"/>
        <v>1</v>
      </c>
      <c r="AY117" s="4">
        <f t="shared" si="33"/>
        <v>1</v>
      </c>
      <c r="AZ117" s="4">
        <f t="shared" si="34"/>
        <v>1</v>
      </c>
      <c r="BA117" s="4">
        <f t="shared" si="35"/>
        <v>1</v>
      </c>
      <c r="BB117" s="4">
        <f t="shared" si="36"/>
        <v>1</v>
      </c>
      <c r="BC117" s="7">
        <f t="shared" si="37"/>
        <v>0</v>
      </c>
      <c r="BD117" s="7">
        <f t="shared" si="44"/>
        <v>1</v>
      </c>
      <c r="BE117" s="7">
        <f t="shared" si="45"/>
        <v>0</v>
      </c>
      <c r="BF117" s="7">
        <f t="shared" si="46"/>
        <v>1</v>
      </c>
      <c r="BG117" s="7">
        <f t="shared" si="47"/>
        <v>0</v>
      </c>
      <c r="BH117" s="4">
        <f t="shared" si="48"/>
        <v>1</v>
      </c>
      <c r="BI117" s="4">
        <f t="shared" si="39"/>
        <v>1</v>
      </c>
      <c r="BJ117" s="4">
        <f t="shared" si="40"/>
        <v>0</v>
      </c>
      <c r="BK117" s="4">
        <f t="shared" si="41"/>
        <v>1</v>
      </c>
    </row>
    <row r="118" spans="1:63" ht="90" customHeight="1" x14ac:dyDescent="0.25">
      <c r="A118" s="17" t="s">
        <v>1654</v>
      </c>
      <c r="B118" s="38" t="s">
        <v>1655</v>
      </c>
      <c r="C118" s="38" t="s">
        <v>2414</v>
      </c>
      <c r="D118" s="39">
        <v>16</v>
      </c>
      <c r="E118" s="23" t="s">
        <v>2389</v>
      </c>
      <c r="F118" s="29" t="s">
        <v>2501</v>
      </c>
      <c r="G118" s="29" t="s">
        <v>2390</v>
      </c>
      <c r="H118" s="14" t="s">
        <v>2893</v>
      </c>
      <c r="I118" s="29" t="s">
        <v>2387</v>
      </c>
      <c r="J118" s="29" t="s">
        <v>1685</v>
      </c>
      <c r="K118" s="25" t="s">
        <v>2115</v>
      </c>
      <c r="L118" s="25" t="s">
        <v>2119</v>
      </c>
      <c r="M118" s="25" t="s">
        <v>2415</v>
      </c>
      <c r="N118" s="25" t="s">
        <v>51</v>
      </c>
      <c r="O118" s="25" t="s">
        <v>44</v>
      </c>
      <c r="P118" s="142" t="s">
        <v>3065</v>
      </c>
      <c r="Q118" s="14" t="s">
        <v>45</v>
      </c>
      <c r="R118" s="30">
        <v>1</v>
      </c>
      <c r="S118" s="40">
        <v>8500</v>
      </c>
      <c r="T118" s="21">
        <v>0</v>
      </c>
      <c r="U118" s="21">
        <v>0</v>
      </c>
      <c r="V118" s="21">
        <v>0</v>
      </c>
      <c r="W118" s="21">
        <v>8500</v>
      </c>
      <c r="X118" s="21">
        <v>0</v>
      </c>
      <c r="Y118" s="21">
        <v>0</v>
      </c>
      <c r="Z118" s="21">
        <v>0</v>
      </c>
      <c r="AA118" s="31">
        <v>0</v>
      </c>
      <c r="AB118" s="31">
        <v>0</v>
      </c>
      <c r="AC118" s="31">
        <v>0</v>
      </c>
      <c r="AD118" s="31">
        <v>0</v>
      </c>
      <c r="AE118" s="16" t="s">
        <v>41</v>
      </c>
      <c r="AF118" s="41">
        <v>0</v>
      </c>
      <c r="AG118" s="26">
        <v>0</v>
      </c>
      <c r="AH118" s="26">
        <v>0</v>
      </c>
      <c r="AI118" s="26">
        <v>0</v>
      </c>
      <c r="AJ118" s="26">
        <v>0</v>
      </c>
      <c r="AK118" s="26">
        <v>0</v>
      </c>
      <c r="AL118" s="26">
        <v>0</v>
      </c>
      <c r="AM118" s="15">
        <v>0</v>
      </c>
      <c r="AN118" s="15">
        <v>0</v>
      </c>
      <c r="AO118" s="15">
        <v>0</v>
      </c>
      <c r="AP118" s="15">
        <v>0</v>
      </c>
      <c r="AQ118" s="42"/>
      <c r="AR118" s="12">
        <f t="shared" si="27"/>
        <v>1</v>
      </c>
      <c r="AS118" s="12">
        <f t="shared" si="28"/>
        <v>0</v>
      </c>
      <c r="AT118" s="12" t="str">
        <f t="shared" si="42"/>
        <v>C91</v>
      </c>
      <c r="AU118" s="9">
        <f t="shared" si="43"/>
        <v>9</v>
      </c>
      <c r="AV118" s="4">
        <f t="shared" si="30"/>
        <v>1</v>
      </c>
      <c r="AW118" s="4">
        <f t="shared" si="31"/>
        <v>1</v>
      </c>
      <c r="AX118" s="4">
        <f t="shared" si="32"/>
        <v>1</v>
      </c>
      <c r="AY118" s="4">
        <f t="shared" si="33"/>
        <v>1</v>
      </c>
      <c r="AZ118" s="4">
        <f t="shared" si="34"/>
        <v>1</v>
      </c>
      <c r="BA118" s="4">
        <f t="shared" si="35"/>
        <v>1</v>
      </c>
      <c r="BB118" s="4">
        <f t="shared" si="36"/>
        <v>1</v>
      </c>
      <c r="BC118" s="7">
        <f t="shared" si="37"/>
        <v>0</v>
      </c>
      <c r="BD118" s="7">
        <f t="shared" si="44"/>
        <v>1</v>
      </c>
      <c r="BE118" s="7">
        <f t="shared" si="45"/>
        <v>0</v>
      </c>
      <c r="BF118" s="7">
        <f t="shared" si="46"/>
        <v>0</v>
      </c>
      <c r="BG118" s="7">
        <f t="shared" si="47"/>
        <v>1</v>
      </c>
      <c r="BH118" s="4">
        <f t="shared" si="48"/>
        <v>1</v>
      </c>
      <c r="BI118" s="4">
        <f t="shared" si="39"/>
        <v>1</v>
      </c>
      <c r="BJ118" s="4">
        <f t="shared" si="40"/>
        <v>0</v>
      </c>
      <c r="BK118" s="4">
        <f t="shared" si="41"/>
        <v>1</v>
      </c>
    </row>
    <row r="119" spans="1:63" ht="90" customHeight="1" x14ac:dyDescent="0.25">
      <c r="A119" s="154" t="s">
        <v>1456</v>
      </c>
      <c r="B119" s="155" t="s">
        <v>1457</v>
      </c>
      <c r="C119" s="155" t="s">
        <v>3128</v>
      </c>
      <c r="D119" s="145">
        <v>16</v>
      </c>
      <c r="E119" s="155" t="s">
        <v>3129</v>
      </c>
      <c r="F119" s="156" t="s">
        <v>3130</v>
      </c>
      <c r="G119" s="156" t="s">
        <v>1527</v>
      </c>
      <c r="H119" s="157" t="s">
        <v>41</v>
      </c>
      <c r="I119" s="156" t="s">
        <v>1508</v>
      </c>
      <c r="J119" s="156" t="s">
        <v>3131</v>
      </c>
      <c r="K119" s="157" t="s">
        <v>2115</v>
      </c>
      <c r="L119" s="145" t="s">
        <v>2119</v>
      </c>
      <c r="M119" s="145" t="s">
        <v>2150</v>
      </c>
      <c r="N119" s="145" t="s">
        <v>51</v>
      </c>
      <c r="O119" s="145" t="s">
        <v>3083</v>
      </c>
      <c r="P119" s="142" t="s">
        <v>3065</v>
      </c>
      <c r="Q119" s="157" t="s">
        <v>45</v>
      </c>
      <c r="R119" s="158">
        <v>1</v>
      </c>
      <c r="S119" s="159">
        <v>45000</v>
      </c>
      <c r="T119" s="159">
        <v>0</v>
      </c>
      <c r="U119" s="159">
        <v>0</v>
      </c>
      <c r="V119" s="159">
        <v>45000</v>
      </c>
      <c r="W119" s="159">
        <v>0</v>
      </c>
      <c r="X119" s="159">
        <v>0</v>
      </c>
      <c r="Y119" s="159">
        <v>0</v>
      </c>
      <c r="Z119" s="159">
        <v>0</v>
      </c>
      <c r="AA119" s="160" t="s">
        <v>41</v>
      </c>
      <c r="AB119" s="161">
        <v>0</v>
      </c>
      <c r="AC119" s="161">
        <v>0</v>
      </c>
      <c r="AD119" s="161">
        <v>0</v>
      </c>
      <c r="AE119" s="161">
        <v>0</v>
      </c>
      <c r="AF119" s="161">
        <v>0</v>
      </c>
      <c r="AG119" s="161">
        <v>0</v>
      </c>
      <c r="AH119" s="161">
        <v>0</v>
      </c>
      <c r="AI119" s="156"/>
      <c r="AJ119" s="162">
        <v>0</v>
      </c>
      <c r="AK119" s="162">
        <v>1</v>
      </c>
      <c r="AL119" s="162">
        <v>1</v>
      </c>
      <c r="AM119" s="163"/>
      <c r="AN119" s="163"/>
      <c r="AO119" s="162"/>
      <c r="AP119" s="162"/>
      <c r="AQ119" s="162"/>
      <c r="AR119" s="12">
        <f t="shared" si="27"/>
        <v>1</v>
      </c>
      <c r="AS119" s="12">
        <f t="shared" si="28"/>
        <v>0</v>
      </c>
      <c r="AT119" s="12" t="str">
        <f t="shared" si="42"/>
        <v>C90</v>
      </c>
      <c r="AU119" s="9">
        <f t="shared" si="43"/>
        <v>7</v>
      </c>
      <c r="AV119" s="4">
        <f t="shared" si="30"/>
        <v>1</v>
      </c>
      <c r="AW119" s="4">
        <f t="shared" si="31"/>
        <v>0</v>
      </c>
      <c r="AX119" s="4">
        <f t="shared" si="32"/>
        <v>1</v>
      </c>
      <c r="AY119" s="4">
        <f t="shared" si="33"/>
        <v>1</v>
      </c>
      <c r="AZ119" s="4">
        <f t="shared" si="34"/>
        <v>1</v>
      </c>
      <c r="BA119" s="4">
        <f t="shared" si="35"/>
        <v>0</v>
      </c>
      <c r="BB119" s="4">
        <f t="shared" si="36"/>
        <v>0</v>
      </c>
      <c r="BC119" s="7">
        <f t="shared" si="37"/>
        <v>0</v>
      </c>
      <c r="BD119" s="7">
        <f t="shared" si="44"/>
        <v>1</v>
      </c>
      <c r="BE119" s="7">
        <f t="shared" si="45"/>
        <v>0</v>
      </c>
      <c r="BF119" s="7">
        <f t="shared" si="46"/>
        <v>0</v>
      </c>
      <c r="BG119" s="7">
        <f t="shared" si="47"/>
        <v>1</v>
      </c>
      <c r="BH119" s="4">
        <f t="shared" si="48"/>
        <v>1</v>
      </c>
      <c r="BI119" s="4">
        <f t="shared" si="39"/>
        <v>1</v>
      </c>
      <c r="BJ119" s="4">
        <f t="shared" si="40"/>
        <v>0</v>
      </c>
      <c r="BK119" s="4">
        <f t="shared" si="41"/>
        <v>1</v>
      </c>
    </row>
    <row r="120" spans="1:63" ht="90" customHeight="1" x14ac:dyDescent="0.25">
      <c r="A120" s="17" t="s">
        <v>1593</v>
      </c>
      <c r="B120" s="23" t="s">
        <v>1594</v>
      </c>
      <c r="C120" s="23" t="s">
        <v>1614</v>
      </c>
      <c r="D120" s="18">
        <v>6</v>
      </c>
      <c r="E120" s="23" t="s">
        <v>2272</v>
      </c>
      <c r="F120" s="24" t="s">
        <v>2273</v>
      </c>
      <c r="G120" s="24" t="s">
        <v>2274</v>
      </c>
      <c r="H120" s="14" t="s">
        <v>2893</v>
      </c>
      <c r="I120" s="24" t="s">
        <v>1607</v>
      </c>
      <c r="J120" s="24" t="s">
        <v>2275</v>
      </c>
      <c r="K120" s="25" t="s">
        <v>2114</v>
      </c>
      <c r="L120" s="25" t="s">
        <v>2121</v>
      </c>
      <c r="M120" s="25" t="s">
        <v>2144</v>
      </c>
      <c r="N120" s="25" t="s">
        <v>51</v>
      </c>
      <c r="O120" s="25" t="s">
        <v>44</v>
      </c>
      <c r="P120" s="142" t="s">
        <v>3065</v>
      </c>
      <c r="Q120" s="14" t="s">
        <v>45</v>
      </c>
      <c r="R120" s="30">
        <v>1</v>
      </c>
      <c r="S120" s="26">
        <v>300000</v>
      </c>
      <c r="T120" s="26">
        <v>0</v>
      </c>
      <c r="U120" s="26">
        <v>0</v>
      </c>
      <c r="V120" s="26">
        <v>110000</v>
      </c>
      <c r="W120" s="26">
        <v>190000</v>
      </c>
      <c r="X120" s="26"/>
      <c r="Y120" s="26">
        <v>0</v>
      </c>
      <c r="Z120" s="26">
        <v>0</v>
      </c>
      <c r="AA120" s="31">
        <v>0</v>
      </c>
      <c r="AB120" s="31">
        <v>0</v>
      </c>
      <c r="AC120" s="31">
        <v>0</v>
      </c>
      <c r="AD120" s="31">
        <v>0</v>
      </c>
      <c r="AE120" s="16" t="s">
        <v>41</v>
      </c>
      <c r="AF120" s="28">
        <v>0</v>
      </c>
      <c r="AG120" s="26">
        <v>0</v>
      </c>
      <c r="AH120" s="26">
        <v>0</v>
      </c>
      <c r="AI120" s="26">
        <v>0</v>
      </c>
      <c r="AJ120" s="26">
        <v>0</v>
      </c>
      <c r="AK120" s="26">
        <v>0</v>
      </c>
      <c r="AL120" s="26">
        <v>0</v>
      </c>
      <c r="AM120" s="15">
        <v>0</v>
      </c>
      <c r="AN120" s="15">
        <v>0</v>
      </c>
      <c r="AO120" s="15">
        <v>0</v>
      </c>
      <c r="AP120" s="15">
        <v>0</v>
      </c>
      <c r="AQ120" s="13"/>
      <c r="AR120" s="12">
        <f t="shared" si="27"/>
        <v>0</v>
      </c>
      <c r="AS120" s="12">
        <f t="shared" si="28"/>
        <v>0</v>
      </c>
      <c r="AT120" s="12" t="str">
        <f t="shared" si="42"/>
        <v>E1</v>
      </c>
      <c r="AU120" s="9">
        <f t="shared" si="43"/>
        <v>9</v>
      </c>
      <c r="AV120" s="4">
        <f t="shared" si="30"/>
        <v>1</v>
      </c>
      <c r="AW120" s="4">
        <f t="shared" si="31"/>
        <v>1</v>
      </c>
      <c r="AX120" s="4">
        <f t="shared" si="32"/>
        <v>1</v>
      </c>
      <c r="AY120" s="4">
        <f t="shared" si="33"/>
        <v>1</v>
      </c>
      <c r="AZ120" s="4">
        <f t="shared" si="34"/>
        <v>1</v>
      </c>
      <c r="BA120" s="4">
        <f t="shared" si="35"/>
        <v>1</v>
      </c>
      <c r="BB120" s="4">
        <f t="shared" si="36"/>
        <v>1</v>
      </c>
      <c r="BC120" s="7">
        <f t="shared" si="37"/>
        <v>0</v>
      </c>
      <c r="BD120" s="7">
        <f t="shared" si="44"/>
        <v>1</v>
      </c>
      <c r="BE120" s="7">
        <f t="shared" si="45"/>
        <v>0</v>
      </c>
      <c r="BF120" s="7">
        <f t="shared" si="46"/>
        <v>1</v>
      </c>
      <c r="BG120" s="7">
        <f t="shared" si="47"/>
        <v>0</v>
      </c>
      <c r="BH120" s="4">
        <f t="shared" si="48"/>
        <v>1</v>
      </c>
      <c r="BI120" s="4">
        <f t="shared" si="39"/>
        <v>1</v>
      </c>
      <c r="BJ120" s="4">
        <f t="shared" si="40"/>
        <v>0</v>
      </c>
      <c r="BK120" s="4">
        <f t="shared" si="41"/>
        <v>1</v>
      </c>
    </row>
    <row r="121" spans="1:63" ht="90" customHeight="1" x14ac:dyDescent="0.25">
      <c r="A121" s="17" t="s">
        <v>1617</v>
      </c>
      <c r="B121" s="23" t="s">
        <v>1618</v>
      </c>
      <c r="C121" s="23" t="s">
        <v>1644</v>
      </c>
      <c r="D121" s="25">
        <v>7</v>
      </c>
      <c r="E121" s="23" t="s">
        <v>1645</v>
      </c>
      <c r="F121" s="24" t="s">
        <v>1646</v>
      </c>
      <c r="G121" s="24" t="s">
        <v>1647</v>
      </c>
      <c r="H121" s="14" t="s">
        <v>2893</v>
      </c>
      <c r="I121" s="24" t="s">
        <v>1642</v>
      </c>
      <c r="J121" s="24" t="s">
        <v>1648</v>
      </c>
      <c r="K121" s="25" t="s">
        <v>2114</v>
      </c>
      <c r="L121" s="25" t="s">
        <v>2121</v>
      </c>
      <c r="M121" s="25" t="s">
        <v>2144</v>
      </c>
      <c r="N121" s="14" t="s">
        <v>1676</v>
      </c>
      <c r="O121" s="25" t="s">
        <v>44</v>
      </c>
      <c r="P121" s="142" t="s">
        <v>3065</v>
      </c>
      <c r="Q121" s="14" t="s">
        <v>111</v>
      </c>
      <c r="R121" s="64">
        <v>1</v>
      </c>
      <c r="S121" s="26">
        <v>182345</v>
      </c>
      <c r="T121" s="26">
        <v>0</v>
      </c>
      <c r="U121" s="26">
        <v>182345</v>
      </c>
      <c r="V121" s="26">
        <v>0</v>
      </c>
      <c r="W121" s="26">
        <v>0</v>
      </c>
      <c r="X121" s="26">
        <v>0</v>
      </c>
      <c r="Y121" s="26">
        <v>0</v>
      </c>
      <c r="Z121" s="26">
        <v>0</v>
      </c>
      <c r="AA121" s="31">
        <v>0</v>
      </c>
      <c r="AB121" s="31">
        <v>0</v>
      </c>
      <c r="AC121" s="31">
        <v>0</v>
      </c>
      <c r="AD121" s="31">
        <v>0</v>
      </c>
      <c r="AE121" s="16" t="s">
        <v>41</v>
      </c>
      <c r="AF121" s="41">
        <v>0</v>
      </c>
      <c r="AG121" s="26">
        <v>0</v>
      </c>
      <c r="AH121" s="26">
        <v>0</v>
      </c>
      <c r="AI121" s="26">
        <v>0</v>
      </c>
      <c r="AJ121" s="26">
        <v>0</v>
      </c>
      <c r="AK121" s="26">
        <v>0</v>
      </c>
      <c r="AL121" s="26">
        <v>0</v>
      </c>
      <c r="AM121" s="15">
        <v>0</v>
      </c>
      <c r="AN121" s="15">
        <v>0</v>
      </c>
      <c r="AO121" s="15">
        <v>0</v>
      </c>
      <c r="AP121" s="15">
        <v>0</v>
      </c>
      <c r="AQ121" s="42"/>
      <c r="AR121" s="12">
        <f t="shared" si="27"/>
        <v>0</v>
      </c>
      <c r="AS121" s="12">
        <f t="shared" si="28"/>
        <v>0</v>
      </c>
      <c r="AT121" s="12" t="str">
        <f t="shared" si="42"/>
        <v>E1</v>
      </c>
      <c r="AU121" s="9">
        <f t="shared" si="43"/>
        <v>9</v>
      </c>
      <c r="AV121" s="4">
        <f t="shared" si="30"/>
        <v>1</v>
      </c>
      <c r="AW121" s="4">
        <f t="shared" si="31"/>
        <v>1</v>
      </c>
      <c r="AX121" s="4">
        <f t="shared" si="32"/>
        <v>1</v>
      </c>
      <c r="AY121" s="4">
        <f t="shared" si="33"/>
        <v>1</v>
      </c>
      <c r="AZ121" s="4">
        <f t="shared" si="34"/>
        <v>1</v>
      </c>
      <c r="BA121" s="4">
        <f t="shared" si="35"/>
        <v>1</v>
      </c>
      <c r="BB121" s="4">
        <f t="shared" si="36"/>
        <v>1</v>
      </c>
      <c r="BC121" s="7">
        <f t="shared" si="37"/>
        <v>0</v>
      </c>
      <c r="BD121" s="7">
        <f t="shared" si="44"/>
        <v>1</v>
      </c>
      <c r="BE121" s="7">
        <f t="shared" si="45"/>
        <v>0</v>
      </c>
      <c r="BF121" s="7">
        <f t="shared" si="46"/>
        <v>1</v>
      </c>
      <c r="BG121" s="7">
        <f t="shared" si="47"/>
        <v>0</v>
      </c>
      <c r="BH121" s="4">
        <f t="shared" si="48"/>
        <v>1</v>
      </c>
      <c r="BI121" s="4">
        <f t="shared" si="39"/>
        <v>1</v>
      </c>
      <c r="BJ121" s="4">
        <f t="shared" si="40"/>
        <v>1</v>
      </c>
      <c r="BK121" s="4">
        <f t="shared" si="41"/>
        <v>0</v>
      </c>
    </row>
    <row r="122" spans="1:63" ht="90" customHeight="1" x14ac:dyDescent="0.25">
      <c r="A122" s="17" t="s">
        <v>1654</v>
      </c>
      <c r="B122" s="38" t="s">
        <v>1655</v>
      </c>
      <c r="C122" s="38" t="s">
        <v>2388</v>
      </c>
      <c r="D122" s="39">
        <v>9</v>
      </c>
      <c r="E122" s="23" t="s">
        <v>2389</v>
      </c>
      <c r="F122" s="29" t="s">
        <v>2500</v>
      </c>
      <c r="G122" s="29" t="s">
        <v>2390</v>
      </c>
      <c r="H122" s="14" t="s">
        <v>2893</v>
      </c>
      <c r="I122" s="29" t="s">
        <v>2387</v>
      </c>
      <c r="J122" s="29" t="s">
        <v>1685</v>
      </c>
      <c r="K122" s="25" t="s">
        <v>2115</v>
      </c>
      <c r="L122" s="25" t="s">
        <v>2119</v>
      </c>
      <c r="M122" s="25" t="s">
        <v>2415</v>
      </c>
      <c r="N122" s="25" t="s">
        <v>110</v>
      </c>
      <c r="O122" s="25" t="s">
        <v>44</v>
      </c>
      <c r="P122" s="142" t="s">
        <v>3065</v>
      </c>
      <c r="Q122" s="14" t="s">
        <v>111</v>
      </c>
      <c r="R122" s="30">
        <v>1</v>
      </c>
      <c r="S122" s="40">
        <v>12650</v>
      </c>
      <c r="T122" s="21">
        <v>0</v>
      </c>
      <c r="U122" s="21">
        <v>0</v>
      </c>
      <c r="V122" s="21">
        <v>12650</v>
      </c>
      <c r="W122" s="21">
        <v>0</v>
      </c>
      <c r="X122" s="21">
        <v>0</v>
      </c>
      <c r="Y122" s="21">
        <v>0</v>
      </c>
      <c r="Z122" s="21">
        <v>0</v>
      </c>
      <c r="AA122" s="31">
        <v>0</v>
      </c>
      <c r="AB122" s="31">
        <v>0</v>
      </c>
      <c r="AC122" s="31">
        <v>0</v>
      </c>
      <c r="AD122" s="31">
        <v>0</v>
      </c>
      <c r="AE122" s="16" t="s">
        <v>41</v>
      </c>
      <c r="AF122" s="41">
        <v>0</v>
      </c>
      <c r="AG122" s="26">
        <v>0</v>
      </c>
      <c r="AH122" s="26">
        <v>0</v>
      </c>
      <c r="AI122" s="26">
        <v>0</v>
      </c>
      <c r="AJ122" s="26">
        <v>0</v>
      </c>
      <c r="AK122" s="26">
        <v>0</v>
      </c>
      <c r="AL122" s="26">
        <v>0</v>
      </c>
      <c r="AM122" s="15">
        <v>0</v>
      </c>
      <c r="AN122" s="15">
        <v>0</v>
      </c>
      <c r="AO122" s="15">
        <v>0</v>
      </c>
      <c r="AP122" s="15">
        <v>0</v>
      </c>
      <c r="AQ122" s="42"/>
      <c r="AR122" s="12">
        <f t="shared" si="27"/>
        <v>1</v>
      </c>
      <c r="AS122" s="12">
        <f t="shared" si="28"/>
        <v>0</v>
      </c>
      <c r="AT122" s="12" t="str">
        <f t="shared" si="42"/>
        <v>C91</v>
      </c>
      <c r="AU122" s="9">
        <f t="shared" si="43"/>
        <v>9</v>
      </c>
      <c r="AV122" s="4">
        <f t="shared" si="30"/>
        <v>1</v>
      </c>
      <c r="AW122" s="4">
        <f t="shared" si="31"/>
        <v>1</v>
      </c>
      <c r="AX122" s="4">
        <f t="shared" si="32"/>
        <v>1</v>
      </c>
      <c r="AY122" s="4">
        <f t="shared" si="33"/>
        <v>1</v>
      </c>
      <c r="AZ122" s="4">
        <f t="shared" si="34"/>
        <v>1</v>
      </c>
      <c r="BA122" s="4">
        <f t="shared" si="35"/>
        <v>1</v>
      </c>
      <c r="BB122" s="4">
        <f t="shared" si="36"/>
        <v>1</v>
      </c>
      <c r="BC122" s="7">
        <f t="shared" si="37"/>
        <v>0</v>
      </c>
      <c r="BD122" s="7">
        <f t="shared" si="44"/>
        <v>1</v>
      </c>
      <c r="BE122" s="7">
        <f t="shared" si="45"/>
        <v>0</v>
      </c>
      <c r="BF122" s="7">
        <f t="shared" si="46"/>
        <v>0</v>
      </c>
      <c r="BG122" s="7">
        <f t="shared" si="47"/>
        <v>1</v>
      </c>
      <c r="BH122" s="4">
        <f t="shared" si="48"/>
        <v>1</v>
      </c>
      <c r="BI122" s="4">
        <f t="shared" si="39"/>
        <v>1</v>
      </c>
      <c r="BJ122" s="4">
        <f t="shared" si="40"/>
        <v>1</v>
      </c>
      <c r="BK122" s="4">
        <f t="shared" si="41"/>
        <v>0</v>
      </c>
    </row>
    <row r="123" spans="1:63" ht="90" customHeight="1" x14ac:dyDescent="0.25">
      <c r="A123" s="54" t="s">
        <v>1012</v>
      </c>
      <c r="B123" s="55" t="s">
        <v>1243</v>
      </c>
      <c r="C123" s="55" t="s">
        <v>2765</v>
      </c>
      <c r="D123" s="56">
        <v>16</v>
      </c>
      <c r="E123" s="55" t="s">
        <v>2766</v>
      </c>
      <c r="F123" s="29" t="s">
        <v>2767</v>
      </c>
      <c r="G123" s="29" t="s">
        <v>2768</v>
      </c>
      <c r="H123" s="14" t="s">
        <v>2893</v>
      </c>
      <c r="I123" s="29" t="s">
        <v>2769</v>
      </c>
      <c r="J123" s="29" t="s">
        <v>2770</v>
      </c>
      <c r="K123" s="14" t="s">
        <v>2115</v>
      </c>
      <c r="L123" s="25" t="s">
        <v>2119</v>
      </c>
      <c r="M123" s="25" t="s">
        <v>2140</v>
      </c>
      <c r="N123" s="25" t="s">
        <v>51</v>
      </c>
      <c r="O123" s="25" t="s">
        <v>44</v>
      </c>
      <c r="P123" s="142" t="s">
        <v>3065</v>
      </c>
      <c r="Q123" s="14" t="s">
        <v>45</v>
      </c>
      <c r="R123" s="22">
        <v>1</v>
      </c>
      <c r="S123" s="57">
        <v>0</v>
      </c>
      <c r="T123" s="57">
        <v>0</v>
      </c>
      <c r="U123" s="57">
        <v>0</v>
      </c>
      <c r="V123" s="57">
        <v>0</v>
      </c>
      <c r="W123" s="57">
        <v>0</v>
      </c>
      <c r="X123" s="26">
        <v>0</v>
      </c>
      <c r="Y123" s="57">
        <v>0</v>
      </c>
      <c r="Z123" s="57">
        <v>0</v>
      </c>
      <c r="AA123" s="31">
        <v>0</v>
      </c>
      <c r="AB123" s="31">
        <v>0</v>
      </c>
      <c r="AC123" s="31">
        <v>0</v>
      </c>
      <c r="AD123" s="31">
        <v>0</v>
      </c>
      <c r="AE123" s="16" t="s">
        <v>2771</v>
      </c>
      <c r="AF123" s="57">
        <v>70000</v>
      </c>
      <c r="AG123" s="57">
        <v>0</v>
      </c>
      <c r="AH123" s="57">
        <v>10000</v>
      </c>
      <c r="AI123" s="57">
        <v>60000</v>
      </c>
      <c r="AJ123" s="57">
        <v>0</v>
      </c>
      <c r="AK123" s="57">
        <v>0</v>
      </c>
      <c r="AL123" s="57">
        <v>0</v>
      </c>
      <c r="AM123" s="15">
        <v>0</v>
      </c>
      <c r="AN123" s="15">
        <v>0</v>
      </c>
      <c r="AO123" s="15">
        <v>0</v>
      </c>
      <c r="AP123" s="15">
        <v>0</v>
      </c>
      <c r="AQ123" s="29"/>
      <c r="AR123" s="12">
        <f t="shared" si="27"/>
        <v>1</v>
      </c>
      <c r="AS123" s="12">
        <f t="shared" si="28"/>
        <v>0</v>
      </c>
      <c r="AT123" s="12" t="str">
        <f t="shared" si="42"/>
        <v>C8</v>
      </c>
      <c r="AU123" s="9">
        <f t="shared" si="43"/>
        <v>8</v>
      </c>
      <c r="AV123" s="4">
        <f t="shared" si="30"/>
        <v>1</v>
      </c>
      <c r="AW123" s="4">
        <f t="shared" si="31"/>
        <v>1</v>
      </c>
      <c r="AX123" s="4">
        <f t="shared" si="32"/>
        <v>0</v>
      </c>
      <c r="AY123" s="4">
        <f t="shared" si="33"/>
        <v>1</v>
      </c>
      <c r="AZ123" s="4">
        <f t="shared" si="34"/>
        <v>1</v>
      </c>
      <c r="BA123" s="4">
        <f t="shared" si="35"/>
        <v>1</v>
      </c>
      <c r="BB123" s="4">
        <f t="shared" si="36"/>
        <v>1</v>
      </c>
      <c r="BC123" s="7">
        <f t="shared" si="37"/>
        <v>0</v>
      </c>
      <c r="BD123" s="7">
        <f t="shared" si="44"/>
        <v>1</v>
      </c>
      <c r="BE123" s="7">
        <f t="shared" si="45"/>
        <v>0</v>
      </c>
      <c r="BF123" s="7">
        <f t="shared" si="46"/>
        <v>0</v>
      </c>
      <c r="BG123" s="7">
        <f t="shared" si="47"/>
        <v>1</v>
      </c>
      <c r="BH123" s="4">
        <f t="shared" si="48"/>
        <v>1</v>
      </c>
      <c r="BI123" s="4">
        <f t="shared" si="39"/>
        <v>1</v>
      </c>
      <c r="BJ123" s="4">
        <f t="shared" si="40"/>
        <v>0</v>
      </c>
      <c r="BK123" s="4">
        <f t="shared" si="41"/>
        <v>1</v>
      </c>
    </row>
    <row r="124" spans="1:63" ht="90" customHeight="1" x14ac:dyDescent="0.25">
      <c r="A124" s="17" t="s">
        <v>440</v>
      </c>
      <c r="B124" s="38" t="s">
        <v>441</v>
      </c>
      <c r="C124" s="38" t="s">
        <v>518</v>
      </c>
      <c r="D124" s="39"/>
      <c r="E124" s="23" t="s">
        <v>519</v>
      </c>
      <c r="F124" s="29" t="s">
        <v>520</v>
      </c>
      <c r="G124" s="29" t="s">
        <v>480</v>
      </c>
      <c r="H124" s="14" t="s">
        <v>2893</v>
      </c>
      <c r="I124" s="24" t="s">
        <v>446</v>
      </c>
      <c r="J124" s="29" t="s">
        <v>517</v>
      </c>
      <c r="K124" s="14" t="s">
        <v>2115</v>
      </c>
      <c r="L124" s="25" t="s">
        <v>2120</v>
      </c>
      <c r="M124" s="25" t="s">
        <v>2143</v>
      </c>
      <c r="N124" s="25" t="s">
        <v>1676</v>
      </c>
      <c r="O124" s="14" t="s">
        <v>266</v>
      </c>
      <c r="P124" s="142" t="s">
        <v>3065</v>
      </c>
      <c r="Q124" s="14" t="s">
        <v>111</v>
      </c>
      <c r="R124" s="22"/>
      <c r="S124" s="40">
        <v>55000</v>
      </c>
      <c r="T124" s="21">
        <v>0</v>
      </c>
      <c r="U124" s="21">
        <v>55000</v>
      </c>
      <c r="V124" s="21">
        <v>0</v>
      </c>
      <c r="W124" s="21">
        <v>0</v>
      </c>
      <c r="X124" s="21">
        <v>0</v>
      </c>
      <c r="Y124" s="21">
        <v>0</v>
      </c>
      <c r="Z124" s="21">
        <v>0</v>
      </c>
      <c r="AA124" s="31">
        <v>0</v>
      </c>
      <c r="AB124" s="31">
        <v>0</v>
      </c>
      <c r="AC124" s="31">
        <v>0</v>
      </c>
      <c r="AD124" s="31">
        <v>0</v>
      </c>
      <c r="AE124" s="16" t="s">
        <v>41</v>
      </c>
      <c r="AF124" s="41">
        <v>0</v>
      </c>
      <c r="AG124" s="26">
        <v>0</v>
      </c>
      <c r="AH124" s="26">
        <v>0</v>
      </c>
      <c r="AI124" s="26">
        <v>0</v>
      </c>
      <c r="AJ124" s="26">
        <v>0</v>
      </c>
      <c r="AK124" s="26">
        <v>0</v>
      </c>
      <c r="AL124" s="26">
        <v>0</v>
      </c>
      <c r="AM124" s="15">
        <v>0</v>
      </c>
      <c r="AN124" s="15">
        <v>0</v>
      </c>
      <c r="AO124" s="15">
        <v>0</v>
      </c>
      <c r="AP124" s="15">
        <v>0</v>
      </c>
      <c r="AQ124" s="42"/>
      <c r="AR124" s="12">
        <f t="shared" si="27"/>
        <v>1</v>
      </c>
      <c r="AS124" s="12">
        <f t="shared" si="28"/>
        <v>0</v>
      </c>
      <c r="AT124" s="12" t="str">
        <f t="shared" si="42"/>
        <v>D3</v>
      </c>
      <c r="AU124" s="9">
        <f t="shared" si="43"/>
        <v>7</v>
      </c>
      <c r="AV124" s="4">
        <f t="shared" si="30"/>
        <v>1</v>
      </c>
      <c r="AW124" s="4">
        <f t="shared" si="31"/>
        <v>1</v>
      </c>
      <c r="AX124" s="4">
        <f t="shared" si="32"/>
        <v>1</v>
      </c>
      <c r="AY124" s="4">
        <f t="shared" si="33"/>
        <v>0</v>
      </c>
      <c r="AZ124" s="4">
        <f t="shared" si="34"/>
        <v>0</v>
      </c>
      <c r="BA124" s="4">
        <f t="shared" si="35"/>
        <v>1</v>
      </c>
      <c r="BB124" s="4">
        <f t="shared" si="36"/>
        <v>1</v>
      </c>
      <c r="BC124" s="7">
        <f t="shared" si="37"/>
        <v>0</v>
      </c>
      <c r="BD124" s="7">
        <f t="shared" si="44"/>
        <v>1</v>
      </c>
      <c r="BE124" s="7">
        <f t="shared" si="45"/>
        <v>0</v>
      </c>
      <c r="BF124" s="7">
        <f t="shared" si="46"/>
        <v>0</v>
      </c>
      <c r="BG124" s="7">
        <f t="shared" si="47"/>
        <v>1</v>
      </c>
      <c r="BH124" s="4">
        <f t="shared" si="48"/>
        <v>1</v>
      </c>
      <c r="BI124" s="4">
        <f t="shared" si="39"/>
        <v>1</v>
      </c>
      <c r="BJ124" s="4">
        <f t="shared" si="40"/>
        <v>1</v>
      </c>
      <c r="BK124" s="4">
        <f t="shared" si="41"/>
        <v>0</v>
      </c>
    </row>
    <row r="125" spans="1:63" ht="90" customHeight="1" x14ac:dyDescent="0.25">
      <c r="A125" s="54" t="s">
        <v>1012</v>
      </c>
      <c r="B125" s="55" t="s">
        <v>2948</v>
      </c>
      <c r="C125" s="55" t="s">
        <v>3098</v>
      </c>
      <c r="D125" s="56"/>
      <c r="E125" s="55" t="s">
        <v>3099</v>
      </c>
      <c r="F125" s="29" t="s">
        <v>3096</v>
      </c>
      <c r="G125" s="29" t="s">
        <v>3096</v>
      </c>
      <c r="H125" s="14" t="s">
        <v>2893</v>
      </c>
      <c r="I125" s="29"/>
      <c r="J125" s="29"/>
      <c r="K125" s="25" t="s">
        <v>2114</v>
      </c>
      <c r="L125" s="25" t="s">
        <v>2121</v>
      </c>
      <c r="M125" s="25" t="s">
        <v>2146</v>
      </c>
      <c r="N125" s="25" t="s">
        <v>110</v>
      </c>
      <c r="O125" s="25" t="s">
        <v>44</v>
      </c>
      <c r="P125" s="142" t="s">
        <v>3065</v>
      </c>
      <c r="Q125" s="14" t="s">
        <v>111</v>
      </c>
      <c r="R125" s="22">
        <v>1</v>
      </c>
      <c r="S125" s="57">
        <v>90000</v>
      </c>
      <c r="T125" s="57">
        <v>0</v>
      </c>
      <c r="U125" s="57">
        <v>0</v>
      </c>
      <c r="V125" s="57">
        <v>30000</v>
      </c>
      <c r="W125" s="57">
        <v>0</v>
      </c>
      <c r="X125" s="57">
        <v>0</v>
      </c>
      <c r="Y125" s="57">
        <v>0</v>
      </c>
      <c r="Z125" s="57">
        <v>0</v>
      </c>
      <c r="AA125" s="31">
        <v>0</v>
      </c>
      <c r="AB125" s="31">
        <v>0</v>
      </c>
      <c r="AC125" s="31">
        <v>0</v>
      </c>
      <c r="AD125" s="31">
        <v>0</v>
      </c>
      <c r="AE125" s="16" t="s">
        <v>41</v>
      </c>
      <c r="AF125" s="57">
        <v>0</v>
      </c>
      <c r="AG125" s="57">
        <v>0</v>
      </c>
      <c r="AH125" s="57">
        <v>0</v>
      </c>
      <c r="AI125" s="57">
        <v>0</v>
      </c>
      <c r="AJ125" s="57">
        <v>0</v>
      </c>
      <c r="AK125" s="57">
        <v>0</v>
      </c>
      <c r="AL125" s="57">
        <v>0</v>
      </c>
      <c r="AM125" s="15">
        <v>0</v>
      </c>
      <c r="AN125" s="15">
        <v>0</v>
      </c>
      <c r="AO125" s="15">
        <v>0</v>
      </c>
      <c r="AP125" s="15">
        <v>0</v>
      </c>
      <c r="AQ125" s="29"/>
      <c r="AR125" s="12">
        <f t="shared" si="27"/>
        <v>1</v>
      </c>
      <c r="AS125" s="12">
        <f t="shared" si="28"/>
        <v>0</v>
      </c>
      <c r="AT125" s="12" t="str">
        <f t="shared" si="42"/>
        <v>E3</v>
      </c>
      <c r="AU125" s="9">
        <f t="shared" si="43"/>
        <v>6</v>
      </c>
      <c r="AV125" s="4">
        <f t="shared" si="30"/>
        <v>0</v>
      </c>
      <c r="AW125" s="4">
        <f t="shared" si="31"/>
        <v>1</v>
      </c>
      <c r="AX125" s="4">
        <f t="shared" si="32"/>
        <v>1</v>
      </c>
      <c r="AY125" s="4">
        <f t="shared" si="33"/>
        <v>0</v>
      </c>
      <c r="AZ125" s="4">
        <f t="shared" si="34"/>
        <v>1</v>
      </c>
      <c r="BA125" s="4">
        <f t="shared" si="35"/>
        <v>1</v>
      </c>
      <c r="BB125" s="4">
        <f t="shared" si="36"/>
        <v>1</v>
      </c>
      <c r="BC125" s="7">
        <f t="shared" si="37"/>
        <v>0</v>
      </c>
      <c r="BD125" s="7">
        <f t="shared" si="44"/>
        <v>1</v>
      </c>
      <c r="BE125" s="7">
        <f t="shared" si="45"/>
        <v>0</v>
      </c>
      <c r="BF125" s="7">
        <f t="shared" si="46"/>
        <v>1</v>
      </c>
      <c r="BG125" s="7">
        <f t="shared" si="47"/>
        <v>0</v>
      </c>
      <c r="BH125" s="4">
        <f t="shared" si="48"/>
        <v>0</v>
      </c>
      <c r="BI125" s="4">
        <f t="shared" si="39"/>
        <v>1</v>
      </c>
      <c r="BJ125" s="4">
        <f t="shared" si="40"/>
        <v>1</v>
      </c>
      <c r="BK125" s="4">
        <f t="shared" si="41"/>
        <v>0</v>
      </c>
    </row>
    <row r="126" spans="1:63" ht="90" customHeight="1" x14ac:dyDescent="0.25">
      <c r="A126" s="54" t="s">
        <v>1012</v>
      </c>
      <c r="B126" s="55" t="s">
        <v>2948</v>
      </c>
      <c r="C126" s="55" t="s">
        <v>3097</v>
      </c>
      <c r="D126" s="56"/>
      <c r="E126" s="55" t="s">
        <v>3096</v>
      </c>
      <c r="F126" s="29" t="s">
        <v>3096</v>
      </c>
      <c r="G126" s="29" t="s">
        <v>3096</v>
      </c>
      <c r="H126" s="14" t="s">
        <v>2893</v>
      </c>
      <c r="I126" s="29"/>
      <c r="J126" s="29"/>
      <c r="K126" s="25" t="s">
        <v>2114</v>
      </c>
      <c r="L126" s="25" t="s">
        <v>2121</v>
      </c>
      <c r="M126" s="25" t="s">
        <v>2146</v>
      </c>
      <c r="N126" s="25" t="s">
        <v>110</v>
      </c>
      <c r="O126" s="25" t="s">
        <v>44</v>
      </c>
      <c r="P126" s="142" t="s">
        <v>3065</v>
      </c>
      <c r="Q126" s="14" t="s">
        <v>111</v>
      </c>
      <c r="R126" s="22">
        <v>1</v>
      </c>
      <c r="S126" s="57">
        <v>40000</v>
      </c>
      <c r="T126" s="57">
        <v>0</v>
      </c>
      <c r="U126" s="57">
        <v>0</v>
      </c>
      <c r="V126" s="57">
        <v>40000</v>
      </c>
      <c r="W126" s="57">
        <v>0</v>
      </c>
      <c r="X126" s="57">
        <v>0</v>
      </c>
      <c r="Y126" s="57">
        <v>0</v>
      </c>
      <c r="Z126" s="57">
        <v>0</v>
      </c>
      <c r="AA126" s="31">
        <v>0</v>
      </c>
      <c r="AB126" s="31">
        <v>0</v>
      </c>
      <c r="AC126" s="31">
        <v>0</v>
      </c>
      <c r="AD126" s="31">
        <v>0</v>
      </c>
      <c r="AE126" s="16" t="s">
        <v>41</v>
      </c>
      <c r="AF126" s="57">
        <v>0</v>
      </c>
      <c r="AG126" s="57">
        <v>0</v>
      </c>
      <c r="AH126" s="57">
        <v>0</v>
      </c>
      <c r="AI126" s="57">
        <v>0</v>
      </c>
      <c r="AJ126" s="57">
        <v>0</v>
      </c>
      <c r="AK126" s="57">
        <v>0</v>
      </c>
      <c r="AL126" s="57">
        <v>0</v>
      </c>
      <c r="AM126" s="15">
        <v>0</v>
      </c>
      <c r="AN126" s="15">
        <v>0</v>
      </c>
      <c r="AO126" s="15">
        <v>0</v>
      </c>
      <c r="AP126" s="15">
        <v>0</v>
      </c>
      <c r="AQ126" s="29"/>
      <c r="AR126" s="12">
        <f t="shared" si="27"/>
        <v>1</v>
      </c>
      <c r="AS126" s="12">
        <f t="shared" si="28"/>
        <v>0</v>
      </c>
      <c r="AT126" s="12" t="str">
        <f t="shared" si="42"/>
        <v>E3</v>
      </c>
      <c r="AU126" s="9">
        <f t="shared" si="43"/>
        <v>7</v>
      </c>
      <c r="AV126" s="4">
        <f t="shared" si="30"/>
        <v>1</v>
      </c>
      <c r="AW126" s="4">
        <f t="shared" si="31"/>
        <v>1</v>
      </c>
      <c r="AX126" s="4">
        <f t="shared" si="32"/>
        <v>1</v>
      </c>
      <c r="AY126" s="4">
        <f t="shared" si="33"/>
        <v>0</v>
      </c>
      <c r="AZ126" s="4">
        <f t="shared" si="34"/>
        <v>1</v>
      </c>
      <c r="BA126" s="4">
        <f t="shared" si="35"/>
        <v>1</v>
      </c>
      <c r="BB126" s="4">
        <f t="shared" si="36"/>
        <v>1</v>
      </c>
      <c r="BC126" s="7">
        <f t="shared" si="37"/>
        <v>0</v>
      </c>
      <c r="BD126" s="7">
        <f t="shared" si="44"/>
        <v>1</v>
      </c>
      <c r="BE126" s="7">
        <f t="shared" si="45"/>
        <v>0</v>
      </c>
      <c r="BF126" s="7">
        <f t="shared" si="46"/>
        <v>1</v>
      </c>
      <c r="BG126" s="7">
        <f t="shared" si="47"/>
        <v>0</v>
      </c>
      <c r="BH126" s="4">
        <f t="shared" si="48"/>
        <v>0</v>
      </c>
      <c r="BI126" s="4">
        <f t="shared" si="39"/>
        <v>1</v>
      </c>
      <c r="BJ126" s="4">
        <f t="shared" si="40"/>
        <v>1</v>
      </c>
      <c r="BK126" s="4">
        <f t="shared" si="41"/>
        <v>0</v>
      </c>
    </row>
    <row r="127" spans="1:63" ht="90" customHeight="1" x14ac:dyDescent="0.25">
      <c r="A127" s="17" t="s">
        <v>52</v>
      </c>
      <c r="B127" s="23" t="s">
        <v>53</v>
      </c>
      <c r="C127" s="23" t="s">
        <v>94</v>
      </c>
      <c r="D127" s="18">
        <v>13</v>
      </c>
      <c r="E127" s="23" t="s">
        <v>95</v>
      </c>
      <c r="F127" s="23" t="s">
        <v>96</v>
      </c>
      <c r="G127" s="24" t="s">
        <v>84</v>
      </c>
      <c r="H127" s="14" t="s">
        <v>2893</v>
      </c>
      <c r="I127" s="24" t="s">
        <v>2028</v>
      </c>
      <c r="J127" s="24">
        <v>0</v>
      </c>
      <c r="K127" s="25" t="s">
        <v>2114</v>
      </c>
      <c r="L127" s="25" t="s">
        <v>2119</v>
      </c>
      <c r="M127" s="25" t="s">
        <v>2134</v>
      </c>
      <c r="N127" s="25" t="s">
        <v>51</v>
      </c>
      <c r="O127" s="25" t="s">
        <v>44</v>
      </c>
      <c r="P127" s="142" t="s">
        <v>3065</v>
      </c>
      <c r="Q127" s="25" t="s">
        <v>45</v>
      </c>
      <c r="R127" s="30">
        <v>1</v>
      </c>
      <c r="S127" s="21">
        <v>14000</v>
      </c>
      <c r="T127" s="31">
        <v>0</v>
      </c>
      <c r="U127" s="31">
        <v>0</v>
      </c>
      <c r="V127" s="31">
        <v>0</v>
      </c>
      <c r="W127" s="31">
        <v>7000</v>
      </c>
      <c r="X127" s="31">
        <v>0</v>
      </c>
      <c r="Y127" s="31">
        <v>7000</v>
      </c>
      <c r="Z127" s="31">
        <v>0</v>
      </c>
      <c r="AA127" s="31">
        <v>0</v>
      </c>
      <c r="AB127" s="31">
        <v>0</v>
      </c>
      <c r="AC127" s="31">
        <v>0</v>
      </c>
      <c r="AD127" s="31">
        <v>0</v>
      </c>
      <c r="AE127" s="16" t="s">
        <v>41</v>
      </c>
      <c r="AF127" s="15">
        <v>0</v>
      </c>
      <c r="AG127" s="15">
        <v>0</v>
      </c>
      <c r="AH127" s="15">
        <v>0</v>
      </c>
      <c r="AI127" s="15">
        <v>0</v>
      </c>
      <c r="AJ127" s="15">
        <v>0</v>
      </c>
      <c r="AK127" s="15">
        <v>0</v>
      </c>
      <c r="AL127" s="15">
        <v>0</v>
      </c>
      <c r="AM127" s="15">
        <v>0</v>
      </c>
      <c r="AN127" s="15">
        <v>0</v>
      </c>
      <c r="AO127" s="15">
        <v>0</v>
      </c>
      <c r="AP127" s="15">
        <v>0</v>
      </c>
      <c r="AQ127" s="13"/>
      <c r="AR127" s="12">
        <f t="shared" si="27"/>
        <v>1</v>
      </c>
      <c r="AS127" s="12">
        <f t="shared" si="28"/>
        <v>0</v>
      </c>
      <c r="AT127" s="12" t="str">
        <f t="shared" si="42"/>
        <v>C2</v>
      </c>
      <c r="AU127" s="9">
        <f t="shared" si="43"/>
        <v>9</v>
      </c>
      <c r="AV127" s="4">
        <f t="shared" si="30"/>
        <v>1</v>
      </c>
      <c r="AW127" s="4">
        <f t="shared" si="31"/>
        <v>1</v>
      </c>
      <c r="AX127" s="4">
        <f t="shared" si="32"/>
        <v>1</v>
      </c>
      <c r="AY127" s="4">
        <f t="shared" si="33"/>
        <v>1</v>
      </c>
      <c r="AZ127" s="4">
        <f t="shared" si="34"/>
        <v>1</v>
      </c>
      <c r="BA127" s="4">
        <f t="shared" si="35"/>
        <v>1</v>
      </c>
      <c r="BB127" s="4">
        <f t="shared" si="36"/>
        <v>1</v>
      </c>
      <c r="BC127" s="7">
        <f t="shared" si="37"/>
        <v>0</v>
      </c>
      <c r="BD127" s="7">
        <f t="shared" si="44"/>
        <v>1</v>
      </c>
      <c r="BE127" s="7">
        <f t="shared" si="45"/>
        <v>0</v>
      </c>
      <c r="BF127" s="7">
        <f t="shared" si="46"/>
        <v>1</v>
      </c>
      <c r="BG127" s="7">
        <f t="shared" si="47"/>
        <v>0</v>
      </c>
      <c r="BH127" s="4">
        <f t="shared" si="48"/>
        <v>1</v>
      </c>
      <c r="BI127" s="4">
        <f t="shared" si="39"/>
        <v>1</v>
      </c>
      <c r="BJ127" s="4">
        <f t="shared" si="40"/>
        <v>0</v>
      </c>
      <c r="BK127" s="4">
        <f t="shared" si="41"/>
        <v>1</v>
      </c>
    </row>
    <row r="128" spans="1:63" ht="90" customHeight="1" x14ac:dyDescent="0.25">
      <c r="A128" s="17" t="s">
        <v>197</v>
      </c>
      <c r="B128" s="23" t="s">
        <v>198</v>
      </c>
      <c r="C128" s="23" t="s">
        <v>209</v>
      </c>
      <c r="D128" s="18">
        <v>2</v>
      </c>
      <c r="E128" s="23" t="s">
        <v>210</v>
      </c>
      <c r="F128" s="24" t="s">
        <v>2560</v>
      </c>
      <c r="G128" s="24" t="s">
        <v>211</v>
      </c>
      <c r="H128" s="14" t="s">
        <v>2893</v>
      </c>
      <c r="I128" s="24" t="s">
        <v>212</v>
      </c>
      <c r="J128" s="24" t="s">
        <v>2561</v>
      </c>
      <c r="K128" s="14" t="s">
        <v>2115</v>
      </c>
      <c r="L128" s="14" t="s">
        <v>2117</v>
      </c>
      <c r="M128" s="14" t="s">
        <v>2130</v>
      </c>
      <c r="N128" s="25" t="s">
        <v>51</v>
      </c>
      <c r="O128" s="25" t="s">
        <v>44</v>
      </c>
      <c r="P128" s="142" t="s">
        <v>3065</v>
      </c>
      <c r="Q128" s="14" t="s">
        <v>45</v>
      </c>
      <c r="R128" s="22">
        <v>1</v>
      </c>
      <c r="S128" s="31">
        <v>37400</v>
      </c>
      <c r="T128" s="31">
        <v>0</v>
      </c>
      <c r="U128" s="31">
        <v>0</v>
      </c>
      <c r="V128" s="31">
        <v>37400</v>
      </c>
      <c r="W128" s="31">
        <v>0</v>
      </c>
      <c r="X128" s="31">
        <v>0</v>
      </c>
      <c r="Y128" s="31">
        <v>0</v>
      </c>
      <c r="Z128" s="31">
        <v>0</v>
      </c>
      <c r="AA128" s="31">
        <v>0</v>
      </c>
      <c r="AB128" s="31">
        <v>0</v>
      </c>
      <c r="AC128" s="31">
        <v>0</v>
      </c>
      <c r="AD128" s="31">
        <v>0</v>
      </c>
      <c r="AE128" s="16" t="s">
        <v>2562</v>
      </c>
      <c r="AF128" s="15">
        <v>7000</v>
      </c>
      <c r="AG128" s="15">
        <v>0</v>
      </c>
      <c r="AH128" s="15">
        <v>7000</v>
      </c>
      <c r="AI128" s="15">
        <v>0</v>
      </c>
      <c r="AJ128" s="15">
        <v>0</v>
      </c>
      <c r="AK128" s="15">
        <v>0</v>
      </c>
      <c r="AL128" s="15">
        <v>0</v>
      </c>
      <c r="AM128" s="15">
        <v>0</v>
      </c>
      <c r="AN128" s="15">
        <v>0</v>
      </c>
      <c r="AO128" s="15">
        <v>0</v>
      </c>
      <c r="AP128" s="15">
        <v>0</v>
      </c>
      <c r="AQ128" s="13"/>
      <c r="AR128" s="12">
        <f t="shared" si="27"/>
        <v>1</v>
      </c>
      <c r="AS128" s="12">
        <f t="shared" si="28"/>
        <v>0</v>
      </c>
      <c r="AT128" s="12" t="str">
        <f t="shared" si="42"/>
        <v>B3</v>
      </c>
      <c r="AU128" s="9">
        <f t="shared" si="43"/>
        <v>9</v>
      </c>
      <c r="AV128" s="4">
        <f t="shared" si="30"/>
        <v>1</v>
      </c>
      <c r="AW128" s="4">
        <f t="shared" si="31"/>
        <v>1</v>
      </c>
      <c r="AX128" s="4">
        <f t="shared" si="32"/>
        <v>1</v>
      </c>
      <c r="AY128" s="4">
        <f t="shared" si="33"/>
        <v>1</v>
      </c>
      <c r="AZ128" s="4">
        <f t="shared" si="34"/>
        <v>1</v>
      </c>
      <c r="BA128" s="4">
        <f t="shared" si="35"/>
        <v>1</v>
      </c>
      <c r="BB128" s="4">
        <f t="shared" si="36"/>
        <v>1</v>
      </c>
      <c r="BC128" s="7">
        <f t="shared" si="37"/>
        <v>0</v>
      </c>
      <c r="BD128" s="7">
        <f t="shared" si="44"/>
        <v>1</v>
      </c>
      <c r="BE128" s="7">
        <f t="shared" si="45"/>
        <v>0</v>
      </c>
      <c r="BF128" s="7">
        <f t="shared" si="46"/>
        <v>0</v>
      </c>
      <c r="BG128" s="7">
        <f t="shared" si="47"/>
        <v>1</v>
      </c>
      <c r="BH128" s="4">
        <f t="shared" si="48"/>
        <v>1</v>
      </c>
      <c r="BI128" s="4">
        <f t="shared" si="39"/>
        <v>1</v>
      </c>
      <c r="BJ128" s="4">
        <f t="shared" si="40"/>
        <v>0</v>
      </c>
      <c r="BK128" s="4">
        <f t="shared" si="41"/>
        <v>1</v>
      </c>
    </row>
    <row r="129" spans="1:63" ht="90" customHeight="1" x14ac:dyDescent="0.25">
      <c r="A129" s="17" t="s">
        <v>1847</v>
      </c>
      <c r="B129" s="23" t="s">
        <v>1848</v>
      </c>
      <c r="C129" s="23" t="s">
        <v>1911</v>
      </c>
      <c r="D129" s="18">
        <v>6</v>
      </c>
      <c r="E129" s="23" t="s">
        <v>1912</v>
      </c>
      <c r="F129" s="24" t="s">
        <v>1913</v>
      </c>
      <c r="G129" s="24" t="s">
        <v>1914</v>
      </c>
      <c r="H129" s="14" t="s">
        <v>2893</v>
      </c>
      <c r="I129" s="24" t="s">
        <v>1893</v>
      </c>
      <c r="J129" s="24" t="s">
        <v>1915</v>
      </c>
      <c r="K129" s="14" t="s">
        <v>2115</v>
      </c>
      <c r="L129" s="25" t="s">
        <v>2120</v>
      </c>
      <c r="M129" s="25" t="s">
        <v>2142</v>
      </c>
      <c r="N129" s="25" t="s">
        <v>51</v>
      </c>
      <c r="O129" s="25" t="s">
        <v>44</v>
      </c>
      <c r="P129" s="142" t="s">
        <v>3065</v>
      </c>
      <c r="Q129" s="14" t="s">
        <v>45</v>
      </c>
      <c r="R129" s="30">
        <v>1</v>
      </c>
      <c r="S129" s="26">
        <v>20000</v>
      </c>
      <c r="T129" s="26">
        <v>0</v>
      </c>
      <c r="U129" s="26">
        <v>0</v>
      </c>
      <c r="V129" s="26">
        <v>20000</v>
      </c>
      <c r="W129" s="26">
        <v>0</v>
      </c>
      <c r="X129" s="26">
        <v>0</v>
      </c>
      <c r="Y129" s="26">
        <v>0</v>
      </c>
      <c r="Z129" s="26">
        <v>0</v>
      </c>
      <c r="AA129" s="31">
        <v>0</v>
      </c>
      <c r="AB129" s="31">
        <v>0</v>
      </c>
      <c r="AC129" s="31">
        <v>0</v>
      </c>
      <c r="AD129" s="31">
        <v>0</v>
      </c>
      <c r="AE129" s="66" t="s">
        <v>41</v>
      </c>
      <c r="AF129" s="27">
        <v>0</v>
      </c>
      <c r="AG129" s="27">
        <v>0</v>
      </c>
      <c r="AH129" s="27">
        <v>0</v>
      </c>
      <c r="AI129" s="27">
        <v>0</v>
      </c>
      <c r="AJ129" s="27">
        <v>0</v>
      </c>
      <c r="AK129" s="27">
        <v>0</v>
      </c>
      <c r="AL129" s="27">
        <v>0</v>
      </c>
      <c r="AM129" s="15">
        <v>0</v>
      </c>
      <c r="AN129" s="15">
        <v>0</v>
      </c>
      <c r="AO129" s="15">
        <v>0</v>
      </c>
      <c r="AP129" s="15">
        <v>0</v>
      </c>
      <c r="AQ129" s="13"/>
      <c r="AR129" s="12">
        <f t="shared" si="27"/>
        <v>1</v>
      </c>
      <c r="AS129" s="12">
        <f t="shared" si="28"/>
        <v>0</v>
      </c>
      <c r="AT129" s="12" t="str">
        <f t="shared" si="42"/>
        <v>D2</v>
      </c>
      <c r="AU129" s="9">
        <f t="shared" si="43"/>
        <v>9</v>
      </c>
      <c r="AV129" s="4">
        <f t="shared" si="30"/>
        <v>1</v>
      </c>
      <c r="AW129" s="4">
        <f t="shared" si="31"/>
        <v>1</v>
      </c>
      <c r="AX129" s="4">
        <f t="shared" si="32"/>
        <v>1</v>
      </c>
      <c r="AY129" s="4">
        <f t="shared" si="33"/>
        <v>1</v>
      </c>
      <c r="AZ129" s="4">
        <f t="shared" si="34"/>
        <v>1</v>
      </c>
      <c r="BA129" s="4">
        <f t="shared" si="35"/>
        <v>1</v>
      </c>
      <c r="BB129" s="4">
        <f t="shared" si="36"/>
        <v>1</v>
      </c>
      <c r="BC129" s="7">
        <f t="shared" si="37"/>
        <v>0</v>
      </c>
      <c r="BD129" s="7">
        <f t="shared" si="44"/>
        <v>1</v>
      </c>
      <c r="BE129" s="7">
        <f t="shared" si="45"/>
        <v>0</v>
      </c>
      <c r="BF129" s="7">
        <f t="shared" si="46"/>
        <v>0</v>
      </c>
      <c r="BG129" s="7">
        <f t="shared" si="47"/>
        <v>1</v>
      </c>
      <c r="BH129" s="4">
        <f t="shared" si="48"/>
        <v>1</v>
      </c>
      <c r="BI129" s="4">
        <f t="shared" si="39"/>
        <v>1</v>
      </c>
      <c r="BJ129" s="4">
        <f t="shared" si="40"/>
        <v>0</v>
      </c>
      <c r="BK129" s="4">
        <f t="shared" si="41"/>
        <v>1</v>
      </c>
    </row>
    <row r="130" spans="1:63" ht="90" customHeight="1" x14ac:dyDescent="0.25">
      <c r="A130" s="17" t="s">
        <v>1847</v>
      </c>
      <c r="B130" s="23" t="s">
        <v>1848</v>
      </c>
      <c r="C130" s="23" t="s">
        <v>1906</v>
      </c>
      <c r="D130" s="18">
        <v>11</v>
      </c>
      <c r="E130" s="23" t="s">
        <v>1907</v>
      </c>
      <c r="F130" s="24" t="s">
        <v>1908</v>
      </c>
      <c r="G130" s="24" t="s">
        <v>1909</v>
      </c>
      <c r="H130" s="14" t="s">
        <v>2893</v>
      </c>
      <c r="I130" s="24" t="s">
        <v>1893</v>
      </c>
      <c r="J130" s="24" t="s">
        <v>1910</v>
      </c>
      <c r="K130" s="14" t="s">
        <v>2115</v>
      </c>
      <c r="L130" s="25" t="s">
        <v>2120</v>
      </c>
      <c r="M130" s="25" t="s">
        <v>2142</v>
      </c>
      <c r="N130" s="25" t="s">
        <v>51</v>
      </c>
      <c r="O130" s="25" t="s">
        <v>44</v>
      </c>
      <c r="P130" s="142" t="s">
        <v>3065</v>
      </c>
      <c r="Q130" s="14" t="s">
        <v>45</v>
      </c>
      <c r="R130" s="30">
        <v>1</v>
      </c>
      <c r="S130" s="26">
        <v>198000</v>
      </c>
      <c r="T130" s="26">
        <v>0</v>
      </c>
      <c r="U130" s="26">
        <v>0</v>
      </c>
      <c r="V130" s="26">
        <v>99000</v>
      </c>
      <c r="W130" s="26">
        <v>99000</v>
      </c>
      <c r="X130" s="26">
        <v>0</v>
      </c>
      <c r="Y130" s="26">
        <v>0</v>
      </c>
      <c r="Z130" s="26">
        <v>0</v>
      </c>
      <c r="AA130" s="31">
        <v>0</v>
      </c>
      <c r="AB130" s="31">
        <v>0</v>
      </c>
      <c r="AC130" s="31">
        <v>0</v>
      </c>
      <c r="AD130" s="31">
        <v>0</v>
      </c>
      <c r="AE130" s="16" t="s">
        <v>41</v>
      </c>
      <c r="AF130" s="27">
        <v>0</v>
      </c>
      <c r="AG130" s="27">
        <v>0</v>
      </c>
      <c r="AH130" s="27">
        <v>0</v>
      </c>
      <c r="AI130" s="27">
        <v>0</v>
      </c>
      <c r="AJ130" s="27">
        <v>0</v>
      </c>
      <c r="AK130" s="27">
        <v>0</v>
      </c>
      <c r="AL130" s="27">
        <v>0</v>
      </c>
      <c r="AM130" s="15">
        <v>0</v>
      </c>
      <c r="AN130" s="15">
        <v>0</v>
      </c>
      <c r="AO130" s="15">
        <v>0</v>
      </c>
      <c r="AP130" s="15">
        <v>0</v>
      </c>
      <c r="AQ130" s="13"/>
      <c r="AR130" s="12">
        <f t="shared" si="27"/>
        <v>0</v>
      </c>
      <c r="AS130" s="12">
        <f t="shared" si="28"/>
        <v>0</v>
      </c>
      <c r="AT130" s="12" t="str">
        <f t="shared" si="42"/>
        <v>D2</v>
      </c>
      <c r="AU130" s="9">
        <f t="shared" si="43"/>
        <v>9</v>
      </c>
      <c r="AV130" s="4">
        <f t="shared" si="30"/>
        <v>1</v>
      </c>
      <c r="AW130" s="4">
        <f t="shared" si="31"/>
        <v>1</v>
      </c>
      <c r="AX130" s="4">
        <f t="shared" si="32"/>
        <v>1</v>
      </c>
      <c r="AY130" s="4">
        <f t="shared" si="33"/>
        <v>1</v>
      </c>
      <c r="AZ130" s="4">
        <f t="shared" si="34"/>
        <v>1</v>
      </c>
      <c r="BA130" s="4">
        <f t="shared" si="35"/>
        <v>1</v>
      </c>
      <c r="BB130" s="4">
        <f t="shared" si="36"/>
        <v>1</v>
      </c>
      <c r="BC130" s="7">
        <f t="shared" si="37"/>
        <v>0</v>
      </c>
      <c r="BD130" s="7">
        <f t="shared" si="44"/>
        <v>1</v>
      </c>
      <c r="BE130" s="7">
        <f t="shared" si="45"/>
        <v>0</v>
      </c>
      <c r="BF130" s="7">
        <f t="shared" si="46"/>
        <v>0</v>
      </c>
      <c r="BG130" s="7">
        <f t="shared" si="47"/>
        <v>1</v>
      </c>
      <c r="BH130" s="4">
        <f t="shared" si="48"/>
        <v>1</v>
      </c>
      <c r="BI130" s="4">
        <f t="shared" si="39"/>
        <v>1</v>
      </c>
      <c r="BJ130" s="4">
        <f t="shared" si="40"/>
        <v>0</v>
      </c>
      <c r="BK130" s="4">
        <f t="shared" si="41"/>
        <v>1</v>
      </c>
    </row>
    <row r="131" spans="1:63" ht="90" customHeight="1" x14ac:dyDescent="0.25">
      <c r="A131" s="17" t="s">
        <v>1847</v>
      </c>
      <c r="B131" s="23" t="s">
        <v>1848</v>
      </c>
      <c r="C131" s="23" t="s">
        <v>1882</v>
      </c>
      <c r="D131" s="18">
        <v>7</v>
      </c>
      <c r="E131" s="23" t="s">
        <v>1883</v>
      </c>
      <c r="F131" s="24" t="s">
        <v>1884</v>
      </c>
      <c r="G131" s="24" t="s">
        <v>1885</v>
      </c>
      <c r="H131" s="24" t="s">
        <v>1886</v>
      </c>
      <c r="I131" s="24" t="s">
        <v>1887</v>
      </c>
      <c r="J131" s="24" t="s">
        <v>1888</v>
      </c>
      <c r="K131" s="14" t="s">
        <v>2115</v>
      </c>
      <c r="L131" s="25" t="s">
        <v>2120</v>
      </c>
      <c r="M131" s="25" t="s">
        <v>2142</v>
      </c>
      <c r="N131" s="25" t="s">
        <v>51</v>
      </c>
      <c r="O131" s="25" t="s">
        <v>44</v>
      </c>
      <c r="P131" s="142" t="s">
        <v>3065</v>
      </c>
      <c r="Q131" s="14" t="s">
        <v>45</v>
      </c>
      <c r="R131" s="22">
        <v>1</v>
      </c>
      <c r="S131" s="26">
        <v>2381000</v>
      </c>
      <c r="T131" s="26">
        <v>0</v>
      </c>
      <c r="U131" s="26">
        <v>0</v>
      </c>
      <c r="V131" s="26">
        <v>1198400</v>
      </c>
      <c r="W131" s="26">
        <v>1182600</v>
      </c>
      <c r="X131" s="26">
        <v>0</v>
      </c>
      <c r="Y131" s="26">
        <v>0</v>
      </c>
      <c r="Z131" s="26">
        <v>0</v>
      </c>
      <c r="AA131" s="31">
        <v>0</v>
      </c>
      <c r="AB131" s="31">
        <v>0</v>
      </c>
      <c r="AC131" s="31">
        <v>0</v>
      </c>
      <c r="AD131" s="31">
        <v>0</v>
      </c>
      <c r="AE131" s="16" t="s">
        <v>41</v>
      </c>
      <c r="AF131" s="27">
        <v>0</v>
      </c>
      <c r="AG131" s="27">
        <v>0</v>
      </c>
      <c r="AH131" s="27">
        <v>0</v>
      </c>
      <c r="AI131" s="27">
        <v>0</v>
      </c>
      <c r="AJ131" s="27">
        <v>0</v>
      </c>
      <c r="AK131" s="27">
        <v>0</v>
      </c>
      <c r="AL131" s="27">
        <v>0</v>
      </c>
      <c r="AM131" s="15">
        <v>0</v>
      </c>
      <c r="AN131" s="15">
        <v>0</v>
      </c>
      <c r="AO131" s="15">
        <v>0</v>
      </c>
      <c r="AP131" s="15">
        <v>0</v>
      </c>
      <c r="AQ131" s="13"/>
      <c r="AR131" s="12">
        <f t="shared" ref="AR131:AR198" si="49">IF(S131&lt;100000,1,0)</f>
        <v>0</v>
      </c>
      <c r="AS131" s="12">
        <f t="shared" ref="AS131:AS198" si="50">IF(S131&gt;1000000,1,0)</f>
        <v>1</v>
      </c>
      <c r="AT131" s="12" t="str">
        <f t="shared" si="42"/>
        <v>D2</v>
      </c>
      <c r="AU131" s="9">
        <f t="shared" si="43"/>
        <v>9</v>
      </c>
      <c r="AV131" s="4">
        <f t="shared" ref="AV131:AV198" si="51">IF(S131=SUM(U131:AD131),1,0)</f>
        <v>1</v>
      </c>
      <c r="AW131" s="4">
        <f t="shared" ref="AW131:AW198" si="52">IF(AF131=SUM(AG131:AP131),1,0)</f>
        <v>1</v>
      </c>
      <c r="AX131" s="4">
        <f t="shared" ref="AX131:AX198" si="53">IF(T131&lt;0.05*S131,1,0)</f>
        <v>1</v>
      </c>
      <c r="AY131" s="4">
        <f t="shared" ref="AY131:AY198" si="54">IF(IF(ISBLANK(A131),0,IF(ISBLANK(B131),0,IF(ISBLANK(C131),0,IF(ISBLANK(D131),0))))=FALSE,1,0)</f>
        <v>1</v>
      </c>
      <c r="AZ131" s="4">
        <f t="shared" ref="AZ131:AZ198" si="55">IF(IF(ISBLANK(E131),0,IF(ISBLANK(F131),0,IF(ISBLANK(G131),0,IF(ISBLANK(K131),0,IF(ISBLANK(L131),0,IF(ISBLANK(M131),0,IF(ISBLANK(N131),0,IF(ISBLANK(O131),0,IF(ISBLANK(Q131),0,IF(ISBLANK(R131),0))))))))))=FALSE,1,0)</f>
        <v>1</v>
      </c>
      <c r="BA131" s="4">
        <f t="shared" ref="BA131:BA198" si="56">IF(OR(BB131=1,BC131=1),1,0)</f>
        <v>1</v>
      </c>
      <c r="BB131" s="4">
        <f t="shared" ref="BB131:BB198" si="57">IF(AND(AS131=0,H131="n/a"),1,0)</f>
        <v>0</v>
      </c>
      <c r="BC131" s="7">
        <f t="shared" ref="BC131:BC198" si="58">IF(AND(AS131=1,ISBLANK(H131)=FALSE),1,0)</f>
        <v>1</v>
      </c>
      <c r="BD131" s="7">
        <f t="shared" si="44"/>
        <v>1</v>
      </c>
      <c r="BE131" s="7">
        <f t="shared" si="45"/>
        <v>0</v>
      </c>
      <c r="BF131" s="7">
        <f t="shared" si="46"/>
        <v>0</v>
      </c>
      <c r="BG131" s="7">
        <f t="shared" si="47"/>
        <v>1</v>
      </c>
      <c r="BH131" s="4">
        <f t="shared" si="48"/>
        <v>1</v>
      </c>
      <c r="BI131" s="4">
        <f t="shared" ref="BI131:BI198" si="59">IF(OR(BJ131=1,BK131=1),1,0)</f>
        <v>1</v>
      </c>
      <c r="BJ131" s="4">
        <f t="shared" ref="BJ131:BJ198" si="60">IF((AND(Q131="áno",OR(N131="07 V realizácii",N131="08 Realizované",N131="06 Pred vyhlásením verejného obstarávania"))),1,0)</f>
        <v>0</v>
      </c>
      <c r="BK131" s="4">
        <f t="shared" ref="BK131:BK198" si="61">IF((AND(Q131="nie",OR(N131="01 Investičný zámer",N131="02 Analýza / podkladová štúdia k investičnému zámeru",N131="03 Projektová dokumentácia k dispozícii - pre územné rozhodnutie",N131="04 Projektová dokumentácia k dispozícii - pre stavebné povolenie",N131="05 Projektová dokumentácia k dispozícii - pre realizáciu stavby"))),1,0)</f>
        <v>1</v>
      </c>
    </row>
    <row r="132" spans="1:63" ht="90" customHeight="1" x14ac:dyDescent="0.25">
      <c r="A132" s="17" t="s">
        <v>1847</v>
      </c>
      <c r="B132" s="23" t="s">
        <v>1848</v>
      </c>
      <c r="C132" s="23" t="s">
        <v>2350</v>
      </c>
      <c r="D132" s="18">
        <v>16</v>
      </c>
      <c r="E132" s="23" t="s">
        <v>2331</v>
      </c>
      <c r="F132" s="24" t="s">
        <v>2332</v>
      </c>
      <c r="G132" s="24" t="s">
        <v>2333</v>
      </c>
      <c r="H132" s="14"/>
      <c r="I132" s="24" t="s">
        <v>1853</v>
      </c>
      <c r="J132" s="24" t="s">
        <v>2334</v>
      </c>
      <c r="K132" s="14" t="s">
        <v>2115</v>
      </c>
      <c r="L132" s="25" t="s">
        <v>2120</v>
      </c>
      <c r="M132" s="25" t="s">
        <v>2142</v>
      </c>
      <c r="N132" s="25" t="s">
        <v>51</v>
      </c>
      <c r="O132" s="25" t="s">
        <v>44</v>
      </c>
      <c r="P132" s="142" t="s">
        <v>3065</v>
      </c>
      <c r="Q132" s="14" t="s">
        <v>45</v>
      </c>
      <c r="R132" s="30">
        <v>1</v>
      </c>
      <c r="S132" s="31" t="s">
        <v>2335</v>
      </c>
      <c r="T132" s="31">
        <v>0</v>
      </c>
      <c r="U132" s="31">
        <v>0</v>
      </c>
      <c r="V132" s="31" t="s">
        <v>2335</v>
      </c>
      <c r="W132" s="31">
        <v>0</v>
      </c>
      <c r="X132" s="31">
        <v>0</v>
      </c>
      <c r="Y132" s="31">
        <v>0</v>
      </c>
      <c r="Z132" s="31">
        <v>0</v>
      </c>
      <c r="AA132" s="31">
        <v>0</v>
      </c>
      <c r="AB132" s="31">
        <v>0</v>
      </c>
      <c r="AC132" s="31">
        <v>0</v>
      </c>
      <c r="AD132" s="31">
        <v>0</v>
      </c>
      <c r="AE132" s="16" t="s">
        <v>41</v>
      </c>
      <c r="AF132" s="15">
        <v>0</v>
      </c>
      <c r="AG132" s="15">
        <v>0</v>
      </c>
      <c r="AH132" s="15">
        <v>0</v>
      </c>
      <c r="AI132" s="15">
        <v>0</v>
      </c>
      <c r="AJ132" s="15">
        <v>0</v>
      </c>
      <c r="AK132" s="15">
        <v>0</v>
      </c>
      <c r="AL132" s="15">
        <v>0</v>
      </c>
      <c r="AM132" s="15">
        <v>0</v>
      </c>
      <c r="AN132" s="15">
        <v>0</v>
      </c>
      <c r="AO132" s="15">
        <v>0</v>
      </c>
      <c r="AP132" s="15">
        <v>0</v>
      </c>
      <c r="AQ132" s="13"/>
      <c r="AR132" s="12">
        <f t="shared" si="49"/>
        <v>0</v>
      </c>
      <c r="AS132" s="12">
        <f t="shared" si="50"/>
        <v>1</v>
      </c>
      <c r="AT132" s="12" t="str">
        <f t="shared" si="42"/>
        <v>D2</v>
      </c>
      <c r="AU132" s="9">
        <f t="shared" si="43"/>
        <v>7</v>
      </c>
      <c r="AV132" s="4">
        <f t="shared" si="51"/>
        <v>0</v>
      </c>
      <c r="AW132" s="4">
        <f t="shared" si="52"/>
        <v>1</v>
      </c>
      <c r="AX132" s="4">
        <f t="shared" si="53"/>
        <v>1</v>
      </c>
      <c r="AY132" s="4">
        <f t="shared" si="54"/>
        <v>1</v>
      </c>
      <c r="AZ132" s="4">
        <f t="shared" si="55"/>
        <v>1</v>
      </c>
      <c r="BA132" s="4">
        <f t="shared" si="56"/>
        <v>0</v>
      </c>
      <c r="BB132" s="4">
        <f t="shared" si="57"/>
        <v>0</v>
      </c>
      <c r="BC132" s="7">
        <f t="shared" si="58"/>
        <v>0</v>
      </c>
      <c r="BD132" s="7">
        <f t="shared" si="44"/>
        <v>1</v>
      </c>
      <c r="BE132" s="7">
        <f t="shared" si="45"/>
        <v>0</v>
      </c>
      <c r="BF132" s="7">
        <f t="shared" si="46"/>
        <v>0</v>
      </c>
      <c r="BG132" s="7">
        <f t="shared" si="47"/>
        <v>1</v>
      </c>
      <c r="BH132" s="4">
        <f t="shared" si="48"/>
        <v>1</v>
      </c>
      <c r="BI132" s="4">
        <f t="shared" si="59"/>
        <v>1</v>
      </c>
      <c r="BJ132" s="4">
        <f t="shared" si="60"/>
        <v>0</v>
      </c>
      <c r="BK132" s="4">
        <f t="shared" si="61"/>
        <v>1</v>
      </c>
    </row>
    <row r="133" spans="1:63" ht="90" customHeight="1" x14ac:dyDescent="0.25">
      <c r="A133" s="17" t="s">
        <v>1847</v>
      </c>
      <c r="B133" s="23" t="s">
        <v>1848</v>
      </c>
      <c r="C133" s="23" t="s">
        <v>2352</v>
      </c>
      <c r="D133" s="18">
        <v>18</v>
      </c>
      <c r="E133" s="23" t="s">
        <v>2340</v>
      </c>
      <c r="F133" s="24" t="s">
        <v>2341</v>
      </c>
      <c r="G133" s="24" t="s">
        <v>2342</v>
      </c>
      <c r="H133" s="14" t="s">
        <v>2893</v>
      </c>
      <c r="I133" s="24" t="s">
        <v>1853</v>
      </c>
      <c r="J133" s="24" t="s">
        <v>2343</v>
      </c>
      <c r="K133" s="14" t="s">
        <v>2115</v>
      </c>
      <c r="L133" s="25" t="s">
        <v>2120</v>
      </c>
      <c r="M133" s="25" t="s">
        <v>2142</v>
      </c>
      <c r="N133" s="25" t="s">
        <v>51</v>
      </c>
      <c r="O133" s="25" t="s">
        <v>44</v>
      </c>
      <c r="P133" s="142" t="s">
        <v>3065</v>
      </c>
      <c r="Q133" s="14" t="s">
        <v>45</v>
      </c>
      <c r="R133" s="30">
        <v>1</v>
      </c>
      <c r="S133" s="31">
        <v>400000</v>
      </c>
      <c r="T133" s="31">
        <v>0</v>
      </c>
      <c r="U133" s="31">
        <v>0</v>
      </c>
      <c r="V133" s="31">
        <v>400000</v>
      </c>
      <c r="W133" s="31">
        <v>0</v>
      </c>
      <c r="X133" s="31">
        <v>0</v>
      </c>
      <c r="Y133" s="31">
        <v>0</v>
      </c>
      <c r="Z133" s="31">
        <v>0</v>
      </c>
      <c r="AA133" s="31">
        <v>0</v>
      </c>
      <c r="AB133" s="31">
        <v>0</v>
      </c>
      <c r="AC133" s="31">
        <v>0</v>
      </c>
      <c r="AD133" s="31">
        <v>0</v>
      </c>
      <c r="AE133" s="16" t="s">
        <v>41</v>
      </c>
      <c r="AF133" s="15">
        <v>0</v>
      </c>
      <c r="AG133" s="15">
        <v>0</v>
      </c>
      <c r="AH133" s="15">
        <v>0</v>
      </c>
      <c r="AI133" s="15">
        <v>0</v>
      </c>
      <c r="AJ133" s="15">
        <v>0</v>
      </c>
      <c r="AK133" s="15">
        <v>0</v>
      </c>
      <c r="AL133" s="15">
        <v>0</v>
      </c>
      <c r="AM133" s="15">
        <v>0</v>
      </c>
      <c r="AN133" s="15">
        <v>0</v>
      </c>
      <c r="AO133" s="15">
        <v>0</v>
      </c>
      <c r="AP133" s="15">
        <v>0</v>
      </c>
      <c r="AQ133" s="13"/>
      <c r="AR133" s="12">
        <f t="shared" si="49"/>
        <v>0</v>
      </c>
      <c r="AS133" s="12">
        <f t="shared" si="50"/>
        <v>0</v>
      </c>
      <c r="AT133" s="12" t="str">
        <f t="shared" si="42"/>
        <v>D2</v>
      </c>
      <c r="AU133" s="9">
        <f t="shared" si="43"/>
        <v>9</v>
      </c>
      <c r="AV133" s="4">
        <f t="shared" si="51"/>
        <v>1</v>
      </c>
      <c r="AW133" s="4">
        <f t="shared" si="52"/>
        <v>1</v>
      </c>
      <c r="AX133" s="4">
        <f t="shared" si="53"/>
        <v>1</v>
      </c>
      <c r="AY133" s="4">
        <f t="shared" si="54"/>
        <v>1</v>
      </c>
      <c r="AZ133" s="4">
        <f t="shared" si="55"/>
        <v>1</v>
      </c>
      <c r="BA133" s="4">
        <f t="shared" si="56"/>
        <v>1</v>
      </c>
      <c r="BB133" s="4">
        <f t="shared" si="57"/>
        <v>1</v>
      </c>
      <c r="BC133" s="7">
        <f t="shared" si="58"/>
        <v>0</v>
      </c>
      <c r="BD133" s="7">
        <f t="shared" si="44"/>
        <v>1</v>
      </c>
      <c r="BE133" s="7">
        <f t="shared" si="45"/>
        <v>0</v>
      </c>
      <c r="BF133" s="7">
        <f t="shared" si="46"/>
        <v>0</v>
      </c>
      <c r="BG133" s="7">
        <f t="shared" si="47"/>
        <v>1</v>
      </c>
      <c r="BH133" s="4">
        <f t="shared" si="48"/>
        <v>1</v>
      </c>
      <c r="BI133" s="4">
        <f t="shared" si="59"/>
        <v>1</v>
      </c>
      <c r="BJ133" s="4">
        <f t="shared" si="60"/>
        <v>0</v>
      </c>
      <c r="BK133" s="4">
        <f t="shared" si="61"/>
        <v>1</v>
      </c>
    </row>
    <row r="134" spans="1:63" ht="90" customHeight="1" x14ac:dyDescent="0.25">
      <c r="A134" s="17" t="s">
        <v>1847</v>
      </c>
      <c r="B134" s="23" t="s">
        <v>1848</v>
      </c>
      <c r="C134" s="23" t="s">
        <v>2351</v>
      </c>
      <c r="D134" s="18">
        <v>17</v>
      </c>
      <c r="E134" s="23" t="s">
        <v>2336</v>
      </c>
      <c r="F134" s="24" t="s">
        <v>2337</v>
      </c>
      <c r="G134" s="24" t="s">
        <v>2338</v>
      </c>
      <c r="H134" s="14" t="s">
        <v>2893</v>
      </c>
      <c r="I134" s="24" t="s">
        <v>1853</v>
      </c>
      <c r="J134" s="24" t="s">
        <v>2339</v>
      </c>
      <c r="K134" s="14" t="s">
        <v>2115</v>
      </c>
      <c r="L134" s="25" t="s">
        <v>2120</v>
      </c>
      <c r="M134" s="25" t="s">
        <v>2142</v>
      </c>
      <c r="N134" s="25" t="s">
        <v>51</v>
      </c>
      <c r="O134" s="25" t="s">
        <v>44</v>
      </c>
      <c r="P134" s="142" t="s">
        <v>3065</v>
      </c>
      <c r="Q134" s="14" t="s">
        <v>45</v>
      </c>
      <c r="R134" s="30">
        <v>1</v>
      </c>
      <c r="S134" s="31">
        <v>350000</v>
      </c>
      <c r="T134" s="31">
        <v>0</v>
      </c>
      <c r="U134" s="31">
        <v>0</v>
      </c>
      <c r="V134" s="31">
        <v>350000</v>
      </c>
      <c r="W134" s="31">
        <v>0</v>
      </c>
      <c r="X134" s="31">
        <v>0</v>
      </c>
      <c r="Y134" s="31">
        <v>0</v>
      </c>
      <c r="Z134" s="31">
        <v>0</v>
      </c>
      <c r="AA134" s="31">
        <v>0</v>
      </c>
      <c r="AB134" s="31">
        <v>0</v>
      </c>
      <c r="AC134" s="31">
        <v>0</v>
      </c>
      <c r="AD134" s="31">
        <v>0</v>
      </c>
      <c r="AE134" s="16" t="s">
        <v>41</v>
      </c>
      <c r="AF134" s="15">
        <v>0</v>
      </c>
      <c r="AG134" s="15">
        <v>0</v>
      </c>
      <c r="AH134" s="15">
        <v>0</v>
      </c>
      <c r="AI134" s="15">
        <v>0</v>
      </c>
      <c r="AJ134" s="15">
        <v>0</v>
      </c>
      <c r="AK134" s="15">
        <v>0</v>
      </c>
      <c r="AL134" s="15">
        <v>0</v>
      </c>
      <c r="AM134" s="15">
        <v>0</v>
      </c>
      <c r="AN134" s="15">
        <v>0</v>
      </c>
      <c r="AO134" s="15">
        <v>0</v>
      </c>
      <c r="AP134" s="15">
        <v>0</v>
      </c>
      <c r="AQ134" s="13"/>
      <c r="AR134" s="12">
        <f t="shared" si="49"/>
        <v>0</v>
      </c>
      <c r="AS134" s="12">
        <f t="shared" si="50"/>
        <v>0</v>
      </c>
      <c r="AT134" s="12" t="str">
        <f t="shared" si="42"/>
        <v>D2</v>
      </c>
      <c r="AU134" s="9">
        <f t="shared" si="43"/>
        <v>9</v>
      </c>
      <c r="AV134" s="4">
        <f t="shared" si="51"/>
        <v>1</v>
      </c>
      <c r="AW134" s="4">
        <f t="shared" si="52"/>
        <v>1</v>
      </c>
      <c r="AX134" s="4">
        <f t="shared" si="53"/>
        <v>1</v>
      </c>
      <c r="AY134" s="4">
        <f t="shared" si="54"/>
        <v>1</v>
      </c>
      <c r="AZ134" s="4">
        <f t="shared" si="55"/>
        <v>1</v>
      </c>
      <c r="BA134" s="4">
        <f t="shared" si="56"/>
        <v>1</v>
      </c>
      <c r="BB134" s="4">
        <f t="shared" si="57"/>
        <v>1</v>
      </c>
      <c r="BC134" s="7">
        <f t="shared" si="58"/>
        <v>0</v>
      </c>
      <c r="BD134" s="7">
        <f t="shared" si="44"/>
        <v>1</v>
      </c>
      <c r="BE134" s="7">
        <f t="shared" si="45"/>
        <v>0</v>
      </c>
      <c r="BF134" s="7">
        <f t="shared" si="46"/>
        <v>0</v>
      </c>
      <c r="BG134" s="7">
        <f t="shared" si="47"/>
        <v>1</v>
      </c>
      <c r="BH134" s="4">
        <f t="shared" si="48"/>
        <v>1</v>
      </c>
      <c r="BI134" s="4">
        <f t="shared" si="59"/>
        <v>1</v>
      </c>
      <c r="BJ134" s="4">
        <f t="shared" si="60"/>
        <v>0</v>
      </c>
      <c r="BK134" s="4">
        <f t="shared" si="61"/>
        <v>1</v>
      </c>
    </row>
    <row r="135" spans="1:63" ht="90" customHeight="1" x14ac:dyDescent="0.25">
      <c r="A135" s="17" t="s">
        <v>853</v>
      </c>
      <c r="B135" s="23" t="s">
        <v>854</v>
      </c>
      <c r="C135" s="23" t="s">
        <v>871</v>
      </c>
      <c r="D135" s="39"/>
      <c r="E135" s="23" t="s">
        <v>872</v>
      </c>
      <c r="F135" s="24" t="s">
        <v>2425</v>
      </c>
      <c r="G135" s="24" t="s">
        <v>873</v>
      </c>
      <c r="H135" s="24"/>
      <c r="I135" s="24" t="s">
        <v>867</v>
      </c>
      <c r="J135" s="24" t="s">
        <v>866</v>
      </c>
      <c r="K135" s="25" t="s">
        <v>2114</v>
      </c>
      <c r="L135" s="25" t="s">
        <v>2119</v>
      </c>
      <c r="M135" s="25" t="s">
        <v>2135</v>
      </c>
      <c r="N135" s="25" t="s">
        <v>51</v>
      </c>
      <c r="O135" s="25" t="s">
        <v>44</v>
      </c>
      <c r="P135" s="142" t="s">
        <v>3065</v>
      </c>
      <c r="Q135" s="14" t="s">
        <v>45</v>
      </c>
      <c r="R135" s="22">
        <v>1</v>
      </c>
      <c r="S135" s="26">
        <v>6500000</v>
      </c>
      <c r="T135" s="26">
        <v>0</v>
      </c>
      <c r="U135" s="26">
        <v>0</v>
      </c>
      <c r="V135" s="26">
        <v>0</v>
      </c>
      <c r="W135" s="26">
        <v>6500000</v>
      </c>
      <c r="X135" s="26">
        <v>0</v>
      </c>
      <c r="Y135" s="26">
        <v>0</v>
      </c>
      <c r="Z135" s="26">
        <v>0</v>
      </c>
      <c r="AA135" s="31">
        <v>0</v>
      </c>
      <c r="AB135" s="31">
        <v>0</v>
      </c>
      <c r="AC135" s="31">
        <v>0</v>
      </c>
      <c r="AD135" s="31">
        <v>0</v>
      </c>
      <c r="AE135" s="16" t="s">
        <v>41</v>
      </c>
      <c r="AF135" s="26">
        <v>0</v>
      </c>
      <c r="AG135" s="26">
        <v>0</v>
      </c>
      <c r="AH135" s="26">
        <v>0</v>
      </c>
      <c r="AI135" s="26">
        <v>0</v>
      </c>
      <c r="AJ135" s="26">
        <v>0</v>
      </c>
      <c r="AK135" s="26">
        <v>0</v>
      </c>
      <c r="AL135" s="26">
        <v>0</v>
      </c>
      <c r="AM135" s="15">
        <v>0</v>
      </c>
      <c r="AN135" s="15">
        <v>0</v>
      </c>
      <c r="AO135" s="15">
        <v>0</v>
      </c>
      <c r="AP135" s="15">
        <v>0</v>
      </c>
      <c r="AQ135" s="13"/>
      <c r="AR135" s="12">
        <f t="shared" si="49"/>
        <v>0</v>
      </c>
      <c r="AS135" s="12">
        <f t="shared" si="50"/>
        <v>1</v>
      </c>
      <c r="AT135" s="12" t="str">
        <f t="shared" ref="AT135:AT202" si="62">LEFT(M135,(FIND(" ",M135,1)-1))</f>
        <v>C3</v>
      </c>
      <c r="AU135" s="9">
        <f t="shared" ref="AU135:AU202" si="63">AV135+AW135+AX135+AY135+AZ135+BA135+BD135+BH135+BI135</f>
        <v>7</v>
      </c>
      <c r="AV135" s="4">
        <f t="shared" si="51"/>
        <v>1</v>
      </c>
      <c r="AW135" s="4">
        <f t="shared" si="52"/>
        <v>1</v>
      </c>
      <c r="AX135" s="4">
        <f t="shared" si="53"/>
        <v>1</v>
      </c>
      <c r="AY135" s="4">
        <f t="shared" si="54"/>
        <v>0</v>
      </c>
      <c r="AZ135" s="4">
        <f t="shared" si="55"/>
        <v>1</v>
      </c>
      <c r="BA135" s="4">
        <f t="shared" si="56"/>
        <v>0</v>
      </c>
      <c r="BB135" s="4">
        <f t="shared" si="57"/>
        <v>0</v>
      </c>
      <c r="BC135" s="7">
        <f t="shared" si="58"/>
        <v>0</v>
      </c>
      <c r="BD135" s="7">
        <f t="shared" ref="BD135:BD202" si="64">IF(OR(BE135=1,BF135=1,BG135=1),1,0)</f>
        <v>1</v>
      </c>
      <c r="BE135" s="7">
        <f t="shared" ref="BE135:BE202" si="65">IF(AND(K135="01 Záchrana",L135="0 Odstránenie havarijného stavu",M135="0 Odstránenie havarijného stavu"),1,0)</f>
        <v>0</v>
      </c>
      <c r="BF135" s="7">
        <f t="shared" ref="BF135:BF202" si="66">IF(AND(K135="02 Hlavná činnosť",OR(M135="C1 Javisková technika",M135="C2 Osvetľovacia technika",M135="C3 Zvuková technika",M135="C4 Nahrávacia a vysielacia technika",M135="C5 Mikroporty",M135="D1 Nákup štandardnej IT techniky",M135="E1 Nákup hudobných nástrojov",M135="E2 Tvorba inscenácií, nákup umeleckých licencií",M135="E3 Akvizícia zbierkových predmetov")),1,0)</f>
        <v>1</v>
      </c>
      <c r="BG135" s="7">
        <f t="shared" ref="BG135:BG202" si="67">IF(AND(K135="03 Rozvoj",OR(M135="A1 Nákup budovy",M135="A2 Výstavba budovy",M135="A3 Dostavba budovy",M135="A4 Stavebný dozor",M135="B1 Komplexná rekonštrukcia",M135="B2 Stavebná reprofilizácia priestorov",M135="B3 Stavebná rekonštrukcia priestorov",M135="B4 Vykurovanie nehnuteľnosti",M135="B5 Rekonštrukcia extravilánu",M135="C6 Vzduchotechnika",M135="C90 Dopravné prostriedky",M135="C7 Zabezpečovacia technika",M135="C8 Mobiliár",M135="C9 Elektrické spotrebiče",M135="C91 Technické vybavenie dielní",M135="D2 Zhodnotenie existujúceho špeciálneho HW/SW",M135="D3 Obstaranie novej IT funkcionality",M135="F1 Rekonštrukcia expozičných priestorov",M135="F2 Vytvorenie novej expozície/výstavy",M135="F3 Realizácia výskumu",M135="G Reformný zámer")),1,0)</f>
        <v>0</v>
      </c>
      <c r="BH135" s="4">
        <f t="shared" ref="BH135:BH202" si="68">IF(I135="",0,1)</f>
        <v>1</v>
      </c>
      <c r="BI135" s="4">
        <f t="shared" si="59"/>
        <v>1</v>
      </c>
      <c r="BJ135" s="4">
        <f t="shared" si="60"/>
        <v>0</v>
      </c>
      <c r="BK135" s="4">
        <f t="shared" si="61"/>
        <v>1</v>
      </c>
    </row>
    <row r="136" spans="1:63" ht="90" customHeight="1" x14ac:dyDescent="0.25">
      <c r="A136" s="17" t="s">
        <v>853</v>
      </c>
      <c r="B136" s="23" t="s">
        <v>854</v>
      </c>
      <c r="C136" s="23" t="s">
        <v>876</v>
      </c>
      <c r="D136" s="39"/>
      <c r="E136" s="23" t="s">
        <v>2427</v>
      </c>
      <c r="F136" s="24" t="s">
        <v>2428</v>
      </c>
      <c r="G136" s="24" t="s">
        <v>877</v>
      </c>
      <c r="H136" s="24"/>
      <c r="I136" s="24" t="s">
        <v>867</v>
      </c>
      <c r="J136" s="24" t="s">
        <v>866</v>
      </c>
      <c r="K136" s="25" t="s">
        <v>2114</v>
      </c>
      <c r="L136" s="25" t="s">
        <v>2119</v>
      </c>
      <c r="M136" s="25" t="s">
        <v>2134</v>
      </c>
      <c r="N136" s="25" t="s">
        <v>51</v>
      </c>
      <c r="O136" s="25" t="s">
        <v>44</v>
      </c>
      <c r="P136" s="142" t="s">
        <v>3065</v>
      </c>
      <c r="Q136" s="14" t="s">
        <v>45</v>
      </c>
      <c r="R136" s="22">
        <v>1</v>
      </c>
      <c r="S136" s="26">
        <v>3500000</v>
      </c>
      <c r="T136" s="26">
        <v>0</v>
      </c>
      <c r="U136" s="26">
        <v>0</v>
      </c>
      <c r="V136" s="26">
        <v>0</v>
      </c>
      <c r="W136" s="26">
        <v>3500000</v>
      </c>
      <c r="X136" s="26">
        <v>0</v>
      </c>
      <c r="Y136" s="26">
        <v>0</v>
      </c>
      <c r="Z136" s="26">
        <v>0</v>
      </c>
      <c r="AA136" s="31">
        <v>0</v>
      </c>
      <c r="AB136" s="31">
        <v>0</v>
      </c>
      <c r="AC136" s="31">
        <v>0</v>
      </c>
      <c r="AD136" s="31">
        <v>0</v>
      </c>
      <c r="AE136" s="16" t="s">
        <v>41</v>
      </c>
      <c r="AF136" s="27">
        <v>0</v>
      </c>
      <c r="AG136" s="27">
        <v>0</v>
      </c>
      <c r="AH136" s="27">
        <v>0</v>
      </c>
      <c r="AI136" s="27">
        <v>0</v>
      </c>
      <c r="AJ136" s="27">
        <v>0</v>
      </c>
      <c r="AK136" s="27">
        <v>0</v>
      </c>
      <c r="AL136" s="27">
        <v>0</v>
      </c>
      <c r="AM136" s="15">
        <v>0</v>
      </c>
      <c r="AN136" s="15">
        <v>0</v>
      </c>
      <c r="AO136" s="15">
        <v>0</v>
      </c>
      <c r="AP136" s="15">
        <v>0</v>
      </c>
      <c r="AQ136" s="13"/>
      <c r="AR136" s="12">
        <f t="shared" si="49"/>
        <v>0</v>
      </c>
      <c r="AS136" s="12">
        <f t="shared" si="50"/>
        <v>1</v>
      </c>
      <c r="AT136" s="12" t="str">
        <f t="shared" si="62"/>
        <v>C2</v>
      </c>
      <c r="AU136" s="9">
        <f t="shared" si="63"/>
        <v>7</v>
      </c>
      <c r="AV136" s="4">
        <f t="shared" si="51"/>
        <v>1</v>
      </c>
      <c r="AW136" s="4">
        <f t="shared" si="52"/>
        <v>1</v>
      </c>
      <c r="AX136" s="4">
        <f t="shared" si="53"/>
        <v>1</v>
      </c>
      <c r="AY136" s="4">
        <f t="shared" si="54"/>
        <v>0</v>
      </c>
      <c r="AZ136" s="4">
        <f t="shared" si="55"/>
        <v>1</v>
      </c>
      <c r="BA136" s="4">
        <f t="shared" si="56"/>
        <v>0</v>
      </c>
      <c r="BB136" s="4">
        <f t="shared" si="57"/>
        <v>0</v>
      </c>
      <c r="BC136" s="7">
        <f t="shared" si="58"/>
        <v>0</v>
      </c>
      <c r="BD136" s="7">
        <f t="shared" si="64"/>
        <v>1</v>
      </c>
      <c r="BE136" s="7">
        <f t="shared" si="65"/>
        <v>0</v>
      </c>
      <c r="BF136" s="7">
        <f t="shared" si="66"/>
        <v>1</v>
      </c>
      <c r="BG136" s="7">
        <f t="shared" si="67"/>
        <v>0</v>
      </c>
      <c r="BH136" s="4">
        <f t="shared" si="68"/>
        <v>1</v>
      </c>
      <c r="BI136" s="4">
        <f t="shared" si="59"/>
        <v>1</v>
      </c>
      <c r="BJ136" s="4">
        <f t="shared" si="60"/>
        <v>0</v>
      </c>
      <c r="BK136" s="4">
        <f t="shared" si="61"/>
        <v>1</v>
      </c>
    </row>
    <row r="137" spans="1:63" ht="90" customHeight="1" x14ac:dyDescent="0.25">
      <c r="A137" s="17" t="s">
        <v>853</v>
      </c>
      <c r="B137" s="38" t="s">
        <v>854</v>
      </c>
      <c r="C137" s="38" t="s">
        <v>878</v>
      </c>
      <c r="D137" s="39"/>
      <c r="E137" s="23" t="s">
        <v>2429</v>
      </c>
      <c r="F137" s="29" t="s">
        <v>2430</v>
      </c>
      <c r="G137" s="29" t="s">
        <v>877</v>
      </c>
      <c r="H137" s="29"/>
      <c r="I137" s="29" t="s">
        <v>867</v>
      </c>
      <c r="J137" s="29" t="s">
        <v>866</v>
      </c>
      <c r="K137" s="25" t="s">
        <v>2114</v>
      </c>
      <c r="L137" s="25" t="s">
        <v>2119</v>
      </c>
      <c r="M137" s="25" t="s">
        <v>2134</v>
      </c>
      <c r="N137" s="25" t="s">
        <v>51</v>
      </c>
      <c r="O137" s="25" t="s">
        <v>44</v>
      </c>
      <c r="P137" s="142" t="s">
        <v>3065</v>
      </c>
      <c r="Q137" s="14" t="s">
        <v>45</v>
      </c>
      <c r="R137" s="22">
        <v>1</v>
      </c>
      <c r="S137" s="40">
        <v>3500000</v>
      </c>
      <c r="T137" s="21">
        <v>0</v>
      </c>
      <c r="U137" s="21">
        <v>0</v>
      </c>
      <c r="V137" s="21">
        <v>0</v>
      </c>
      <c r="W137" s="26">
        <v>0</v>
      </c>
      <c r="X137" s="21">
        <v>3500000</v>
      </c>
      <c r="Y137" s="21">
        <v>0</v>
      </c>
      <c r="Z137" s="21">
        <v>0</v>
      </c>
      <c r="AA137" s="31">
        <v>0</v>
      </c>
      <c r="AB137" s="31">
        <v>0</v>
      </c>
      <c r="AC137" s="31">
        <v>0</v>
      </c>
      <c r="AD137" s="31">
        <v>0</v>
      </c>
      <c r="AE137" s="16" t="s">
        <v>41</v>
      </c>
      <c r="AF137" s="41">
        <v>0</v>
      </c>
      <c r="AG137" s="26">
        <v>0</v>
      </c>
      <c r="AH137" s="26">
        <v>0</v>
      </c>
      <c r="AI137" s="26">
        <v>0</v>
      </c>
      <c r="AJ137" s="26">
        <v>0</v>
      </c>
      <c r="AK137" s="26">
        <v>0</v>
      </c>
      <c r="AL137" s="26">
        <v>0</v>
      </c>
      <c r="AM137" s="15">
        <v>0</v>
      </c>
      <c r="AN137" s="15">
        <v>0</v>
      </c>
      <c r="AO137" s="15">
        <v>0</v>
      </c>
      <c r="AP137" s="15">
        <v>0</v>
      </c>
      <c r="AQ137" s="42"/>
      <c r="AR137" s="12">
        <f t="shared" si="49"/>
        <v>0</v>
      </c>
      <c r="AS137" s="12">
        <f t="shared" si="50"/>
        <v>1</v>
      </c>
      <c r="AT137" s="12" t="str">
        <f t="shared" si="62"/>
        <v>C2</v>
      </c>
      <c r="AU137" s="9">
        <f t="shared" si="63"/>
        <v>7</v>
      </c>
      <c r="AV137" s="4">
        <f t="shared" si="51"/>
        <v>1</v>
      </c>
      <c r="AW137" s="4">
        <f t="shared" si="52"/>
        <v>1</v>
      </c>
      <c r="AX137" s="4">
        <f t="shared" si="53"/>
        <v>1</v>
      </c>
      <c r="AY137" s="4">
        <f t="shared" si="54"/>
        <v>0</v>
      </c>
      <c r="AZ137" s="4">
        <f t="shared" si="55"/>
        <v>1</v>
      </c>
      <c r="BA137" s="4">
        <f t="shared" si="56"/>
        <v>0</v>
      </c>
      <c r="BB137" s="4">
        <f t="shared" si="57"/>
        <v>0</v>
      </c>
      <c r="BC137" s="7">
        <f t="shared" si="58"/>
        <v>0</v>
      </c>
      <c r="BD137" s="7">
        <f t="shared" si="64"/>
        <v>1</v>
      </c>
      <c r="BE137" s="7">
        <f t="shared" si="65"/>
        <v>0</v>
      </c>
      <c r="BF137" s="7">
        <f t="shared" si="66"/>
        <v>1</v>
      </c>
      <c r="BG137" s="7">
        <f t="shared" si="67"/>
        <v>0</v>
      </c>
      <c r="BH137" s="4">
        <f t="shared" si="68"/>
        <v>1</v>
      </c>
      <c r="BI137" s="4">
        <f t="shared" si="59"/>
        <v>1</v>
      </c>
      <c r="BJ137" s="4">
        <f t="shared" si="60"/>
        <v>0</v>
      </c>
      <c r="BK137" s="4">
        <f t="shared" si="61"/>
        <v>1</v>
      </c>
    </row>
    <row r="138" spans="1:63" ht="90" customHeight="1" x14ac:dyDescent="0.25">
      <c r="A138" s="17" t="s">
        <v>853</v>
      </c>
      <c r="B138" s="23" t="s">
        <v>854</v>
      </c>
      <c r="C138" s="23" t="s">
        <v>2452</v>
      </c>
      <c r="D138" s="39"/>
      <c r="E138" s="23" t="s">
        <v>2453</v>
      </c>
      <c r="F138" s="24" t="s">
        <v>2454</v>
      </c>
      <c r="G138" s="24" t="s">
        <v>2455</v>
      </c>
      <c r="H138" s="14" t="s">
        <v>2893</v>
      </c>
      <c r="I138" s="24" t="s">
        <v>867</v>
      </c>
      <c r="J138" s="24" t="s">
        <v>866</v>
      </c>
      <c r="K138" s="25" t="s">
        <v>2114</v>
      </c>
      <c r="L138" s="25" t="s">
        <v>2119</v>
      </c>
      <c r="M138" s="25" t="s">
        <v>2134</v>
      </c>
      <c r="N138" s="25" t="s">
        <v>51</v>
      </c>
      <c r="O138" s="25" t="s">
        <v>44</v>
      </c>
      <c r="P138" s="142" t="s">
        <v>3065</v>
      </c>
      <c r="Q138" s="14" t="s">
        <v>45</v>
      </c>
      <c r="R138" s="30">
        <v>1</v>
      </c>
      <c r="S138" s="31">
        <v>80000</v>
      </c>
      <c r="T138" s="31">
        <v>0</v>
      </c>
      <c r="U138" s="31">
        <v>0</v>
      </c>
      <c r="V138" s="31">
        <v>80000</v>
      </c>
      <c r="W138" s="31">
        <v>0</v>
      </c>
      <c r="X138" s="31">
        <v>0</v>
      </c>
      <c r="Y138" s="31">
        <v>0</v>
      </c>
      <c r="Z138" s="31">
        <v>0</v>
      </c>
      <c r="AA138" s="31">
        <v>0</v>
      </c>
      <c r="AB138" s="31">
        <v>0</v>
      </c>
      <c r="AC138" s="31">
        <v>0</v>
      </c>
      <c r="AD138" s="31">
        <v>0</v>
      </c>
      <c r="AE138" s="16" t="s">
        <v>41</v>
      </c>
      <c r="AF138" s="15">
        <v>0</v>
      </c>
      <c r="AG138" s="15">
        <v>0</v>
      </c>
      <c r="AH138" s="15">
        <v>0</v>
      </c>
      <c r="AI138" s="15">
        <v>0</v>
      </c>
      <c r="AJ138" s="15">
        <v>0</v>
      </c>
      <c r="AK138" s="15">
        <v>0</v>
      </c>
      <c r="AL138" s="15">
        <v>0</v>
      </c>
      <c r="AM138" s="15">
        <v>0</v>
      </c>
      <c r="AN138" s="15">
        <v>0</v>
      </c>
      <c r="AO138" s="15">
        <v>0</v>
      </c>
      <c r="AP138" s="15">
        <v>0</v>
      </c>
      <c r="AQ138" s="13"/>
      <c r="AR138" s="12">
        <f t="shared" si="49"/>
        <v>1</v>
      </c>
      <c r="AS138" s="12">
        <f t="shared" si="50"/>
        <v>0</v>
      </c>
      <c r="AT138" s="12" t="str">
        <f t="shared" si="62"/>
        <v>C2</v>
      </c>
      <c r="AU138" s="9">
        <f t="shared" si="63"/>
        <v>8</v>
      </c>
      <c r="AV138" s="4">
        <f t="shared" si="51"/>
        <v>1</v>
      </c>
      <c r="AW138" s="4">
        <f t="shared" si="52"/>
        <v>1</v>
      </c>
      <c r="AX138" s="4">
        <f t="shared" si="53"/>
        <v>1</v>
      </c>
      <c r="AY138" s="4">
        <f t="shared" si="54"/>
        <v>0</v>
      </c>
      <c r="AZ138" s="4">
        <f t="shared" si="55"/>
        <v>1</v>
      </c>
      <c r="BA138" s="4">
        <f t="shared" si="56"/>
        <v>1</v>
      </c>
      <c r="BB138" s="4">
        <f t="shared" si="57"/>
        <v>1</v>
      </c>
      <c r="BC138" s="7">
        <f t="shared" si="58"/>
        <v>0</v>
      </c>
      <c r="BD138" s="7">
        <f t="shared" si="64"/>
        <v>1</v>
      </c>
      <c r="BE138" s="7">
        <f t="shared" si="65"/>
        <v>0</v>
      </c>
      <c r="BF138" s="7">
        <f t="shared" si="66"/>
        <v>1</v>
      </c>
      <c r="BG138" s="7">
        <f t="shared" si="67"/>
        <v>0</v>
      </c>
      <c r="BH138" s="4">
        <f t="shared" si="68"/>
        <v>1</v>
      </c>
      <c r="BI138" s="4">
        <f t="shared" si="59"/>
        <v>1</v>
      </c>
      <c r="BJ138" s="4">
        <f t="shared" si="60"/>
        <v>0</v>
      </c>
      <c r="BK138" s="4">
        <f t="shared" si="61"/>
        <v>1</v>
      </c>
    </row>
    <row r="139" spans="1:63" ht="90" customHeight="1" x14ac:dyDescent="0.25">
      <c r="A139" s="17" t="s">
        <v>853</v>
      </c>
      <c r="B139" s="23" t="s">
        <v>854</v>
      </c>
      <c r="C139" s="23" t="s">
        <v>2456</v>
      </c>
      <c r="D139" s="39"/>
      <c r="E139" s="23" t="s">
        <v>2457</v>
      </c>
      <c r="F139" s="24" t="s">
        <v>2454</v>
      </c>
      <c r="G139" s="24" t="s">
        <v>2455</v>
      </c>
      <c r="H139" s="14" t="s">
        <v>2893</v>
      </c>
      <c r="I139" s="24" t="s">
        <v>867</v>
      </c>
      <c r="J139" s="24" t="s">
        <v>866</v>
      </c>
      <c r="K139" s="25" t="s">
        <v>2114</v>
      </c>
      <c r="L139" s="25" t="s">
        <v>2119</v>
      </c>
      <c r="M139" s="25" t="s">
        <v>2134</v>
      </c>
      <c r="N139" s="25" t="s">
        <v>51</v>
      </c>
      <c r="O139" s="25" t="s">
        <v>44</v>
      </c>
      <c r="P139" s="142" t="s">
        <v>3065</v>
      </c>
      <c r="Q139" s="14" t="s">
        <v>45</v>
      </c>
      <c r="R139" s="30">
        <v>1</v>
      </c>
      <c r="S139" s="31">
        <v>80000</v>
      </c>
      <c r="T139" s="31">
        <v>0</v>
      </c>
      <c r="U139" s="31">
        <v>0</v>
      </c>
      <c r="V139" s="31">
        <v>80000</v>
      </c>
      <c r="W139" s="31">
        <v>0</v>
      </c>
      <c r="X139" s="31">
        <v>0</v>
      </c>
      <c r="Y139" s="31">
        <v>0</v>
      </c>
      <c r="Z139" s="31">
        <v>0</v>
      </c>
      <c r="AA139" s="31">
        <v>0</v>
      </c>
      <c r="AB139" s="31">
        <v>0</v>
      </c>
      <c r="AC139" s="31">
        <v>0</v>
      </c>
      <c r="AD139" s="31">
        <v>0</v>
      </c>
      <c r="AE139" s="16" t="s">
        <v>41</v>
      </c>
      <c r="AF139" s="15">
        <v>0</v>
      </c>
      <c r="AG139" s="15">
        <v>0</v>
      </c>
      <c r="AH139" s="15">
        <v>0</v>
      </c>
      <c r="AI139" s="15">
        <v>0</v>
      </c>
      <c r="AJ139" s="15">
        <v>0</v>
      </c>
      <c r="AK139" s="15">
        <v>0</v>
      </c>
      <c r="AL139" s="15">
        <v>0</v>
      </c>
      <c r="AM139" s="15">
        <v>0</v>
      </c>
      <c r="AN139" s="15">
        <v>0</v>
      </c>
      <c r="AO139" s="15">
        <v>0</v>
      </c>
      <c r="AP139" s="15">
        <v>0</v>
      </c>
      <c r="AQ139" s="13"/>
      <c r="AR139" s="12">
        <f t="shared" si="49"/>
        <v>1</v>
      </c>
      <c r="AS139" s="12">
        <f t="shared" si="50"/>
        <v>0</v>
      </c>
      <c r="AT139" s="12" t="str">
        <f t="shared" si="62"/>
        <v>C2</v>
      </c>
      <c r="AU139" s="9">
        <f t="shared" si="63"/>
        <v>8</v>
      </c>
      <c r="AV139" s="4">
        <f t="shared" si="51"/>
        <v>1</v>
      </c>
      <c r="AW139" s="4">
        <f t="shared" si="52"/>
        <v>1</v>
      </c>
      <c r="AX139" s="4">
        <f t="shared" si="53"/>
        <v>1</v>
      </c>
      <c r="AY139" s="4">
        <f t="shared" si="54"/>
        <v>0</v>
      </c>
      <c r="AZ139" s="4">
        <f t="shared" si="55"/>
        <v>1</v>
      </c>
      <c r="BA139" s="4">
        <f t="shared" si="56"/>
        <v>1</v>
      </c>
      <c r="BB139" s="4">
        <f t="shared" si="57"/>
        <v>1</v>
      </c>
      <c r="BC139" s="7">
        <f t="shared" si="58"/>
        <v>0</v>
      </c>
      <c r="BD139" s="7">
        <f t="shared" si="64"/>
        <v>1</v>
      </c>
      <c r="BE139" s="7">
        <f t="shared" si="65"/>
        <v>0</v>
      </c>
      <c r="BF139" s="7">
        <f t="shared" si="66"/>
        <v>1</v>
      </c>
      <c r="BG139" s="7">
        <f t="shared" si="67"/>
        <v>0</v>
      </c>
      <c r="BH139" s="4">
        <f t="shared" si="68"/>
        <v>1</v>
      </c>
      <c r="BI139" s="4">
        <f t="shared" si="59"/>
        <v>1</v>
      </c>
      <c r="BJ139" s="4">
        <f t="shared" si="60"/>
        <v>0</v>
      </c>
      <c r="BK139" s="4">
        <f t="shared" si="61"/>
        <v>1</v>
      </c>
    </row>
    <row r="140" spans="1:63" ht="90" customHeight="1" x14ac:dyDescent="0.25">
      <c r="A140" s="17" t="s">
        <v>853</v>
      </c>
      <c r="B140" s="23" t="s">
        <v>854</v>
      </c>
      <c r="C140" s="23" t="s">
        <v>874</v>
      </c>
      <c r="D140" s="39"/>
      <c r="E140" s="23" t="s">
        <v>875</v>
      </c>
      <c r="F140" s="24" t="s">
        <v>2426</v>
      </c>
      <c r="G140" s="24" t="s">
        <v>873</v>
      </c>
      <c r="H140" s="24"/>
      <c r="I140" s="24" t="s">
        <v>867</v>
      </c>
      <c r="J140" s="24" t="s">
        <v>866</v>
      </c>
      <c r="K140" s="25" t="s">
        <v>2114</v>
      </c>
      <c r="L140" s="25" t="s">
        <v>2119</v>
      </c>
      <c r="M140" s="25" t="s">
        <v>2135</v>
      </c>
      <c r="N140" s="25" t="s">
        <v>51</v>
      </c>
      <c r="O140" s="25" t="s">
        <v>44</v>
      </c>
      <c r="P140" s="142" t="s">
        <v>3065</v>
      </c>
      <c r="Q140" s="14" t="s">
        <v>45</v>
      </c>
      <c r="R140" s="22">
        <v>1</v>
      </c>
      <c r="S140" s="26">
        <v>6200000</v>
      </c>
      <c r="T140" s="26">
        <v>0</v>
      </c>
      <c r="U140" s="26">
        <v>0</v>
      </c>
      <c r="V140" s="26">
        <v>0</v>
      </c>
      <c r="W140" s="26">
        <v>0</v>
      </c>
      <c r="X140" s="26">
        <v>6200000</v>
      </c>
      <c r="Y140" s="26">
        <v>0</v>
      </c>
      <c r="Z140" s="26">
        <v>0</v>
      </c>
      <c r="AA140" s="31">
        <v>0</v>
      </c>
      <c r="AB140" s="31">
        <v>0</v>
      </c>
      <c r="AC140" s="31">
        <v>0</v>
      </c>
      <c r="AD140" s="31">
        <v>0</v>
      </c>
      <c r="AE140" s="16" t="s">
        <v>41</v>
      </c>
      <c r="AF140" s="27">
        <v>0</v>
      </c>
      <c r="AG140" s="27">
        <v>0</v>
      </c>
      <c r="AH140" s="27">
        <v>0</v>
      </c>
      <c r="AI140" s="27">
        <v>0</v>
      </c>
      <c r="AJ140" s="27">
        <v>0</v>
      </c>
      <c r="AK140" s="27">
        <v>0</v>
      </c>
      <c r="AL140" s="27">
        <v>0</v>
      </c>
      <c r="AM140" s="15">
        <v>0</v>
      </c>
      <c r="AN140" s="15">
        <v>0</v>
      </c>
      <c r="AO140" s="15">
        <v>0</v>
      </c>
      <c r="AP140" s="15">
        <v>0</v>
      </c>
      <c r="AQ140" s="13"/>
      <c r="AR140" s="12">
        <f t="shared" si="49"/>
        <v>0</v>
      </c>
      <c r="AS140" s="12">
        <f t="shared" si="50"/>
        <v>1</v>
      </c>
      <c r="AT140" s="12" t="str">
        <f t="shared" si="62"/>
        <v>C3</v>
      </c>
      <c r="AU140" s="9">
        <f t="shared" si="63"/>
        <v>7</v>
      </c>
      <c r="AV140" s="4">
        <f t="shared" si="51"/>
        <v>1</v>
      </c>
      <c r="AW140" s="4">
        <f t="shared" si="52"/>
        <v>1</v>
      </c>
      <c r="AX140" s="4">
        <f t="shared" si="53"/>
        <v>1</v>
      </c>
      <c r="AY140" s="4">
        <f t="shared" si="54"/>
        <v>0</v>
      </c>
      <c r="AZ140" s="4">
        <f t="shared" si="55"/>
        <v>1</v>
      </c>
      <c r="BA140" s="4">
        <f t="shared" si="56"/>
        <v>0</v>
      </c>
      <c r="BB140" s="4">
        <f t="shared" si="57"/>
        <v>0</v>
      </c>
      <c r="BC140" s="7">
        <f t="shared" si="58"/>
        <v>0</v>
      </c>
      <c r="BD140" s="7">
        <f t="shared" si="64"/>
        <v>1</v>
      </c>
      <c r="BE140" s="7">
        <f t="shared" si="65"/>
        <v>0</v>
      </c>
      <c r="BF140" s="7">
        <f t="shared" si="66"/>
        <v>1</v>
      </c>
      <c r="BG140" s="7">
        <f t="shared" si="67"/>
        <v>0</v>
      </c>
      <c r="BH140" s="4">
        <f t="shared" si="68"/>
        <v>1</v>
      </c>
      <c r="BI140" s="4">
        <f t="shared" si="59"/>
        <v>1</v>
      </c>
      <c r="BJ140" s="4">
        <f t="shared" si="60"/>
        <v>0</v>
      </c>
      <c r="BK140" s="4">
        <f t="shared" si="61"/>
        <v>1</v>
      </c>
    </row>
    <row r="141" spans="1:63" ht="90" customHeight="1" x14ac:dyDescent="0.25">
      <c r="A141" s="17" t="s">
        <v>1593</v>
      </c>
      <c r="B141" s="23" t="s">
        <v>1594</v>
      </c>
      <c r="C141" s="23" t="s">
        <v>2531</v>
      </c>
      <c r="D141" s="18">
        <v>11</v>
      </c>
      <c r="E141" s="23" t="s">
        <v>2532</v>
      </c>
      <c r="F141" s="24" t="s">
        <v>2533</v>
      </c>
      <c r="G141" s="24" t="s">
        <v>2534</v>
      </c>
      <c r="H141" s="24"/>
      <c r="I141" s="24" t="s">
        <v>2535</v>
      </c>
      <c r="J141" s="24" t="s">
        <v>2536</v>
      </c>
      <c r="K141" s="14" t="s">
        <v>2115</v>
      </c>
      <c r="L141" s="14" t="s">
        <v>2117</v>
      </c>
      <c r="M141" s="14" t="s">
        <v>2130</v>
      </c>
      <c r="N141" s="25" t="s">
        <v>51</v>
      </c>
      <c r="O141" s="25" t="s">
        <v>44</v>
      </c>
      <c r="P141" s="142" t="s">
        <v>3065</v>
      </c>
      <c r="Q141" s="14" t="s">
        <v>45</v>
      </c>
      <c r="R141" s="22">
        <v>1</v>
      </c>
      <c r="S141" s="26">
        <v>1335000</v>
      </c>
      <c r="T141" s="26">
        <v>35000</v>
      </c>
      <c r="U141" s="26">
        <v>0</v>
      </c>
      <c r="V141" s="26"/>
      <c r="W141" s="26">
        <v>35000</v>
      </c>
      <c r="X141" s="26">
        <v>500000</v>
      </c>
      <c r="Y141" s="26">
        <v>800000</v>
      </c>
      <c r="Z141" s="26">
        <v>0</v>
      </c>
      <c r="AA141" s="31">
        <v>0</v>
      </c>
      <c r="AB141" s="31">
        <v>0</v>
      </c>
      <c r="AC141" s="31">
        <v>0</v>
      </c>
      <c r="AD141" s="31">
        <v>0</v>
      </c>
      <c r="AE141" s="16" t="s">
        <v>41</v>
      </c>
      <c r="AF141" s="28">
        <v>50000</v>
      </c>
      <c r="AG141" s="26">
        <v>0</v>
      </c>
      <c r="AH141" s="26">
        <v>0</v>
      </c>
      <c r="AI141" s="26">
        <v>50000</v>
      </c>
      <c r="AJ141" s="26">
        <v>0</v>
      </c>
      <c r="AK141" s="26">
        <v>0</v>
      </c>
      <c r="AL141" s="26">
        <v>0</v>
      </c>
      <c r="AM141" s="15">
        <v>0</v>
      </c>
      <c r="AN141" s="15">
        <v>0</v>
      </c>
      <c r="AO141" s="15">
        <v>0</v>
      </c>
      <c r="AP141" s="15">
        <v>0</v>
      </c>
      <c r="AQ141" s="13" t="s">
        <v>2537</v>
      </c>
      <c r="AR141" s="12">
        <f t="shared" si="49"/>
        <v>0</v>
      </c>
      <c r="AS141" s="12">
        <f t="shared" si="50"/>
        <v>1</v>
      </c>
      <c r="AT141" s="12" t="str">
        <f t="shared" si="62"/>
        <v>B3</v>
      </c>
      <c r="AU141" s="9">
        <f t="shared" si="63"/>
        <v>8</v>
      </c>
      <c r="AV141" s="4">
        <f t="shared" si="51"/>
        <v>1</v>
      </c>
      <c r="AW141" s="4">
        <f t="shared" si="52"/>
        <v>1</v>
      </c>
      <c r="AX141" s="4">
        <f t="shared" si="53"/>
        <v>1</v>
      </c>
      <c r="AY141" s="4">
        <f t="shared" si="54"/>
        <v>1</v>
      </c>
      <c r="AZ141" s="4">
        <f t="shared" si="55"/>
        <v>1</v>
      </c>
      <c r="BA141" s="4">
        <f t="shared" si="56"/>
        <v>0</v>
      </c>
      <c r="BB141" s="4">
        <f t="shared" si="57"/>
        <v>0</v>
      </c>
      <c r="BC141" s="7">
        <f t="shared" si="58"/>
        <v>0</v>
      </c>
      <c r="BD141" s="7">
        <f t="shared" si="64"/>
        <v>1</v>
      </c>
      <c r="BE141" s="7">
        <f t="shared" si="65"/>
        <v>0</v>
      </c>
      <c r="BF141" s="7">
        <f t="shared" si="66"/>
        <v>0</v>
      </c>
      <c r="BG141" s="7">
        <f t="shared" si="67"/>
        <v>1</v>
      </c>
      <c r="BH141" s="4">
        <f t="shared" si="68"/>
        <v>1</v>
      </c>
      <c r="BI141" s="4">
        <f t="shared" si="59"/>
        <v>1</v>
      </c>
      <c r="BJ141" s="4">
        <f t="shared" si="60"/>
        <v>0</v>
      </c>
      <c r="BK141" s="4">
        <f t="shared" si="61"/>
        <v>1</v>
      </c>
    </row>
    <row r="142" spans="1:63" ht="90" customHeight="1" x14ac:dyDescent="0.25">
      <c r="A142" s="17" t="s">
        <v>1593</v>
      </c>
      <c r="B142" s="23" t="s">
        <v>1594</v>
      </c>
      <c r="C142" s="23" t="s">
        <v>2280</v>
      </c>
      <c r="D142" s="18">
        <v>9</v>
      </c>
      <c r="E142" s="23" t="s">
        <v>2281</v>
      </c>
      <c r="F142" s="24" t="s">
        <v>2282</v>
      </c>
      <c r="G142" s="24" t="s">
        <v>2283</v>
      </c>
      <c r="H142" s="14" t="s">
        <v>2893</v>
      </c>
      <c r="I142" s="24"/>
      <c r="J142" s="24" t="s">
        <v>2284</v>
      </c>
      <c r="K142" s="25" t="s">
        <v>2115</v>
      </c>
      <c r="L142" s="25" t="s">
        <v>2117</v>
      </c>
      <c r="M142" s="25" t="s">
        <v>2130</v>
      </c>
      <c r="N142" s="25" t="s">
        <v>51</v>
      </c>
      <c r="O142" s="25" t="s">
        <v>44</v>
      </c>
      <c r="P142" s="142" t="s">
        <v>3065</v>
      </c>
      <c r="Q142" s="14" t="s">
        <v>45</v>
      </c>
      <c r="R142" s="30">
        <v>1</v>
      </c>
      <c r="S142" s="31">
        <v>450000</v>
      </c>
      <c r="T142" s="31">
        <v>30000</v>
      </c>
      <c r="U142" s="31">
        <v>0</v>
      </c>
      <c r="V142" s="31"/>
      <c r="W142" s="31">
        <v>30000</v>
      </c>
      <c r="X142" s="31">
        <v>420000</v>
      </c>
      <c r="Y142" s="26">
        <v>0</v>
      </c>
      <c r="Z142" s="26">
        <v>0</v>
      </c>
      <c r="AA142" s="31">
        <v>0</v>
      </c>
      <c r="AB142" s="31">
        <v>0</v>
      </c>
      <c r="AC142" s="31">
        <v>0</v>
      </c>
      <c r="AD142" s="31">
        <v>0</v>
      </c>
      <c r="AE142" s="16" t="s">
        <v>41</v>
      </c>
      <c r="AF142" s="15">
        <v>0</v>
      </c>
      <c r="AG142" s="15">
        <v>0</v>
      </c>
      <c r="AH142" s="15">
        <v>0</v>
      </c>
      <c r="AI142" s="15">
        <v>0</v>
      </c>
      <c r="AJ142" s="15">
        <v>0</v>
      </c>
      <c r="AK142" s="15">
        <v>0</v>
      </c>
      <c r="AL142" s="15">
        <v>0</v>
      </c>
      <c r="AM142" s="15">
        <v>0</v>
      </c>
      <c r="AN142" s="15">
        <v>0</v>
      </c>
      <c r="AO142" s="15">
        <v>0</v>
      </c>
      <c r="AP142" s="15">
        <v>0</v>
      </c>
      <c r="AQ142" s="13"/>
      <c r="AR142" s="12">
        <f t="shared" si="49"/>
        <v>0</v>
      </c>
      <c r="AS142" s="12">
        <f t="shared" si="50"/>
        <v>0</v>
      </c>
      <c r="AT142" s="12" t="str">
        <f t="shared" si="62"/>
        <v>B3</v>
      </c>
      <c r="AU142" s="9">
        <f t="shared" si="63"/>
        <v>7</v>
      </c>
      <c r="AV142" s="4">
        <f t="shared" si="51"/>
        <v>1</v>
      </c>
      <c r="AW142" s="4">
        <f t="shared" si="52"/>
        <v>1</v>
      </c>
      <c r="AX142" s="4">
        <f t="shared" si="53"/>
        <v>0</v>
      </c>
      <c r="AY142" s="4">
        <f t="shared" si="54"/>
        <v>1</v>
      </c>
      <c r="AZ142" s="4">
        <f t="shared" si="55"/>
        <v>1</v>
      </c>
      <c r="BA142" s="4">
        <f t="shared" si="56"/>
        <v>1</v>
      </c>
      <c r="BB142" s="4">
        <f t="shared" si="57"/>
        <v>1</v>
      </c>
      <c r="BC142" s="7">
        <f t="shared" si="58"/>
        <v>0</v>
      </c>
      <c r="BD142" s="7">
        <f t="shared" si="64"/>
        <v>1</v>
      </c>
      <c r="BE142" s="7">
        <f t="shared" si="65"/>
        <v>0</v>
      </c>
      <c r="BF142" s="7">
        <f t="shared" si="66"/>
        <v>0</v>
      </c>
      <c r="BG142" s="7">
        <f t="shared" si="67"/>
        <v>1</v>
      </c>
      <c r="BH142" s="4">
        <f t="shared" si="68"/>
        <v>0</v>
      </c>
      <c r="BI142" s="4">
        <f t="shared" si="59"/>
        <v>1</v>
      </c>
      <c r="BJ142" s="4">
        <f t="shared" si="60"/>
        <v>0</v>
      </c>
      <c r="BK142" s="4">
        <f t="shared" si="61"/>
        <v>1</v>
      </c>
    </row>
    <row r="143" spans="1:63" ht="90" customHeight="1" x14ac:dyDescent="0.25">
      <c r="A143" s="17" t="s">
        <v>853</v>
      </c>
      <c r="B143" s="23" t="s">
        <v>854</v>
      </c>
      <c r="C143" s="23" t="s">
        <v>3213</v>
      </c>
      <c r="D143" s="18"/>
      <c r="E143" s="215" t="s">
        <v>3214</v>
      </c>
      <c r="F143" s="215" t="s">
        <v>3214</v>
      </c>
      <c r="G143" s="215" t="s">
        <v>3214</v>
      </c>
      <c r="H143" s="14"/>
      <c r="I143" s="24" t="s">
        <v>867</v>
      </c>
      <c r="J143" s="216" t="s">
        <v>3215</v>
      </c>
      <c r="K143" s="25" t="s">
        <v>2114</v>
      </c>
      <c r="L143" s="25" t="s">
        <v>2119</v>
      </c>
      <c r="M143" s="25" t="s">
        <v>2135</v>
      </c>
      <c r="N143" s="25" t="s">
        <v>51</v>
      </c>
      <c r="O143" s="25" t="s">
        <v>44</v>
      </c>
      <c r="P143" s="142" t="s">
        <v>3065</v>
      </c>
      <c r="Q143" s="14" t="s">
        <v>45</v>
      </c>
      <c r="R143" s="30">
        <v>1</v>
      </c>
      <c r="S143" s="31">
        <v>80000</v>
      </c>
      <c r="T143" s="31">
        <v>0</v>
      </c>
      <c r="U143" s="31">
        <v>0</v>
      </c>
      <c r="V143" s="31">
        <v>0</v>
      </c>
      <c r="W143" s="31">
        <v>80000</v>
      </c>
      <c r="X143" s="31">
        <v>0</v>
      </c>
      <c r="Y143" s="26">
        <v>0</v>
      </c>
      <c r="Z143" s="26">
        <v>0</v>
      </c>
      <c r="AA143" s="31">
        <v>0</v>
      </c>
      <c r="AB143" s="31">
        <v>0</v>
      </c>
      <c r="AC143" s="31">
        <v>0</v>
      </c>
      <c r="AD143" s="31">
        <v>0</v>
      </c>
      <c r="AE143" s="16"/>
      <c r="AF143" s="15">
        <v>0</v>
      </c>
      <c r="AG143" s="15">
        <v>0</v>
      </c>
      <c r="AH143" s="15">
        <v>0</v>
      </c>
      <c r="AI143" s="15">
        <v>0</v>
      </c>
      <c r="AJ143" s="15">
        <v>0</v>
      </c>
      <c r="AK143" s="15">
        <v>0</v>
      </c>
      <c r="AL143" s="15">
        <v>0</v>
      </c>
      <c r="AM143" s="15">
        <v>0</v>
      </c>
      <c r="AN143" s="15">
        <v>0</v>
      </c>
      <c r="AO143" s="15">
        <v>0</v>
      </c>
      <c r="AP143" s="15">
        <v>0</v>
      </c>
      <c r="AQ143" s="13"/>
      <c r="AR143" s="12">
        <f t="shared" si="49"/>
        <v>1</v>
      </c>
      <c r="AS143" s="12">
        <f t="shared" si="50"/>
        <v>0</v>
      </c>
      <c r="AT143" s="12" t="str">
        <f t="shared" si="62"/>
        <v>C3</v>
      </c>
      <c r="AU143" s="9">
        <f t="shared" ref="AU143" si="69">AV143+AW143+AX143+AY143+AZ143+BA143+BD143+BH143+BI143</f>
        <v>7</v>
      </c>
      <c r="AV143" s="166">
        <f t="shared" si="51"/>
        <v>1</v>
      </c>
      <c r="AW143" s="166">
        <f t="shared" si="52"/>
        <v>1</v>
      </c>
      <c r="AX143" s="166">
        <f t="shared" si="53"/>
        <v>1</v>
      </c>
      <c r="AY143" s="166">
        <f t="shared" si="54"/>
        <v>0</v>
      </c>
      <c r="AZ143" s="166">
        <f t="shared" si="55"/>
        <v>1</v>
      </c>
      <c r="BA143" s="166">
        <f t="shared" si="56"/>
        <v>0</v>
      </c>
      <c r="BB143" s="166">
        <f t="shared" si="57"/>
        <v>0</v>
      </c>
      <c r="BC143" s="7">
        <f t="shared" si="58"/>
        <v>0</v>
      </c>
      <c r="BD143" s="7">
        <f t="shared" si="64"/>
        <v>1</v>
      </c>
      <c r="BE143" s="7">
        <f t="shared" si="65"/>
        <v>0</v>
      </c>
      <c r="BF143" s="7">
        <f t="shared" si="66"/>
        <v>1</v>
      </c>
      <c r="BG143" s="7">
        <f t="shared" si="67"/>
        <v>0</v>
      </c>
      <c r="BH143" s="166">
        <f t="shared" si="68"/>
        <v>1</v>
      </c>
      <c r="BI143" s="166">
        <f t="shared" si="59"/>
        <v>1</v>
      </c>
      <c r="BJ143" s="166">
        <f t="shared" si="60"/>
        <v>0</v>
      </c>
      <c r="BK143" s="166">
        <f t="shared" si="61"/>
        <v>1</v>
      </c>
    </row>
    <row r="144" spans="1:63" ht="90" customHeight="1" x14ac:dyDescent="0.25">
      <c r="A144" s="17" t="s">
        <v>853</v>
      </c>
      <c r="B144" s="23" t="s">
        <v>854</v>
      </c>
      <c r="C144" s="23" t="s">
        <v>3209</v>
      </c>
      <c r="D144" s="18"/>
      <c r="E144" s="214" t="s">
        <v>3210</v>
      </c>
      <c r="F144" s="24" t="s">
        <v>3211</v>
      </c>
      <c r="G144" s="24" t="s">
        <v>3212</v>
      </c>
      <c r="H144" s="14"/>
      <c r="I144" s="24" t="s">
        <v>867</v>
      </c>
      <c r="J144" s="29" t="s">
        <v>866</v>
      </c>
      <c r="K144" s="25" t="s">
        <v>2114</v>
      </c>
      <c r="L144" s="25" t="s">
        <v>2121</v>
      </c>
      <c r="M144" s="25" t="s">
        <v>2144</v>
      </c>
      <c r="N144" s="25" t="s">
        <v>51</v>
      </c>
      <c r="O144" s="25" t="s">
        <v>44</v>
      </c>
      <c r="P144" s="142" t="s">
        <v>3065</v>
      </c>
      <c r="Q144" s="14" t="s">
        <v>45</v>
      </c>
      <c r="R144" s="30">
        <v>1</v>
      </c>
      <c r="S144" s="31">
        <v>180000</v>
      </c>
      <c r="T144" s="31">
        <v>0</v>
      </c>
      <c r="U144" s="31">
        <v>0</v>
      </c>
      <c r="V144" s="31">
        <v>0</v>
      </c>
      <c r="W144" s="31">
        <v>180000</v>
      </c>
      <c r="X144" s="31">
        <v>0</v>
      </c>
      <c r="Y144" s="26">
        <v>0</v>
      </c>
      <c r="Z144" s="26">
        <v>0</v>
      </c>
      <c r="AA144" s="31">
        <v>0</v>
      </c>
      <c r="AB144" s="31">
        <v>0</v>
      </c>
      <c r="AC144" s="31">
        <v>0</v>
      </c>
      <c r="AD144" s="31">
        <v>0</v>
      </c>
      <c r="AE144" s="16"/>
      <c r="AF144" s="15">
        <v>0</v>
      </c>
      <c r="AG144" s="15">
        <v>0</v>
      </c>
      <c r="AH144" s="15">
        <v>0</v>
      </c>
      <c r="AI144" s="15">
        <v>0</v>
      </c>
      <c r="AJ144" s="15">
        <v>0</v>
      </c>
      <c r="AK144" s="15">
        <v>0</v>
      </c>
      <c r="AL144" s="15">
        <v>0</v>
      </c>
      <c r="AM144" s="15">
        <v>0</v>
      </c>
      <c r="AN144" s="15">
        <v>0</v>
      </c>
      <c r="AO144" s="15">
        <v>0</v>
      </c>
      <c r="AP144" s="15">
        <v>0</v>
      </c>
      <c r="AQ144" s="13"/>
      <c r="AR144" s="12">
        <f t="shared" si="49"/>
        <v>0</v>
      </c>
      <c r="AS144" s="12">
        <f t="shared" si="50"/>
        <v>0</v>
      </c>
      <c r="AT144" s="12" t="str">
        <f t="shared" ref="AT144" si="70">LEFT(M144,(FIND(" ",M144,1)-1))</f>
        <v>E1</v>
      </c>
      <c r="AU144" s="9">
        <f t="shared" si="63"/>
        <v>7</v>
      </c>
      <c r="AV144" s="166">
        <f t="shared" ref="AV144" si="71">IF(S144=SUM(U144:AD144),1,0)</f>
        <v>1</v>
      </c>
      <c r="AW144" s="166">
        <f t="shared" ref="AW144" si="72">IF(AF144=SUM(AG144:AP144),1,0)</f>
        <v>1</v>
      </c>
      <c r="AX144" s="166">
        <f t="shared" ref="AX144" si="73">IF(T144&lt;0.05*S144,1,0)</f>
        <v>1</v>
      </c>
      <c r="AY144" s="166">
        <f t="shared" ref="AY144" si="74">IF(IF(ISBLANK(A144),0,IF(ISBLANK(B144),0,IF(ISBLANK(C144),0,IF(ISBLANK(D144),0))))=FALSE,1,0)</f>
        <v>0</v>
      </c>
      <c r="AZ144" s="166">
        <f t="shared" ref="AZ144" si="75">IF(IF(ISBLANK(E144),0,IF(ISBLANK(F144),0,IF(ISBLANK(G144),0,IF(ISBLANK(K144),0,IF(ISBLANK(L144),0,IF(ISBLANK(M144),0,IF(ISBLANK(N144),0,IF(ISBLANK(O144),0,IF(ISBLANK(Q144),0,IF(ISBLANK(R144),0))))))))))=FALSE,1,0)</f>
        <v>1</v>
      </c>
      <c r="BA144" s="166">
        <f t="shared" ref="BA144" si="76">IF(OR(BB144=1,BC144=1),1,0)</f>
        <v>0</v>
      </c>
      <c r="BB144" s="166">
        <f t="shared" ref="BB144" si="77">IF(AND(AS144=0,H144="n/a"),1,0)</f>
        <v>0</v>
      </c>
      <c r="BC144" s="7">
        <f t="shared" ref="BC144" si="78">IF(AND(AS144=1,ISBLANK(H144)=FALSE),1,0)</f>
        <v>0</v>
      </c>
      <c r="BD144" s="7">
        <f t="shared" ref="BD144" si="79">IF(OR(BE144=1,BF144=1,BG144=1),1,0)</f>
        <v>1</v>
      </c>
      <c r="BE144" s="7">
        <f t="shared" ref="BE144" si="80">IF(AND(K144="01 Záchrana",L144="0 Odstránenie havarijného stavu",M144="0 Odstránenie havarijného stavu"),1,0)</f>
        <v>0</v>
      </c>
      <c r="BF144" s="7">
        <f t="shared" ref="BF144" si="81">IF(AND(K144="02 Hlavná činnosť",OR(M144="C1 Javisková technika",M144="C2 Osvetľovacia technika",M144="C3 Zvuková technika",M144="C4 Nahrávacia a vysielacia technika",M144="C5 Mikroporty",M144="D1 Nákup štandardnej IT techniky",M144="E1 Nákup hudobných nástrojov",M144="E2 Tvorba inscenácií, nákup umeleckých licencií",M144="E3 Akvizícia zbierkových predmetov")),1,0)</f>
        <v>1</v>
      </c>
      <c r="BG144" s="7">
        <f t="shared" ref="BG144" si="82">IF(AND(K144="03 Rozvoj",OR(M144="A1 Nákup budovy",M144="A2 Výstavba budovy",M144="A3 Dostavba budovy",M144="A4 Stavebný dozor",M144="B1 Komplexná rekonštrukcia",M144="B2 Stavebná reprofilizácia priestorov",M144="B3 Stavebná rekonštrukcia priestorov",M144="B4 Vykurovanie nehnuteľnosti",M144="B5 Rekonštrukcia extravilánu",M144="C6 Vzduchotechnika",M144="C90 Dopravné prostriedky",M144="C7 Zabezpečovacia technika",M144="C8 Mobiliár",M144="C9 Elektrické spotrebiče",M144="C91 Technické vybavenie dielní",M144="D2 Zhodnotenie existujúceho špeciálneho HW/SW",M144="D3 Obstaranie novej IT funkcionality",M144="F1 Rekonštrukcia expozičných priestorov",M144="F2 Vytvorenie novej expozície/výstavy",M144="F3 Realizácia výskumu",M144="G Reformný zámer")),1,0)</f>
        <v>0</v>
      </c>
      <c r="BH144" s="166">
        <f t="shared" ref="BH144" si="83">IF(I144="",0,1)</f>
        <v>1</v>
      </c>
      <c r="BI144" s="166">
        <f t="shared" ref="BI144" si="84">IF(OR(BJ144=1,BK144=1),1,0)</f>
        <v>1</v>
      </c>
      <c r="BJ144" s="166">
        <f t="shared" ref="BJ144" si="85">IF((AND(Q144="áno",OR(N144="07 V realizácii",N144="08 Realizované",N144="06 Pred vyhlásením verejného obstarávania"))),1,0)</f>
        <v>0</v>
      </c>
      <c r="BK144" s="166">
        <f t="shared" ref="BK144" si="86">IF((AND(Q144="nie",OR(N144="01 Investičný zámer",N144="02 Analýza / podkladová štúdia k investičnému zámeru",N144="03 Projektová dokumentácia k dispozícii - pre územné rozhodnutie",N144="04 Projektová dokumentácia k dispozícii - pre stavebné povolenie",N144="05 Projektová dokumentácia k dispozícii - pre realizáciu stavby"))),1,0)</f>
        <v>1</v>
      </c>
    </row>
    <row r="145" spans="1:63" ht="90" customHeight="1" x14ac:dyDescent="0.25">
      <c r="A145" s="17" t="s">
        <v>853</v>
      </c>
      <c r="B145" s="23" t="s">
        <v>854</v>
      </c>
      <c r="C145" s="23" t="s">
        <v>884</v>
      </c>
      <c r="D145" s="39"/>
      <c r="E145" s="23" t="s">
        <v>885</v>
      </c>
      <c r="F145" s="29" t="s">
        <v>2432</v>
      </c>
      <c r="G145" s="29" t="s">
        <v>873</v>
      </c>
      <c r="H145" s="29"/>
      <c r="I145" s="24" t="s">
        <v>867</v>
      </c>
      <c r="J145" s="29" t="s">
        <v>866</v>
      </c>
      <c r="K145" s="25" t="s">
        <v>2114</v>
      </c>
      <c r="L145" s="25" t="s">
        <v>2119</v>
      </c>
      <c r="M145" s="25" t="s">
        <v>2910</v>
      </c>
      <c r="N145" s="25" t="s">
        <v>51</v>
      </c>
      <c r="O145" s="25" t="s">
        <v>44</v>
      </c>
      <c r="P145" s="142" t="s">
        <v>3065</v>
      </c>
      <c r="Q145" s="14" t="s">
        <v>45</v>
      </c>
      <c r="R145" s="22">
        <v>1</v>
      </c>
      <c r="S145" s="26">
        <v>1368000</v>
      </c>
      <c r="T145" s="26">
        <v>0</v>
      </c>
      <c r="U145" s="26">
        <v>0</v>
      </c>
      <c r="V145" s="26">
        <v>0</v>
      </c>
      <c r="W145" s="26">
        <v>0</v>
      </c>
      <c r="X145" s="26">
        <v>1368000</v>
      </c>
      <c r="Y145" s="26">
        <v>0</v>
      </c>
      <c r="Z145" s="26">
        <v>0</v>
      </c>
      <c r="AA145" s="31">
        <v>0</v>
      </c>
      <c r="AB145" s="31">
        <v>0</v>
      </c>
      <c r="AC145" s="31">
        <v>0</v>
      </c>
      <c r="AD145" s="31">
        <v>0</v>
      </c>
      <c r="AE145" s="16" t="s">
        <v>41</v>
      </c>
      <c r="AF145" s="26">
        <v>0</v>
      </c>
      <c r="AG145" s="26">
        <v>0</v>
      </c>
      <c r="AH145" s="26">
        <v>0</v>
      </c>
      <c r="AI145" s="26">
        <v>0</v>
      </c>
      <c r="AJ145" s="26">
        <v>0</v>
      </c>
      <c r="AK145" s="26">
        <v>0</v>
      </c>
      <c r="AL145" s="26">
        <v>0</v>
      </c>
      <c r="AM145" s="15">
        <v>0</v>
      </c>
      <c r="AN145" s="15">
        <v>0</v>
      </c>
      <c r="AO145" s="15">
        <v>0</v>
      </c>
      <c r="AP145" s="15">
        <v>0</v>
      </c>
      <c r="AQ145" s="13"/>
      <c r="AR145" s="12">
        <f t="shared" si="49"/>
        <v>0</v>
      </c>
      <c r="AS145" s="12">
        <f t="shared" si="50"/>
        <v>1</v>
      </c>
      <c r="AT145" s="12" t="str">
        <f t="shared" si="62"/>
        <v>C1</v>
      </c>
      <c r="AU145" s="9">
        <f t="shared" si="63"/>
        <v>7</v>
      </c>
      <c r="AV145" s="4">
        <f t="shared" si="51"/>
        <v>1</v>
      </c>
      <c r="AW145" s="4">
        <f t="shared" si="52"/>
        <v>1</v>
      </c>
      <c r="AX145" s="4">
        <f t="shared" si="53"/>
        <v>1</v>
      </c>
      <c r="AY145" s="4">
        <f t="shared" si="54"/>
        <v>0</v>
      </c>
      <c r="AZ145" s="4">
        <f t="shared" si="55"/>
        <v>1</v>
      </c>
      <c r="BA145" s="4">
        <f t="shared" si="56"/>
        <v>0</v>
      </c>
      <c r="BB145" s="4">
        <f t="shared" si="57"/>
        <v>0</v>
      </c>
      <c r="BC145" s="7">
        <f t="shared" si="58"/>
        <v>0</v>
      </c>
      <c r="BD145" s="7">
        <f t="shared" si="64"/>
        <v>1</v>
      </c>
      <c r="BE145" s="7">
        <f t="shared" si="65"/>
        <v>0</v>
      </c>
      <c r="BF145" s="7">
        <f t="shared" si="66"/>
        <v>1</v>
      </c>
      <c r="BG145" s="7">
        <f t="shared" si="67"/>
        <v>0</v>
      </c>
      <c r="BH145" s="4">
        <f t="shared" si="68"/>
        <v>1</v>
      </c>
      <c r="BI145" s="4">
        <f t="shared" si="59"/>
        <v>1</v>
      </c>
      <c r="BJ145" s="4">
        <f t="shared" si="60"/>
        <v>0</v>
      </c>
      <c r="BK145" s="4">
        <f t="shared" si="61"/>
        <v>1</v>
      </c>
    </row>
    <row r="146" spans="1:63" ht="90" customHeight="1" x14ac:dyDescent="0.25">
      <c r="A146" s="17" t="s">
        <v>853</v>
      </c>
      <c r="B146" s="23" t="s">
        <v>854</v>
      </c>
      <c r="C146" s="23" t="s">
        <v>879</v>
      </c>
      <c r="D146" s="39"/>
      <c r="E146" s="103" t="s">
        <v>880</v>
      </c>
      <c r="F146" s="24" t="s">
        <v>881</v>
      </c>
      <c r="G146" s="24" t="s">
        <v>873</v>
      </c>
      <c r="H146" s="14" t="s">
        <v>2893</v>
      </c>
      <c r="I146" s="24" t="s">
        <v>867</v>
      </c>
      <c r="J146" s="24" t="s">
        <v>866</v>
      </c>
      <c r="K146" s="25" t="s">
        <v>2114</v>
      </c>
      <c r="L146" s="25" t="s">
        <v>2119</v>
      </c>
      <c r="M146" s="25" t="s">
        <v>2910</v>
      </c>
      <c r="N146" s="25" t="s">
        <v>51</v>
      </c>
      <c r="O146" s="25" t="s">
        <v>44</v>
      </c>
      <c r="P146" s="142" t="s">
        <v>3065</v>
      </c>
      <c r="Q146" s="14" t="s">
        <v>45</v>
      </c>
      <c r="R146" s="30">
        <v>1</v>
      </c>
      <c r="S146" s="26">
        <v>460000</v>
      </c>
      <c r="T146" s="26">
        <v>0</v>
      </c>
      <c r="U146" s="26">
        <v>0</v>
      </c>
      <c r="V146" s="26">
        <v>0</v>
      </c>
      <c r="W146" s="26">
        <v>460000</v>
      </c>
      <c r="X146" s="26">
        <v>0</v>
      </c>
      <c r="Y146" s="26">
        <v>0</v>
      </c>
      <c r="Z146" s="26">
        <v>0</v>
      </c>
      <c r="AA146" s="31">
        <v>0</v>
      </c>
      <c r="AB146" s="31">
        <v>0</v>
      </c>
      <c r="AC146" s="31">
        <v>0</v>
      </c>
      <c r="AD146" s="31">
        <v>0</v>
      </c>
      <c r="AE146" s="16" t="s">
        <v>41</v>
      </c>
      <c r="AF146" s="27">
        <v>0</v>
      </c>
      <c r="AG146" s="27">
        <v>0</v>
      </c>
      <c r="AH146" s="26">
        <v>0</v>
      </c>
      <c r="AI146" s="26">
        <v>0</v>
      </c>
      <c r="AJ146" s="26">
        <v>0</v>
      </c>
      <c r="AK146" s="26">
        <v>0</v>
      </c>
      <c r="AL146" s="26">
        <v>0</v>
      </c>
      <c r="AM146" s="15">
        <v>0</v>
      </c>
      <c r="AN146" s="15">
        <v>0</v>
      </c>
      <c r="AO146" s="15">
        <v>0</v>
      </c>
      <c r="AP146" s="15">
        <v>0</v>
      </c>
      <c r="AQ146" s="13"/>
      <c r="AR146" s="12">
        <f t="shared" si="49"/>
        <v>0</v>
      </c>
      <c r="AS146" s="12">
        <f t="shared" si="50"/>
        <v>0</v>
      </c>
      <c r="AT146" s="12" t="str">
        <f t="shared" si="62"/>
        <v>C1</v>
      </c>
      <c r="AU146" s="9">
        <f t="shared" si="63"/>
        <v>8</v>
      </c>
      <c r="AV146" s="4">
        <f t="shared" si="51"/>
        <v>1</v>
      </c>
      <c r="AW146" s="4">
        <f t="shared" si="52"/>
        <v>1</v>
      </c>
      <c r="AX146" s="4">
        <f t="shared" si="53"/>
        <v>1</v>
      </c>
      <c r="AY146" s="4">
        <f t="shared" si="54"/>
        <v>0</v>
      </c>
      <c r="AZ146" s="4">
        <f t="shared" si="55"/>
        <v>1</v>
      </c>
      <c r="BA146" s="4">
        <f t="shared" si="56"/>
        <v>1</v>
      </c>
      <c r="BB146" s="4">
        <f t="shared" si="57"/>
        <v>1</v>
      </c>
      <c r="BC146" s="7">
        <f t="shared" si="58"/>
        <v>0</v>
      </c>
      <c r="BD146" s="7">
        <f t="shared" si="64"/>
        <v>1</v>
      </c>
      <c r="BE146" s="7">
        <f t="shared" si="65"/>
        <v>0</v>
      </c>
      <c r="BF146" s="7">
        <f t="shared" si="66"/>
        <v>1</v>
      </c>
      <c r="BG146" s="7">
        <f t="shared" si="67"/>
        <v>0</v>
      </c>
      <c r="BH146" s="4">
        <f t="shared" si="68"/>
        <v>1</v>
      </c>
      <c r="BI146" s="4">
        <f t="shared" si="59"/>
        <v>1</v>
      </c>
      <c r="BJ146" s="4">
        <f t="shared" si="60"/>
        <v>0</v>
      </c>
      <c r="BK146" s="4">
        <f t="shared" si="61"/>
        <v>1</v>
      </c>
    </row>
    <row r="147" spans="1:63" ht="90" customHeight="1" x14ac:dyDescent="0.25">
      <c r="A147" s="17" t="s">
        <v>853</v>
      </c>
      <c r="B147" s="23" t="s">
        <v>854</v>
      </c>
      <c r="C147" s="23" t="s">
        <v>2477</v>
      </c>
      <c r="D147" s="39"/>
      <c r="E147" s="23" t="s">
        <v>2478</v>
      </c>
      <c r="F147" s="24" t="s">
        <v>881</v>
      </c>
      <c r="G147" s="24" t="s">
        <v>873</v>
      </c>
      <c r="H147" s="14" t="s">
        <v>2893</v>
      </c>
      <c r="I147" s="24" t="s">
        <v>867</v>
      </c>
      <c r="J147" s="24" t="s">
        <v>866</v>
      </c>
      <c r="K147" s="25" t="s">
        <v>2114</v>
      </c>
      <c r="L147" s="25" t="s">
        <v>2119</v>
      </c>
      <c r="M147" s="25" t="s">
        <v>2910</v>
      </c>
      <c r="N147" s="25" t="s">
        <v>51</v>
      </c>
      <c r="O147" s="25" t="s">
        <v>44</v>
      </c>
      <c r="P147" s="142" t="s">
        <v>3065</v>
      </c>
      <c r="Q147" s="14" t="s">
        <v>45</v>
      </c>
      <c r="R147" s="30">
        <v>1</v>
      </c>
      <c r="S147" s="31">
        <v>350000</v>
      </c>
      <c r="T147" s="31">
        <v>0</v>
      </c>
      <c r="U147" s="31">
        <v>0</v>
      </c>
      <c r="V147" s="31">
        <v>0</v>
      </c>
      <c r="W147" s="31">
        <v>350000</v>
      </c>
      <c r="X147" s="31">
        <v>0</v>
      </c>
      <c r="Y147" s="31">
        <v>0</v>
      </c>
      <c r="Z147" s="31">
        <v>0</v>
      </c>
      <c r="AA147" s="31">
        <v>0</v>
      </c>
      <c r="AB147" s="31">
        <v>0</v>
      </c>
      <c r="AC147" s="31">
        <v>0</v>
      </c>
      <c r="AD147" s="31">
        <v>0</v>
      </c>
      <c r="AE147" s="16" t="s">
        <v>41</v>
      </c>
      <c r="AF147" s="15">
        <v>0</v>
      </c>
      <c r="AG147" s="15">
        <v>0</v>
      </c>
      <c r="AH147" s="15">
        <v>0</v>
      </c>
      <c r="AI147" s="15">
        <v>0</v>
      </c>
      <c r="AJ147" s="15">
        <v>0</v>
      </c>
      <c r="AK147" s="15">
        <v>0</v>
      </c>
      <c r="AL147" s="15">
        <v>0</v>
      </c>
      <c r="AM147" s="15">
        <v>0</v>
      </c>
      <c r="AN147" s="15">
        <v>0</v>
      </c>
      <c r="AO147" s="15">
        <v>0</v>
      </c>
      <c r="AP147" s="15">
        <v>0</v>
      </c>
      <c r="AQ147" s="13"/>
      <c r="AR147" s="12">
        <f t="shared" si="49"/>
        <v>0</v>
      </c>
      <c r="AS147" s="12">
        <f t="shared" si="50"/>
        <v>0</v>
      </c>
      <c r="AT147" s="12" t="str">
        <f t="shared" si="62"/>
        <v>C1</v>
      </c>
      <c r="AU147" s="9">
        <f t="shared" si="63"/>
        <v>8</v>
      </c>
      <c r="AV147" s="4">
        <f t="shared" si="51"/>
        <v>1</v>
      </c>
      <c r="AW147" s="4">
        <f t="shared" si="52"/>
        <v>1</v>
      </c>
      <c r="AX147" s="4">
        <f t="shared" si="53"/>
        <v>1</v>
      </c>
      <c r="AY147" s="4">
        <f t="shared" si="54"/>
        <v>0</v>
      </c>
      <c r="AZ147" s="4">
        <f t="shared" si="55"/>
        <v>1</v>
      </c>
      <c r="BA147" s="4">
        <f t="shared" si="56"/>
        <v>1</v>
      </c>
      <c r="BB147" s="4">
        <f t="shared" si="57"/>
        <v>1</v>
      </c>
      <c r="BC147" s="7">
        <f t="shared" si="58"/>
        <v>0</v>
      </c>
      <c r="BD147" s="7">
        <f t="shared" si="64"/>
        <v>1</v>
      </c>
      <c r="BE147" s="7">
        <f t="shared" si="65"/>
        <v>0</v>
      </c>
      <c r="BF147" s="7">
        <f t="shared" si="66"/>
        <v>1</v>
      </c>
      <c r="BG147" s="7">
        <f t="shared" si="67"/>
        <v>0</v>
      </c>
      <c r="BH147" s="4">
        <f t="shared" si="68"/>
        <v>1</v>
      </c>
      <c r="BI147" s="4">
        <f t="shared" si="59"/>
        <v>1</v>
      </c>
      <c r="BJ147" s="4">
        <f t="shared" si="60"/>
        <v>0</v>
      </c>
      <c r="BK147" s="4">
        <f t="shared" si="61"/>
        <v>1</v>
      </c>
    </row>
    <row r="148" spans="1:63" ht="90" customHeight="1" x14ac:dyDescent="0.25">
      <c r="A148" s="17" t="s">
        <v>853</v>
      </c>
      <c r="B148" s="23" t="s">
        <v>854</v>
      </c>
      <c r="C148" s="23" t="s">
        <v>2479</v>
      </c>
      <c r="D148" s="39"/>
      <c r="E148" s="23" t="s">
        <v>2480</v>
      </c>
      <c r="F148" s="24" t="s">
        <v>2481</v>
      </c>
      <c r="G148" s="24" t="s">
        <v>2482</v>
      </c>
      <c r="H148" s="14"/>
      <c r="I148" s="24" t="s">
        <v>867</v>
      </c>
      <c r="J148" s="24" t="s">
        <v>859</v>
      </c>
      <c r="K148" s="25" t="s">
        <v>2114</v>
      </c>
      <c r="L148" s="25" t="s">
        <v>2119</v>
      </c>
      <c r="M148" s="25" t="s">
        <v>2910</v>
      </c>
      <c r="N148" s="25" t="s">
        <v>51</v>
      </c>
      <c r="O148" s="25" t="s">
        <v>44</v>
      </c>
      <c r="P148" s="142" t="s">
        <v>3065</v>
      </c>
      <c r="Q148" s="14" t="s">
        <v>45</v>
      </c>
      <c r="R148" s="30">
        <v>1</v>
      </c>
      <c r="S148" s="31">
        <v>1600000</v>
      </c>
      <c r="T148" s="31">
        <v>0</v>
      </c>
      <c r="U148" s="31">
        <v>0</v>
      </c>
      <c r="V148" s="31">
        <v>0</v>
      </c>
      <c r="W148" s="26">
        <v>0</v>
      </c>
      <c r="X148" s="31">
        <v>1600000</v>
      </c>
      <c r="Y148" s="31">
        <v>0</v>
      </c>
      <c r="Z148" s="31">
        <v>0</v>
      </c>
      <c r="AA148" s="31">
        <v>0</v>
      </c>
      <c r="AB148" s="31">
        <v>0</v>
      </c>
      <c r="AC148" s="31">
        <v>0</v>
      </c>
      <c r="AD148" s="31">
        <v>0</v>
      </c>
      <c r="AE148" s="16" t="s">
        <v>41</v>
      </c>
      <c r="AF148" s="15">
        <v>0</v>
      </c>
      <c r="AG148" s="15">
        <v>0</v>
      </c>
      <c r="AH148" s="15">
        <v>0</v>
      </c>
      <c r="AI148" s="15">
        <v>0</v>
      </c>
      <c r="AJ148" s="15">
        <v>0</v>
      </c>
      <c r="AK148" s="15">
        <v>0</v>
      </c>
      <c r="AL148" s="15">
        <v>0</v>
      </c>
      <c r="AM148" s="15">
        <v>0</v>
      </c>
      <c r="AN148" s="15">
        <v>0</v>
      </c>
      <c r="AO148" s="15">
        <v>0</v>
      </c>
      <c r="AP148" s="15">
        <v>0</v>
      </c>
      <c r="AQ148" s="13"/>
      <c r="AR148" s="12">
        <f t="shared" si="49"/>
        <v>0</v>
      </c>
      <c r="AS148" s="12">
        <f t="shared" si="50"/>
        <v>1</v>
      </c>
      <c r="AT148" s="12" t="str">
        <f t="shared" si="62"/>
        <v>C1</v>
      </c>
      <c r="AU148" s="9">
        <f t="shared" si="63"/>
        <v>7</v>
      </c>
      <c r="AV148" s="4">
        <f t="shared" si="51"/>
        <v>1</v>
      </c>
      <c r="AW148" s="4">
        <f t="shared" si="52"/>
        <v>1</v>
      </c>
      <c r="AX148" s="4">
        <f t="shared" si="53"/>
        <v>1</v>
      </c>
      <c r="AY148" s="4">
        <f t="shared" si="54"/>
        <v>0</v>
      </c>
      <c r="AZ148" s="4">
        <f t="shared" si="55"/>
        <v>1</v>
      </c>
      <c r="BA148" s="4">
        <f t="shared" si="56"/>
        <v>0</v>
      </c>
      <c r="BB148" s="4">
        <f t="shared" si="57"/>
        <v>0</v>
      </c>
      <c r="BC148" s="7">
        <f t="shared" si="58"/>
        <v>0</v>
      </c>
      <c r="BD148" s="7">
        <f t="shared" si="64"/>
        <v>1</v>
      </c>
      <c r="BE148" s="7">
        <f t="shared" si="65"/>
        <v>0</v>
      </c>
      <c r="BF148" s="7">
        <f t="shared" si="66"/>
        <v>1</v>
      </c>
      <c r="BG148" s="7">
        <f t="shared" si="67"/>
        <v>0</v>
      </c>
      <c r="BH148" s="4">
        <f t="shared" si="68"/>
        <v>1</v>
      </c>
      <c r="BI148" s="4">
        <f t="shared" si="59"/>
        <v>1</v>
      </c>
      <c r="BJ148" s="4">
        <f t="shared" si="60"/>
        <v>0</v>
      </c>
      <c r="BK148" s="4">
        <f t="shared" si="61"/>
        <v>1</v>
      </c>
    </row>
    <row r="149" spans="1:63" ht="90" customHeight="1" x14ac:dyDescent="0.25">
      <c r="A149" s="17" t="s">
        <v>1593</v>
      </c>
      <c r="B149" s="23" t="s">
        <v>1594</v>
      </c>
      <c r="C149" s="23" t="s">
        <v>2285</v>
      </c>
      <c r="D149" s="18">
        <v>5</v>
      </c>
      <c r="E149" s="23" t="s">
        <v>2286</v>
      </c>
      <c r="F149" s="24" t="s">
        <v>2287</v>
      </c>
      <c r="G149" s="24" t="s">
        <v>2288</v>
      </c>
      <c r="H149" s="14" t="s">
        <v>2893</v>
      </c>
      <c r="I149" s="24"/>
      <c r="J149" s="24" t="s">
        <v>2289</v>
      </c>
      <c r="K149" s="25" t="s">
        <v>2115</v>
      </c>
      <c r="L149" s="25" t="s">
        <v>2117</v>
      </c>
      <c r="M149" s="25" t="s">
        <v>2130</v>
      </c>
      <c r="N149" s="25" t="s">
        <v>51</v>
      </c>
      <c r="O149" s="25" t="s">
        <v>44</v>
      </c>
      <c r="P149" s="142" t="s">
        <v>3065</v>
      </c>
      <c r="Q149" s="14" t="s">
        <v>45</v>
      </c>
      <c r="R149" s="30">
        <v>1</v>
      </c>
      <c r="S149" s="31">
        <v>130000</v>
      </c>
      <c r="T149" s="31">
        <v>5000</v>
      </c>
      <c r="U149" s="31">
        <v>0</v>
      </c>
      <c r="V149" s="31">
        <v>130000</v>
      </c>
      <c r="W149" s="26">
        <v>0</v>
      </c>
      <c r="X149" s="26">
        <v>0</v>
      </c>
      <c r="Y149" s="26">
        <v>0</v>
      </c>
      <c r="Z149" s="26">
        <v>0</v>
      </c>
      <c r="AA149" s="31">
        <v>0</v>
      </c>
      <c r="AB149" s="31">
        <v>0</v>
      </c>
      <c r="AC149" s="31">
        <v>0</v>
      </c>
      <c r="AD149" s="31">
        <v>0</v>
      </c>
      <c r="AE149" s="16" t="s">
        <v>41</v>
      </c>
      <c r="AF149" s="15">
        <v>0</v>
      </c>
      <c r="AG149" s="15">
        <v>0</v>
      </c>
      <c r="AH149" s="15">
        <v>0</v>
      </c>
      <c r="AI149" s="15">
        <v>0</v>
      </c>
      <c r="AJ149" s="15">
        <v>0</v>
      </c>
      <c r="AK149" s="15">
        <v>0</v>
      </c>
      <c r="AL149" s="15">
        <v>0</v>
      </c>
      <c r="AM149" s="15">
        <v>0</v>
      </c>
      <c r="AN149" s="15">
        <v>0</v>
      </c>
      <c r="AO149" s="15">
        <v>0</v>
      </c>
      <c r="AP149" s="15">
        <v>0</v>
      </c>
      <c r="AQ149" s="13"/>
      <c r="AR149" s="12">
        <f t="shared" si="49"/>
        <v>0</v>
      </c>
      <c r="AS149" s="12">
        <f t="shared" si="50"/>
        <v>0</v>
      </c>
      <c r="AT149" s="12" t="str">
        <f t="shared" si="62"/>
        <v>B3</v>
      </c>
      <c r="AU149" s="9">
        <f t="shared" si="63"/>
        <v>8</v>
      </c>
      <c r="AV149" s="4">
        <f t="shared" si="51"/>
        <v>1</v>
      </c>
      <c r="AW149" s="4">
        <f t="shared" si="52"/>
        <v>1</v>
      </c>
      <c r="AX149" s="4">
        <f t="shared" si="53"/>
        <v>1</v>
      </c>
      <c r="AY149" s="4">
        <f t="shared" si="54"/>
        <v>1</v>
      </c>
      <c r="AZ149" s="4">
        <f t="shared" si="55"/>
        <v>1</v>
      </c>
      <c r="BA149" s="4">
        <f t="shared" si="56"/>
        <v>1</v>
      </c>
      <c r="BB149" s="4">
        <f t="shared" si="57"/>
        <v>1</v>
      </c>
      <c r="BC149" s="7">
        <f t="shared" si="58"/>
        <v>0</v>
      </c>
      <c r="BD149" s="7">
        <f t="shared" si="64"/>
        <v>1</v>
      </c>
      <c r="BE149" s="7">
        <f t="shared" si="65"/>
        <v>0</v>
      </c>
      <c r="BF149" s="7">
        <f t="shared" si="66"/>
        <v>0</v>
      </c>
      <c r="BG149" s="7">
        <f t="shared" si="67"/>
        <v>1</v>
      </c>
      <c r="BH149" s="4">
        <f t="shared" si="68"/>
        <v>0</v>
      </c>
      <c r="BI149" s="4">
        <f t="shared" si="59"/>
        <v>1</v>
      </c>
      <c r="BJ149" s="4">
        <f t="shared" si="60"/>
        <v>0</v>
      </c>
      <c r="BK149" s="4">
        <f t="shared" si="61"/>
        <v>1</v>
      </c>
    </row>
    <row r="150" spans="1:63" ht="90" customHeight="1" x14ac:dyDescent="0.25">
      <c r="A150" s="17" t="s">
        <v>853</v>
      </c>
      <c r="B150" s="23" t="s">
        <v>854</v>
      </c>
      <c r="C150" s="23" t="s">
        <v>2458</v>
      </c>
      <c r="D150" s="39"/>
      <c r="E150" s="23" t="s">
        <v>2459</v>
      </c>
      <c r="F150" s="24" t="s">
        <v>2460</v>
      </c>
      <c r="G150" s="24" t="s">
        <v>2455</v>
      </c>
      <c r="H150" s="14" t="s">
        <v>2893</v>
      </c>
      <c r="I150" s="24" t="s">
        <v>867</v>
      </c>
      <c r="J150" s="24" t="s">
        <v>866</v>
      </c>
      <c r="K150" s="25" t="s">
        <v>2114</v>
      </c>
      <c r="L150" s="25" t="s">
        <v>2119</v>
      </c>
      <c r="M150" s="25" t="s">
        <v>2910</v>
      </c>
      <c r="N150" s="25" t="s">
        <v>51</v>
      </c>
      <c r="O150" s="25" t="s">
        <v>44</v>
      </c>
      <c r="P150" s="142" t="s">
        <v>3065</v>
      </c>
      <c r="Q150" s="14" t="s">
        <v>45</v>
      </c>
      <c r="R150" s="30">
        <v>1</v>
      </c>
      <c r="S150" s="31">
        <v>8000</v>
      </c>
      <c r="T150" s="31">
        <v>0</v>
      </c>
      <c r="U150" s="31">
        <v>0</v>
      </c>
      <c r="V150" s="31">
        <v>8000</v>
      </c>
      <c r="W150" s="31">
        <v>0</v>
      </c>
      <c r="X150" s="31">
        <v>0</v>
      </c>
      <c r="Y150" s="31">
        <v>0</v>
      </c>
      <c r="Z150" s="31">
        <v>0</v>
      </c>
      <c r="AA150" s="31">
        <v>0</v>
      </c>
      <c r="AB150" s="31">
        <v>0</v>
      </c>
      <c r="AC150" s="31">
        <v>0</v>
      </c>
      <c r="AD150" s="31">
        <v>0</v>
      </c>
      <c r="AE150" s="16" t="s">
        <v>41</v>
      </c>
      <c r="AF150" s="15">
        <v>0</v>
      </c>
      <c r="AG150" s="15">
        <v>0</v>
      </c>
      <c r="AH150" s="15">
        <v>0</v>
      </c>
      <c r="AI150" s="15">
        <v>0</v>
      </c>
      <c r="AJ150" s="15">
        <v>0</v>
      </c>
      <c r="AK150" s="15">
        <v>0</v>
      </c>
      <c r="AL150" s="15">
        <v>0</v>
      </c>
      <c r="AM150" s="15">
        <v>0</v>
      </c>
      <c r="AN150" s="15">
        <v>0</v>
      </c>
      <c r="AO150" s="15">
        <v>0</v>
      </c>
      <c r="AP150" s="15">
        <v>0</v>
      </c>
      <c r="AQ150" s="13"/>
      <c r="AR150" s="12">
        <f t="shared" si="49"/>
        <v>1</v>
      </c>
      <c r="AS150" s="12">
        <f t="shared" si="50"/>
        <v>0</v>
      </c>
      <c r="AT150" s="12" t="str">
        <f t="shared" si="62"/>
        <v>C1</v>
      </c>
      <c r="AU150" s="9">
        <f t="shared" si="63"/>
        <v>8</v>
      </c>
      <c r="AV150" s="4">
        <f t="shared" si="51"/>
        <v>1</v>
      </c>
      <c r="AW150" s="4">
        <f t="shared" si="52"/>
        <v>1</v>
      </c>
      <c r="AX150" s="4">
        <f t="shared" si="53"/>
        <v>1</v>
      </c>
      <c r="AY150" s="4">
        <f t="shared" si="54"/>
        <v>0</v>
      </c>
      <c r="AZ150" s="4">
        <f t="shared" si="55"/>
        <v>1</v>
      </c>
      <c r="BA150" s="4">
        <f t="shared" si="56"/>
        <v>1</v>
      </c>
      <c r="BB150" s="4">
        <f t="shared" si="57"/>
        <v>1</v>
      </c>
      <c r="BC150" s="7">
        <f t="shared" si="58"/>
        <v>0</v>
      </c>
      <c r="BD150" s="7">
        <f t="shared" si="64"/>
        <v>1</v>
      </c>
      <c r="BE150" s="7">
        <f t="shared" si="65"/>
        <v>0</v>
      </c>
      <c r="BF150" s="7">
        <f t="shared" si="66"/>
        <v>1</v>
      </c>
      <c r="BG150" s="7">
        <f t="shared" si="67"/>
        <v>0</v>
      </c>
      <c r="BH150" s="4">
        <f t="shared" si="68"/>
        <v>1</v>
      </c>
      <c r="BI150" s="4">
        <f t="shared" si="59"/>
        <v>1</v>
      </c>
      <c r="BJ150" s="4">
        <f t="shared" si="60"/>
        <v>0</v>
      </c>
      <c r="BK150" s="4">
        <f t="shared" si="61"/>
        <v>1</v>
      </c>
    </row>
    <row r="151" spans="1:63" ht="90" customHeight="1" x14ac:dyDescent="0.25">
      <c r="A151" s="17" t="s">
        <v>853</v>
      </c>
      <c r="B151" s="23" t="s">
        <v>854</v>
      </c>
      <c r="C151" s="23" t="s">
        <v>2442</v>
      </c>
      <c r="D151" s="39">
        <v>4</v>
      </c>
      <c r="E151" s="23" t="s">
        <v>2443</v>
      </c>
      <c r="F151" s="24" t="s">
        <v>2444</v>
      </c>
      <c r="G151" s="24" t="s">
        <v>2441</v>
      </c>
      <c r="H151" s="14" t="s">
        <v>2893</v>
      </c>
      <c r="I151" s="24" t="s">
        <v>867</v>
      </c>
      <c r="J151" s="24" t="s">
        <v>866</v>
      </c>
      <c r="K151" s="25" t="s">
        <v>2114</v>
      </c>
      <c r="L151" s="25" t="s">
        <v>2119</v>
      </c>
      <c r="M151" s="25" t="s">
        <v>2910</v>
      </c>
      <c r="N151" s="25" t="s">
        <v>265</v>
      </c>
      <c r="O151" s="25" t="s">
        <v>266</v>
      </c>
      <c r="P151" s="142" t="s">
        <v>3065</v>
      </c>
      <c r="Q151" s="14" t="s">
        <v>111</v>
      </c>
      <c r="R151" s="30">
        <v>1</v>
      </c>
      <c r="S151" s="31">
        <v>45480</v>
      </c>
      <c r="T151" s="31">
        <v>0</v>
      </c>
      <c r="U151" s="31">
        <v>0</v>
      </c>
      <c r="V151" s="31">
        <v>45480</v>
      </c>
      <c r="W151" s="31">
        <v>0</v>
      </c>
      <c r="X151" s="31">
        <v>0</v>
      </c>
      <c r="Y151" s="31">
        <v>0</v>
      </c>
      <c r="Z151" s="31">
        <v>0</v>
      </c>
      <c r="AA151" s="31">
        <v>0</v>
      </c>
      <c r="AB151" s="31">
        <v>0</v>
      </c>
      <c r="AC151" s="31">
        <v>0</v>
      </c>
      <c r="AD151" s="31">
        <v>0</v>
      </c>
      <c r="AE151" s="16" t="s">
        <v>41</v>
      </c>
      <c r="AF151" s="15">
        <v>0</v>
      </c>
      <c r="AG151" s="15">
        <v>0</v>
      </c>
      <c r="AH151" s="15">
        <v>0</v>
      </c>
      <c r="AI151" s="15">
        <v>0</v>
      </c>
      <c r="AJ151" s="15">
        <v>0</v>
      </c>
      <c r="AK151" s="15">
        <v>0</v>
      </c>
      <c r="AL151" s="15">
        <v>0</v>
      </c>
      <c r="AM151" s="15">
        <v>0</v>
      </c>
      <c r="AN151" s="15">
        <v>0</v>
      </c>
      <c r="AO151" s="15">
        <v>0</v>
      </c>
      <c r="AP151" s="15">
        <v>0</v>
      </c>
      <c r="AQ151" s="13"/>
      <c r="AR151" s="12">
        <f t="shared" si="49"/>
        <v>1</v>
      </c>
      <c r="AS151" s="12">
        <f t="shared" si="50"/>
        <v>0</v>
      </c>
      <c r="AT151" s="12" t="str">
        <f t="shared" si="62"/>
        <v>C1</v>
      </c>
      <c r="AU151" s="9">
        <f t="shared" si="63"/>
        <v>9</v>
      </c>
      <c r="AV151" s="4">
        <f t="shared" si="51"/>
        <v>1</v>
      </c>
      <c r="AW151" s="4">
        <f t="shared" si="52"/>
        <v>1</v>
      </c>
      <c r="AX151" s="4">
        <f t="shared" si="53"/>
        <v>1</v>
      </c>
      <c r="AY151" s="4">
        <f t="shared" si="54"/>
        <v>1</v>
      </c>
      <c r="AZ151" s="4">
        <f t="shared" si="55"/>
        <v>1</v>
      </c>
      <c r="BA151" s="4">
        <f t="shared" si="56"/>
        <v>1</v>
      </c>
      <c r="BB151" s="4">
        <f t="shared" si="57"/>
        <v>1</v>
      </c>
      <c r="BC151" s="7">
        <f t="shared" si="58"/>
        <v>0</v>
      </c>
      <c r="BD151" s="7">
        <f t="shared" si="64"/>
        <v>1</v>
      </c>
      <c r="BE151" s="7">
        <f t="shared" si="65"/>
        <v>0</v>
      </c>
      <c r="BF151" s="7">
        <f t="shared" si="66"/>
        <v>1</v>
      </c>
      <c r="BG151" s="7">
        <f t="shared" si="67"/>
        <v>0</v>
      </c>
      <c r="BH151" s="4">
        <f t="shared" si="68"/>
        <v>1</v>
      </c>
      <c r="BI151" s="4">
        <f t="shared" si="59"/>
        <v>1</v>
      </c>
      <c r="BJ151" s="4">
        <f t="shared" si="60"/>
        <v>1</v>
      </c>
      <c r="BK151" s="4">
        <f t="shared" si="61"/>
        <v>0</v>
      </c>
    </row>
    <row r="152" spans="1:63" ht="90" customHeight="1" x14ac:dyDescent="0.25">
      <c r="A152" s="17" t="s">
        <v>853</v>
      </c>
      <c r="B152" s="23" t="s">
        <v>854</v>
      </c>
      <c r="C152" s="23" t="s">
        <v>2438</v>
      </c>
      <c r="D152" s="39">
        <v>3</v>
      </c>
      <c r="E152" s="23" t="s">
        <v>2439</v>
      </c>
      <c r="F152" s="24" t="s">
        <v>2440</v>
      </c>
      <c r="G152" s="24" t="s">
        <v>2441</v>
      </c>
      <c r="H152" s="14" t="s">
        <v>2893</v>
      </c>
      <c r="I152" s="24" t="s">
        <v>867</v>
      </c>
      <c r="J152" s="24" t="s">
        <v>866</v>
      </c>
      <c r="K152" s="25" t="s">
        <v>2114</v>
      </c>
      <c r="L152" s="25" t="s">
        <v>2119</v>
      </c>
      <c r="M152" s="25" t="s">
        <v>2910</v>
      </c>
      <c r="N152" s="25" t="s">
        <v>265</v>
      </c>
      <c r="O152" s="25" t="s">
        <v>266</v>
      </c>
      <c r="P152" s="142" t="s">
        <v>3065</v>
      </c>
      <c r="Q152" s="14" t="s">
        <v>111</v>
      </c>
      <c r="R152" s="30">
        <v>1</v>
      </c>
      <c r="S152" s="31">
        <v>59760</v>
      </c>
      <c r="T152" s="31">
        <v>0</v>
      </c>
      <c r="U152" s="31">
        <v>0</v>
      </c>
      <c r="V152" s="31">
        <v>59760</v>
      </c>
      <c r="W152" s="31">
        <v>0</v>
      </c>
      <c r="X152" s="31">
        <v>0</v>
      </c>
      <c r="Y152" s="31">
        <v>0</v>
      </c>
      <c r="Z152" s="31">
        <v>0</v>
      </c>
      <c r="AA152" s="31">
        <v>0</v>
      </c>
      <c r="AB152" s="31">
        <v>0</v>
      </c>
      <c r="AC152" s="31">
        <v>0</v>
      </c>
      <c r="AD152" s="31">
        <v>0</v>
      </c>
      <c r="AE152" s="16" t="s">
        <v>41</v>
      </c>
      <c r="AF152" s="15">
        <v>0</v>
      </c>
      <c r="AG152" s="15">
        <v>0</v>
      </c>
      <c r="AH152" s="15">
        <v>0</v>
      </c>
      <c r="AI152" s="15">
        <v>0</v>
      </c>
      <c r="AJ152" s="15">
        <v>0</v>
      </c>
      <c r="AK152" s="15">
        <v>0</v>
      </c>
      <c r="AL152" s="15">
        <v>0</v>
      </c>
      <c r="AM152" s="15">
        <v>0</v>
      </c>
      <c r="AN152" s="15">
        <v>0</v>
      </c>
      <c r="AO152" s="15">
        <v>0</v>
      </c>
      <c r="AP152" s="15">
        <v>0</v>
      </c>
      <c r="AQ152" s="13"/>
      <c r="AR152" s="12">
        <f t="shared" si="49"/>
        <v>1</v>
      </c>
      <c r="AS152" s="12">
        <f t="shared" si="50"/>
        <v>0</v>
      </c>
      <c r="AT152" s="12" t="str">
        <f t="shared" si="62"/>
        <v>C1</v>
      </c>
      <c r="AU152" s="9">
        <f t="shared" si="63"/>
        <v>9</v>
      </c>
      <c r="AV152" s="4">
        <f t="shared" si="51"/>
        <v>1</v>
      </c>
      <c r="AW152" s="4">
        <f t="shared" si="52"/>
        <v>1</v>
      </c>
      <c r="AX152" s="4">
        <f t="shared" si="53"/>
        <v>1</v>
      </c>
      <c r="AY152" s="4">
        <f t="shared" si="54"/>
        <v>1</v>
      </c>
      <c r="AZ152" s="4">
        <f t="shared" si="55"/>
        <v>1</v>
      </c>
      <c r="BA152" s="4">
        <f t="shared" si="56"/>
        <v>1</v>
      </c>
      <c r="BB152" s="4">
        <f t="shared" si="57"/>
        <v>1</v>
      </c>
      <c r="BC152" s="7">
        <f t="shared" si="58"/>
        <v>0</v>
      </c>
      <c r="BD152" s="7">
        <f t="shared" si="64"/>
        <v>1</v>
      </c>
      <c r="BE152" s="7">
        <f t="shared" si="65"/>
        <v>0</v>
      </c>
      <c r="BF152" s="7">
        <f t="shared" si="66"/>
        <v>1</v>
      </c>
      <c r="BG152" s="7">
        <f t="shared" si="67"/>
        <v>0</v>
      </c>
      <c r="BH152" s="4">
        <f t="shared" si="68"/>
        <v>1</v>
      </c>
      <c r="BI152" s="4">
        <f t="shared" si="59"/>
        <v>1</v>
      </c>
      <c r="BJ152" s="4">
        <f t="shared" si="60"/>
        <v>1</v>
      </c>
      <c r="BK152" s="4">
        <f t="shared" si="61"/>
        <v>0</v>
      </c>
    </row>
    <row r="153" spans="1:63" ht="90" customHeight="1" x14ac:dyDescent="0.25">
      <c r="A153" s="17" t="s">
        <v>853</v>
      </c>
      <c r="B153" s="23" t="s">
        <v>854</v>
      </c>
      <c r="C153" s="23" t="s">
        <v>2445</v>
      </c>
      <c r="D153" s="39">
        <v>5</v>
      </c>
      <c r="E153" s="23" t="s">
        <v>2446</v>
      </c>
      <c r="F153" s="24" t="s">
        <v>2447</v>
      </c>
      <c r="G153" s="24" t="s">
        <v>2441</v>
      </c>
      <c r="H153" s="14" t="s">
        <v>2893</v>
      </c>
      <c r="I153" s="24" t="s">
        <v>867</v>
      </c>
      <c r="J153" s="24" t="s">
        <v>866</v>
      </c>
      <c r="K153" s="25" t="s">
        <v>2114</v>
      </c>
      <c r="L153" s="25" t="s">
        <v>2119</v>
      </c>
      <c r="M153" s="25" t="s">
        <v>2910</v>
      </c>
      <c r="N153" s="25" t="s">
        <v>265</v>
      </c>
      <c r="O153" s="25" t="s">
        <v>266</v>
      </c>
      <c r="P153" s="142" t="s">
        <v>3065</v>
      </c>
      <c r="Q153" s="14" t="s">
        <v>111</v>
      </c>
      <c r="R153" s="30">
        <v>1</v>
      </c>
      <c r="S153" s="31">
        <v>45480</v>
      </c>
      <c r="T153" s="31">
        <v>0</v>
      </c>
      <c r="U153" s="31">
        <v>0</v>
      </c>
      <c r="V153" s="31">
        <v>45480</v>
      </c>
      <c r="W153" s="31">
        <v>0</v>
      </c>
      <c r="X153" s="31">
        <v>0</v>
      </c>
      <c r="Y153" s="31">
        <v>0</v>
      </c>
      <c r="Z153" s="31">
        <v>0</v>
      </c>
      <c r="AA153" s="31">
        <v>0</v>
      </c>
      <c r="AB153" s="31">
        <v>0</v>
      </c>
      <c r="AC153" s="31">
        <v>0</v>
      </c>
      <c r="AD153" s="31">
        <v>0</v>
      </c>
      <c r="AE153" s="16" t="s">
        <v>41</v>
      </c>
      <c r="AF153" s="15">
        <v>0</v>
      </c>
      <c r="AG153" s="15">
        <v>0</v>
      </c>
      <c r="AH153" s="15">
        <v>0</v>
      </c>
      <c r="AI153" s="15">
        <v>0</v>
      </c>
      <c r="AJ153" s="15">
        <v>0</v>
      </c>
      <c r="AK153" s="15">
        <v>0</v>
      </c>
      <c r="AL153" s="15">
        <v>0</v>
      </c>
      <c r="AM153" s="15">
        <v>0</v>
      </c>
      <c r="AN153" s="15">
        <v>0</v>
      </c>
      <c r="AO153" s="15">
        <v>0</v>
      </c>
      <c r="AP153" s="15">
        <v>0</v>
      </c>
      <c r="AQ153" s="13"/>
      <c r="AR153" s="12">
        <f t="shared" si="49"/>
        <v>1</v>
      </c>
      <c r="AS153" s="12">
        <f t="shared" si="50"/>
        <v>0</v>
      </c>
      <c r="AT153" s="12" t="str">
        <f t="shared" si="62"/>
        <v>C1</v>
      </c>
      <c r="AU153" s="9">
        <f t="shared" si="63"/>
        <v>9</v>
      </c>
      <c r="AV153" s="4">
        <f t="shared" si="51"/>
        <v>1</v>
      </c>
      <c r="AW153" s="4">
        <f t="shared" si="52"/>
        <v>1</v>
      </c>
      <c r="AX153" s="4">
        <f t="shared" si="53"/>
        <v>1</v>
      </c>
      <c r="AY153" s="4">
        <f t="shared" si="54"/>
        <v>1</v>
      </c>
      <c r="AZ153" s="4">
        <f t="shared" si="55"/>
        <v>1</v>
      </c>
      <c r="BA153" s="4">
        <f t="shared" si="56"/>
        <v>1</v>
      </c>
      <c r="BB153" s="4">
        <f t="shared" si="57"/>
        <v>1</v>
      </c>
      <c r="BC153" s="7">
        <f t="shared" si="58"/>
        <v>0</v>
      </c>
      <c r="BD153" s="7">
        <f t="shared" si="64"/>
        <v>1</v>
      </c>
      <c r="BE153" s="7">
        <f t="shared" si="65"/>
        <v>0</v>
      </c>
      <c r="BF153" s="7">
        <f t="shared" si="66"/>
        <v>1</v>
      </c>
      <c r="BG153" s="7">
        <f t="shared" si="67"/>
        <v>0</v>
      </c>
      <c r="BH153" s="4">
        <f t="shared" si="68"/>
        <v>1</v>
      </c>
      <c r="BI153" s="4">
        <f t="shared" si="59"/>
        <v>1</v>
      </c>
      <c r="BJ153" s="4">
        <f t="shared" si="60"/>
        <v>1</v>
      </c>
      <c r="BK153" s="4">
        <f t="shared" si="61"/>
        <v>0</v>
      </c>
    </row>
    <row r="154" spans="1:63" ht="90" customHeight="1" x14ac:dyDescent="0.25">
      <c r="A154" s="17" t="s">
        <v>853</v>
      </c>
      <c r="B154" s="23" t="s">
        <v>854</v>
      </c>
      <c r="C154" s="23" t="s">
        <v>2461</v>
      </c>
      <c r="D154" s="39"/>
      <c r="E154" s="23" t="s">
        <v>2462</v>
      </c>
      <c r="F154" s="24" t="s">
        <v>2463</v>
      </c>
      <c r="G154" s="24" t="s">
        <v>2464</v>
      </c>
      <c r="H154" s="14" t="s">
        <v>2893</v>
      </c>
      <c r="I154" s="24" t="s">
        <v>867</v>
      </c>
      <c r="J154" s="24" t="s">
        <v>866</v>
      </c>
      <c r="K154" s="25" t="s">
        <v>2114</v>
      </c>
      <c r="L154" s="25" t="s">
        <v>2119</v>
      </c>
      <c r="M154" s="25" t="s">
        <v>2910</v>
      </c>
      <c r="N154" s="25" t="s">
        <v>51</v>
      </c>
      <c r="O154" s="25" t="s">
        <v>44</v>
      </c>
      <c r="P154" s="142" t="s">
        <v>3065</v>
      </c>
      <c r="Q154" s="14" t="s">
        <v>45</v>
      </c>
      <c r="R154" s="30">
        <v>1</v>
      </c>
      <c r="S154" s="31">
        <v>80000</v>
      </c>
      <c r="T154" s="31">
        <v>0</v>
      </c>
      <c r="U154" s="31">
        <v>0</v>
      </c>
      <c r="V154" s="31">
        <v>80000</v>
      </c>
      <c r="W154" s="31">
        <v>0</v>
      </c>
      <c r="X154" s="31">
        <v>0</v>
      </c>
      <c r="Y154" s="31">
        <v>0</v>
      </c>
      <c r="Z154" s="31">
        <v>0</v>
      </c>
      <c r="AA154" s="31">
        <v>0</v>
      </c>
      <c r="AB154" s="31">
        <v>0</v>
      </c>
      <c r="AC154" s="31">
        <v>0</v>
      </c>
      <c r="AD154" s="31">
        <v>0</v>
      </c>
      <c r="AE154" s="16" t="s">
        <v>41</v>
      </c>
      <c r="AF154" s="15">
        <v>0</v>
      </c>
      <c r="AG154" s="15">
        <v>0</v>
      </c>
      <c r="AH154" s="15">
        <v>0</v>
      </c>
      <c r="AI154" s="15">
        <v>0</v>
      </c>
      <c r="AJ154" s="15">
        <v>0</v>
      </c>
      <c r="AK154" s="15">
        <v>0</v>
      </c>
      <c r="AL154" s="15">
        <v>0</v>
      </c>
      <c r="AM154" s="15">
        <v>0</v>
      </c>
      <c r="AN154" s="15">
        <v>0</v>
      </c>
      <c r="AO154" s="15">
        <v>0</v>
      </c>
      <c r="AP154" s="15">
        <v>0</v>
      </c>
      <c r="AQ154" s="13"/>
      <c r="AR154" s="12">
        <f t="shared" si="49"/>
        <v>1</v>
      </c>
      <c r="AS154" s="12">
        <f t="shared" si="50"/>
        <v>0</v>
      </c>
      <c r="AT154" s="12" t="str">
        <f t="shared" si="62"/>
        <v>C1</v>
      </c>
      <c r="AU154" s="9">
        <f t="shared" si="63"/>
        <v>8</v>
      </c>
      <c r="AV154" s="4">
        <f t="shared" si="51"/>
        <v>1</v>
      </c>
      <c r="AW154" s="4">
        <f t="shared" si="52"/>
        <v>1</v>
      </c>
      <c r="AX154" s="4">
        <f t="shared" si="53"/>
        <v>1</v>
      </c>
      <c r="AY154" s="4">
        <f t="shared" si="54"/>
        <v>0</v>
      </c>
      <c r="AZ154" s="4">
        <f t="shared" si="55"/>
        <v>1</v>
      </c>
      <c r="BA154" s="4">
        <f t="shared" si="56"/>
        <v>1</v>
      </c>
      <c r="BB154" s="4">
        <f t="shared" si="57"/>
        <v>1</v>
      </c>
      <c r="BC154" s="7">
        <f t="shared" si="58"/>
        <v>0</v>
      </c>
      <c r="BD154" s="7">
        <f t="shared" si="64"/>
        <v>1</v>
      </c>
      <c r="BE154" s="7">
        <f t="shared" si="65"/>
        <v>0</v>
      </c>
      <c r="BF154" s="7">
        <f t="shared" si="66"/>
        <v>1</v>
      </c>
      <c r="BG154" s="7">
        <f t="shared" si="67"/>
        <v>0</v>
      </c>
      <c r="BH154" s="4">
        <f t="shared" si="68"/>
        <v>1</v>
      </c>
      <c r="BI154" s="4">
        <f t="shared" si="59"/>
        <v>1</v>
      </c>
      <c r="BJ154" s="4">
        <f t="shared" si="60"/>
        <v>0</v>
      </c>
      <c r="BK154" s="4">
        <f t="shared" si="61"/>
        <v>1</v>
      </c>
    </row>
    <row r="155" spans="1:63" ht="90" customHeight="1" x14ac:dyDescent="0.25">
      <c r="A155" s="17" t="s">
        <v>853</v>
      </c>
      <c r="B155" s="23" t="s">
        <v>854</v>
      </c>
      <c r="C155" s="23" t="s">
        <v>2465</v>
      </c>
      <c r="D155" s="39"/>
      <c r="E155" s="23" t="s">
        <v>2466</v>
      </c>
      <c r="F155" s="24" t="s">
        <v>2467</v>
      </c>
      <c r="G155" s="24" t="s">
        <v>2468</v>
      </c>
      <c r="H155" s="14" t="s">
        <v>2893</v>
      </c>
      <c r="I155" s="24" t="s">
        <v>867</v>
      </c>
      <c r="J155" s="24" t="s">
        <v>866</v>
      </c>
      <c r="K155" s="25" t="s">
        <v>2114</v>
      </c>
      <c r="L155" s="25" t="s">
        <v>2119</v>
      </c>
      <c r="M155" s="25" t="s">
        <v>2134</v>
      </c>
      <c r="N155" s="25" t="s">
        <v>51</v>
      </c>
      <c r="O155" s="25" t="s">
        <v>44</v>
      </c>
      <c r="P155" s="142" t="s">
        <v>3065</v>
      </c>
      <c r="Q155" s="14" t="s">
        <v>45</v>
      </c>
      <c r="R155" s="30">
        <v>1</v>
      </c>
      <c r="S155" s="31">
        <v>36000</v>
      </c>
      <c r="T155" s="31">
        <v>0</v>
      </c>
      <c r="U155" s="31">
        <v>0</v>
      </c>
      <c r="V155" s="31">
        <v>36000</v>
      </c>
      <c r="W155" s="31">
        <v>0</v>
      </c>
      <c r="X155" s="31">
        <v>0</v>
      </c>
      <c r="Y155" s="31">
        <v>0</v>
      </c>
      <c r="Z155" s="31">
        <v>0</v>
      </c>
      <c r="AA155" s="31">
        <v>0</v>
      </c>
      <c r="AB155" s="31">
        <v>0</v>
      </c>
      <c r="AC155" s="31">
        <v>0</v>
      </c>
      <c r="AD155" s="31">
        <v>0</v>
      </c>
      <c r="AE155" s="16" t="s">
        <v>41</v>
      </c>
      <c r="AF155" s="15">
        <v>0</v>
      </c>
      <c r="AG155" s="15">
        <v>0</v>
      </c>
      <c r="AH155" s="15">
        <v>0</v>
      </c>
      <c r="AI155" s="15">
        <v>0</v>
      </c>
      <c r="AJ155" s="15">
        <v>0</v>
      </c>
      <c r="AK155" s="15">
        <v>0</v>
      </c>
      <c r="AL155" s="15">
        <v>0</v>
      </c>
      <c r="AM155" s="15">
        <v>0</v>
      </c>
      <c r="AN155" s="15">
        <v>0</v>
      </c>
      <c r="AO155" s="15">
        <v>0</v>
      </c>
      <c r="AP155" s="15">
        <v>0</v>
      </c>
      <c r="AQ155" s="13"/>
      <c r="AR155" s="12">
        <f t="shared" si="49"/>
        <v>1</v>
      </c>
      <c r="AS155" s="12">
        <f t="shared" si="50"/>
        <v>0</v>
      </c>
      <c r="AT155" s="12" t="str">
        <f t="shared" si="62"/>
        <v>C2</v>
      </c>
      <c r="AU155" s="9">
        <f t="shared" si="63"/>
        <v>8</v>
      </c>
      <c r="AV155" s="4">
        <f t="shared" si="51"/>
        <v>1</v>
      </c>
      <c r="AW155" s="4">
        <f t="shared" si="52"/>
        <v>1</v>
      </c>
      <c r="AX155" s="4">
        <f t="shared" si="53"/>
        <v>1</v>
      </c>
      <c r="AY155" s="4">
        <f t="shared" si="54"/>
        <v>0</v>
      </c>
      <c r="AZ155" s="4">
        <f t="shared" si="55"/>
        <v>1</v>
      </c>
      <c r="BA155" s="4">
        <f t="shared" si="56"/>
        <v>1</v>
      </c>
      <c r="BB155" s="4">
        <f t="shared" si="57"/>
        <v>1</v>
      </c>
      <c r="BC155" s="7">
        <f t="shared" si="58"/>
        <v>0</v>
      </c>
      <c r="BD155" s="7">
        <f t="shared" si="64"/>
        <v>1</v>
      </c>
      <c r="BE155" s="7">
        <f t="shared" si="65"/>
        <v>0</v>
      </c>
      <c r="BF155" s="7">
        <f t="shared" si="66"/>
        <v>1</v>
      </c>
      <c r="BG155" s="7">
        <f t="shared" si="67"/>
        <v>0</v>
      </c>
      <c r="BH155" s="4">
        <f t="shared" si="68"/>
        <v>1</v>
      </c>
      <c r="BI155" s="4">
        <f t="shared" si="59"/>
        <v>1</v>
      </c>
      <c r="BJ155" s="4">
        <f t="shared" si="60"/>
        <v>0</v>
      </c>
      <c r="BK155" s="4">
        <f t="shared" si="61"/>
        <v>1</v>
      </c>
    </row>
    <row r="156" spans="1:63" ht="90" customHeight="1" x14ac:dyDescent="0.25">
      <c r="A156" s="17" t="s">
        <v>853</v>
      </c>
      <c r="B156" s="23" t="s">
        <v>854</v>
      </c>
      <c r="C156" s="23" t="s">
        <v>2469</v>
      </c>
      <c r="D156" s="39"/>
      <c r="E156" s="23" t="s">
        <v>2470</v>
      </c>
      <c r="F156" s="24" t="s">
        <v>2471</v>
      </c>
      <c r="G156" s="24" t="s">
        <v>2472</v>
      </c>
      <c r="H156" s="14" t="s">
        <v>2893</v>
      </c>
      <c r="I156" s="24" t="s">
        <v>867</v>
      </c>
      <c r="J156" s="24" t="s">
        <v>866</v>
      </c>
      <c r="K156" s="25" t="s">
        <v>2114</v>
      </c>
      <c r="L156" s="25" t="s">
        <v>2119</v>
      </c>
      <c r="M156" s="25" t="s">
        <v>2910</v>
      </c>
      <c r="N156" s="25" t="s">
        <v>265</v>
      </c>
      <c r="O156" s="25" t="s">
        <v>44</v>
      </c>
      <c r="P156" s="142" t="s">
        <v>3065</v>
      </c>
      <c r="Q156" s="14" t="s">
        <v>45</v>
      </c>
      <c r="R156" s="30">
        <v>1</v>
      </c>
      <c r="S156" s="31">
        <v>18000</v>
      </c>
      <c r="T156" s="31">
        <v>0</v>
      </c>
      <c r="U156" s="31">
        <v>0</v>
      </c>
      <c r="V156" s="31">
        <v>18000</v>
      </c>
      <c r="W156" s="31">
        <v>0</v>
      </c>
      <c r="X156" s="31">
        <v>0</v>
      </c>
      <c r="Y156" s="31">
        <v>0</v>
      </c>
      <c r="Z156" s="31">
        <v>0</v>
      </c>
      <c r="AA156" s="31">
        <v>0</v>
      </c>
      <c r="AB156" s="31">
        <v>0</v>
      </c>
      <c r="AC156" s="31">
        <v>0</v>
      </c>
      <c r="AD156" s="31">
        <v>0</v>
      </c>
      <c r="AE156" s="16" t="s">
        <v>41</v>
      </c>
      <c r="AF156" s="15">
        <v>0</v>
      </c>
      <c r="AG156" s="15">
        <v>0</v>
      </c>
      <c r="AH156" s="15">
        <v>0</v>
      </c>
      <c r="AI156" s="15">
        <v>0</v>
      </c>
      <c r="AJ156" s="15">
        <v>0</v>
      </c>
      <c r="AK156" s="15">
        <v>0</v>
      </c>
      <c r="AL156" s="15">
        <v>0</v>
      </c>
      <c r="AM156" s="15">
        <v>0</v>
      </c>
      <c r="AN156" s="15">
        <v>0</v>
      </c>
      <c r="AO156" s="15">
        <v>0</v>
      </c>
      <c r="AP156" s="15">
        <v>0</v>
      </c>
      <c r="AQ156" s="13"/>
      <c r="AR156" s="12">
        <f t="shared" si="49"/>
        <v>1</v>
      </c>
      <c r="AS156" s="12">
        <f t="shared" si="50"/>
        <v>0</v>
      </c>
      <c r="AT156" s="12" t="str">
        <f t="shared" si="62"/>
        <v>C1</v>
      </c>
      <c r="AU156" s="9">
        <f t="shared" si="63"/>
        <v>7</v>
      </c>
      <c r="AV156" s="4">
        <f t="shared" si="51"/>
        <v>1</v>
      </c>
      <c r="AW156" s="4">
        <f t="shared" si="52"/>
        <v>1</v>
      </c>
      <c r="AX156" s="4">
        <f t="shared" si="53"/>
        <v>1</v>
      </c>
      <c r="AY156" s="4">
        <f t="shared" si="54"/>
        <v>0</v>
      </c>
      <c r="AZ156" s="4">
        <f t="shared" si="55"/>
        <v>1</v>
      </c>
      <c r="BA156" s="4">
        <f t="shared" si="56"/>
        <v>1</v>
      </c>
      <c r="BB156" s="4">
        <f t="shared" si="57"/>
        <v>1</v>
      </c>
      <c r="BC156" s="7">
        <f t="shared" si="58"/>
        <v>0</v>
      </c>
      <c r="BD156" s="7">
        <f t="shared" si="64"/>
        <v>1</v>
      </c>
      <c r="BE156" s="7">
        <f t="shared" si="65"/>
        <v>0</v>
      </c>
      <c r="BF156" s="7">
        <f t="shared" si="66"/>
        <v>1</v>
      </c>
      <c r="BG156" s="7">
        <f t="shared" si="67"/>
        <v>0</v>
      </c>
      <c r="BH156" s="4">
        <f t="shared" si="68"/>
        <v>1</v>
      </c>
      <c r="BI156" s="4">
        <f t="shared" si="59"/>
        <v>0</v>
      </c>
      <c r="BJ156" s="4">
        <f t="shared" si="60"/>
        <v>0</v>
      </c>
      <c r="BK156" s="4">
        <f t="shared" si="61"/>
        <v>0</v>
      </c>
    </row>
    <row r="157" spans="1:63" ht="90" customHeight="1" x14ac:dyDescent="0.25">
      <c r="A157" s="17" t="s">
        <v>778</v>
      </c>
      <c r="B157" s="23" t="s">
        <v>779</v>
      </c>
      <c r="C157" s="23" t="s">
        <v>780</v>
      </c>
      <c r="D157" s="18">
        <v>2</v>
      </c>
      <c r="E157" s="23" t="s">
        <v>781</v>
      </c>
      <c r="F157" s="24" t="s">
        <v>782</v>
      </c>
      <c r="G157" s="24" t="s">
        <v>783</v>
      </c>
      <c r="H157" s="24"/>
      <c r="I157" s="24" t="s">
        <v>2045</v>
      </c>
      <c r="J157" s="24" t="s">
        <v>784</v>
      </c>
      <c r="K157" s="14" t="s">
        <v>2115</v>
      </c>
      <c r="L157" s="14" t="s">
        <v>2117</v>
      </c>
      <c r="M157" s="14" t="s">
        <v>2130</v>
      </c>
      <c r="N157" s="14" t="s">
        <v>43</v>
      </c>
      <c r="O157" s="25" t="s">
        <v>439</v>
      </c>
      <c r="P157" s="142" t="s">
        <v>3065</v>
      </c>
      <c r="Q157" s="14" t="s">
        <v>45</v>
      </c>
      <c r="R157" s="22">
        <v>0.73619999999999997</v>
      </c>
      <c r="S157" s="26">
        <v>1365000</v>
      </c>
      <c r="T157" s="26">
        <v>0</v>
      </c>
      <c r="U157" s="26">
        <v>0</v>
      </c>
      <c r="V157" s="26">
        <v>1365000</v>
      </c>
      <c r="W157" s="26">
        <v>0</v>
      </c>
      <c r="X157" s="26">
        <v>0</v>
      </c>
      <c r="Y157" s="26">
        <v>0</v>
      </c>
      <c r="Z157" s="26">
        <v>0</v>
      </c>
      <c r="AA157" s="31">
        <v>0</v>
      </c>
      <c r="AB157" s="31">
        <v>0</v>
      </c>
      <c r="AC157" s="31">
        <v>0</v>
      </c>
      <c r="AD157" s="31">
        <v>0</v>
      </c>
      <c r="AE157" s="66" t="s">
        <v>785</v>
      </c>
      <c r="AF157" s="27">
        <v>360000</v>
      </c>
      <c r="AG157" s="27">
        <v>0</v>
      </c>
      <c r="AH157" s="27">
        <v>360000</v>
      </c>
      <c r="AI157" s="27">
        <v>0</v>
      </c>
      <c r="AJ157" s="27">
        <v>0</v>
      </c>
      <c r="AK157" s="27">
        <v>0</v>
      </c>
      <c r="AL157" s="27">
        <v>0</v>
      </c>
      <c r="AM157" s="15">
        <v>0</v>
      </c>
      <c r="AN157" s="15">
        <v>0</v>
      </c>
      <c r="AO157" s="15">
        <v>0</v>
      </c>
      <c r="AP157" s="15">
        <v>0</v>
      </c>
      <c r="AQ157" s="13" t="s">
        <v>786</v>
      </c>
      <c r="AR157" s="12">
        <f t="shared" si="49"/>
        <v>0</v>
      </c>
      <c r="AS157" s="12">
        <f t="shared" si="50"/>
        <v>1</v>
      </c>
      <c r="AT157" s="12" t="str">
        <f t="shared" si="62"/>
        <v>B3</v>
      </c>
      <c r="AU157" s="9">
        <f t="shared" si="63"/>
        <v>8</v>
      </c>
      <c r="AV157" s="4">
        <f t="shared" si="51"/>
        <v>1</v>
      </c>
      <c r="AW157" s="4">
        <f t="shared" si="52"/>
        <v>1</v>
      </c>
      <c r="AX157" s="4">
        <f t="shared" si="53"/>
        <v>1</v>
      </c>
      <c r="AY157" s="4">
        <f t="shared" si="54"/>
        <v>1</v>
      </c>
      <c r="AZ157" s="4">
        <f t="shared" si="55"/>
        <v>1</v>
      </c>
      <c r="BA157" s="4">
        <f t="shared" si="56"/>
        <v>0</v>
      </c>
      <c r="BB157" s="4">
        <f t="shared" si="57"/>
        <v>0</v>
      </c>
      <c r="BC157" s="7">
        <f t="shared" si="58"/>
        <v>0</v>
      </c>
      <c r="BD157" s="7">
        <f t="shared" si="64"/>
        <v>1</v>
      </c>
      <c r="BE157" s="7">
        <f t="shared" si="65"/>
        <v>0</v>
      </c>
      <c r="BF157" s="7">
        <f t="shared" si="66"/>
        <v>0</v>
      </c>
      <c r="BG157" s="7">
        <f t="shared" si="67"/>
        <v>1</v>
      </c>
      <c r="BH157" s="4">
        <f t="shared" si="68"/>
        <v>1</v>
      </c>
      <c r="BI157" s="4">
        <f t="shared" si="59"/>
        <v>1</v>
      </c>
      <c r="BJ157" s="4">
        <f t="shared" si="60"/>
        <v>0</v>
      </c>
      <c r="BK157" s="4">
        <f t="shared" si="61"/>
        <v>1</v>
      </c>
    </row>
    <row r="158" spans="1:63" ht="90" customHeight="1" x14ac:dyDescent="0.25">
      <c r="A158" s="17" t="s">
        <v>778</v>
      </c>
      <c r="B158" s="23" t="s">
        <v>779</v>
      </c>
      <c r="C158" s="23" t="s">
        <v>801</v>
      </c>
      <c r="D158" s="18">
        <v>4</v>
      </c>
      <c r="E158" s="23" t="s">
        <v>802</v>
      </c>
      <c r="F158" s="24" t="s">
        <v>803</v>
      </c>
      <c r="G158" s="24" t="s">
        <v>804</v>
      </c>
      <c r="H158" s="14" t="s">
        <v>2893</v>
      </c>
      <c r="I158" s="24" t="s">
        <v>805</v>
      </c>
      <c r="J158" s="24" t="s">
        <v>806</v>
      </c>
      <c r="K158" s="25" t="s">
        <v>2115</v>
      </c>
      <c r="L158" s="14" t="s">
        <v>2117</v>
      </c>
      <c r="M158" s="14" t="s">
        <v>2130</v>
      </c>
      <c r="N158" s="14" t="s">
        <v>110</v>
      </c>
      <c r="O158" s="25" t="s">
        <v>44</v>
      </c>
      <c r="P158" s="142" t="s">
        <v>3065</v>
      </c>
      <c r="Q158" s="14" t="s">
        <v>111</v>
      </c>
      <c r="R158" s="30">
        <v>1</v>
      </c>
      <c r="S158" s="26">
        <v>183840</v>
      </c>
      <c r="T158" s="26">
        <v>10000</v>
      </c>
      <c r="U158" s="26">
        <v>0</v>
      </c>
      <c r="V158" s="26">
        <v>173840</v>
      </c>
      <c r="W158" s="26">
        <v>0</v>
      </c>
      <c r="X158" s="26">
        <v>0</v>
      </c>
      <c r="Y158" s="26">
        <v>0</v>
      </c>
      <c r="Z158" s="26">
        <v>0</v>
      </c>
      <c r="AA158" s="31">
        <v>0</v>
      </c>
      <c r="AB158" s="31">
        <v>0</v>
      </c>
      <c r="AC158" s="31">
        <v>0</v>
      </c>
      <c r="AD158" s="31">
        <v>0</v>
      </c>
      <c r="AE158" s="66" t="s">
        <v>807</v>
      </c>
      <c r="AF158" s="26">
        <v>86000</v>
      </c>
      <c r="AG158" s="26">
        <v>0</v>
      </c>
      <c r="AH158" s="26">
        <v>86000</v>
      </c>
      <c r="AI158" s="26">
        <v>0</v>
      </c>
      <c r="AJ158" s="26">
        <v>0</v>
      </c>
      <c r="AK158" s="26">
        <v>0</v>
      </c>
      <c r="AL158" s="26">
        <v>0</v>
      </c>
      <c r="AM158" s="15">
        <v>0</v>
      </c>
      <c r="AN158" s="15">
        <v>0</v>
      </c>
      <c r="AO158" s="15">
        <v>0</v>
      </c>
      <c r="AP158" s="15">
        <v>0</v>
      </c>
      <c r="AQ158" s="51" t="s">
        <v>808</v>
      </c>
      <c r="AR158" s="12">
        <f t="shared" si="49"/>
        <v>0</v>
      </c>
      <c r="AS158" s="12">
        <f t="shared" si="50"/>
        <v>0</v>
      </c>
      <c r="AT158" s="12" t="str">
        <f t="shared" si="62"/>
        <v>B3</v>
      </c>
      <c r="AU158" s="9">
        <f t="shared" si="63"/>
        <v>7</v>
      </c>
      <c r="AV158" s="4">
        <f t="shared" si="51"/>
        <v>0</v>
      </c>
      <c r="AW158" s="4">
        <f t="shared" si="52"/>
        <v>1</v>
      </c>
      <c r="AX158" s="4">
        <f t="shared" si="53"/>
        <v>0</v>
      </c>
      <c r="AY158" s="4">
        <f t="shared" si="54"/>
        <v>1</v>
      </c>
      <c r="AZ158" s="4">
        <f t="shared" si="55"/>
        <v>1</v>
      </c>
      <c r="BA158" s="4">
        <f t="shared" si="56"/>
        <v>1</v>
      </c>
      <c r="BB158" s="4">
        <f t="shared" si="57"/>
        <v>1</v>
      </c>
      <c r="BC158" s="7">
        <f t="shared" si="58"/>
        <v>0</v>
      </c>
      <c r="BD158" s="7">
        <f t="shared" si="64"/>
        <v>1</v>
      </c>
      <c r="BE158" s="7">
        <f t="shared" si="65"/>
        <v>0</v>
      </c>
      <c r="BF158" s="7">
        <f t="shared" si="66"/>
        <v>0</v>
      </c>
      <c r="BG158" s="7">
        <f t="shared" si="67"/>
        <v>1</v>
      </c>
      <c r="BH158" s="4">
        <f t="shared" si="68"/>
        <v>1</v>
      </c>
      <c r="BI158" s="4">
        <f t="shared" si="59"/>
        <v>1</v>
      </c>
      <c r="BJ158" s="4">
        <f t="shared" si="60"/>
        <v>1</v>
      </c>
      <c r="BK158" s="4">
        <f t="shared" si="61"/>
        <v>0</v>
      </c>
    </row>
    <row r="159" spans="1:63" ht="90" customHeight="1" x14ac:dyDescent="0.25">
      <c r="A159" s="17" t="s">
        <v>778</v>
      </c>
      <c r="B159" s="38" t="s">
        <v>779</v>
      </c>
      <c r="C159" s="38" t="s">
        <v>787</v>
      </c>
      <c r="D159" s="39">
        <v>1</v>
      </c>
      <c r="E159" s="23" t="s">
        <v>788</v>
      </c>
      <c r="F159" s="29" t="s">
        <v>789</v>
      </c>
      <c r="G159" s="29" t="s">
        <v>790</v>
      </c>
      <c r="H159" s="29"/>
      <c r="I159" s="29" t="s">
        <v>791</v>
      </c>
      <c r="J159" s="29" t="s">
        <v>792</v>
      </c>
      <c r="K159" s="14" t="s">
        <v>2115</v>
      </c>
      <c r="L159" s="25" t="s">
        <v>2120</v>
      </c>
      <c r="M159" s="25" t="s">
        <v>2142</v>
      </c>
      <c r="N159" s="14" t="s">
        <v>279</v>
      </c>
      <c r="O159" s="25" t="s">
        <v>44</v>
      </c>
      <c r="P159" s="142" t="s">
        <v>3065</v>
      </c>
      <c r="Q159" s="14" t="s">
        <v>45</v>
      </c>
      <c r="R159" s="22">
        <v>1</v>
      </c>
      <c r="S159" s="40">
        <v>3413760</v>
      </c>
      <c r="T159" s="21">
        <v>0</v>
      </c>
      <c r="U159" s="21">
        <v>0</v>
      </c>
      <c r="V159" s="21">
        <v>2000000</v>
      </c>
      <c r="W159" s="21">
        <v>1413760</v>
      </c>
      <c r="X159" s="21">
        <v>0</v>
      </c>
      <c r="Y159" s="21">
        <v>0</v>
      </c>
      <c r="Z159" s="21">
        <v>0</v>
      </c>
      <c r="AA159" s="31">
        <v>0</v>
      </c>
      <c r="AB159" s="31">
        <v>0</v>
      </c>
      <c r="AC159" s="31">
        <v>0</v>
      </c>
      <c r="AD159" s="31">
        <v>0</v>
      </c>
      <c r="AE159" s="16" t="s">
        <v>41</v>
      </c>
      <c r="AF159" s="41">
        <v>0</v>
      </c>
      <c r="AG159" s="26">
        <v>0</v>
      </c>
      <c r="AH159" s="26">
        <v>0</v>
      </c>
      <c r="AI159" s="26">
        <v>0</v>
      </c>
      <c r="AJ159" s="26">
        <v>0</v>
      </c>
      <c r="AK159" s="26">
        <v>0</v>
      </c>
      <c r="AL159" s="26">
        <v>0</v>
      </c>
      <c r="AM159" s="15">
        <v>0</v>
      </c>
      <c r="AN159" s="15">
        <v>0</v>
      </c>
      <c r="AO159" s="15">
        <v>0</v>
      </c>
      <c r="AP159" s="15">
        <v>0</v>
      </c>
      <c r="AQ159" s="42" t="s">
        <v>793</v>
      </c>
      <c r="AR159" s="12">
        <f t="shared" si="49"/>
        <v>0</v>
      </c>
      <c r="AS159" s="12">
        <f t="shared" si="50"/>
        <v>1</v>
      </c>
      <c r="AT159" s="12" t="str">
        <f t="shared" si="62"/>
        <v>D2</v>
      </c>
      <c r="AU159" s="9">
        <f t="shared" si="63"/>
        <v>8</v>
      </c>
      <c r="AV159" s="4">
        <f t="shared" si="51"/>
        <v>1</v>
      </c>
      <c r="AW159" s="4">
        <f t="shared" si="52"/>
        <v>1</v>
      </c>
      <c r="AX159" s="4">
        <f t="shared" si="53"/>
        <v>1</v>
      </c>
      <c r="AY159" s="4">
        <f t="shared" si="54"/>
        <v>1</v>
      </c>
      <c r="AZ159" s="4">
        <f t="shared" si="55"/>
        <v>1</v>
      </c>
      <c r="BA159" s="4">
        <f t="shared" si="56"/>
        <v>0</v>
      </c>
      <c r="BB159" s="4">
        <f t="shared" si="57"/>
        <v>0</v>
      </c>
      <c r="BC159" s="7">
        <f t="shared" si="58"/>
        <v>0</v>
      </c>
      <c r="BD159" s="7">
        <f t="shared" si="64"/>
        <v>1</v>
      </c>
      <c r="BE159" s="7">
        <f t="shared" si="65"/>
        <v>0</v>
      </c>
      <c r="BF159" s="7">
        <f t="shared" si="66"/>
        <v>0</v>
      </c>
      <c r="BG159" s="7">
        <f t="shared" si="67"/>
        <v>1</v>
      </c>
      <c r="BH159" s="4">
        <f t="shared" si="68"/>
        <v>1</v>
      </c>
      <c r="BI159" s="4">
        <f t="shared" si="59"/>
        <v>1</v>
      </c>
      <c r="BJ159" s="4">
        <f t="shared" si="60"/>
        <v>0</v>
      </c>
      <c r="BK159" s="4">
        <f t="shared" si="61"/>
        <v>1</v>
      </c>
    </row>
    <row r="160" spans="1:63" ht="90" customHeight="1" x14ac:dyDescent="0.25">
      <c r="A160" s="17" t="s">
        <v>778</v>
      </c>
      <c r="B160" s="23" t="s">
        <v>779</v>
      </c>
      <c r="C160" s="23" t="s">
        <v>809</v>
      </c>
      <c r="D160" s="18">
        <v>5</v>
      </c>
      <c r="E160" s="23" t="s">
        <v>810</v>
      </c>
      <c r="F160" s="24" t="s">
        <v>811</v>
      </c>
      <c r="G160" s="24" t="s">
        <v>812</v>
      </c>
      <c r="H160" s="14" t="s">
        <v>2893</v>
      </c>
      <c r="I160" s="24" t="s">
        <v>2047</v>
      </c>
      <c r="J160" s="24" t="s">
        <v>813</v>
      </c>
      <c r="K160" s="14" t="s">
        <v>2115</v>
      </c>
      <c r="L160" s="25" t="s">
        <v>2119</v>
      </c>
      <c r="M160" s="25" t="s">
        <v>2150</v>
      </c>
      <c r="N160" s="14" t="s">
        <v>279</v>
      </c>
      <c r="O160" s="25" t="s">
        <v>439</v>
      </c>
      <c r="P160" s="142" t="s">
        <v>3065</v>
      </c>
      <c r="Q160" s="14" t="s">
        <v>45</v>
      </c>
      <c r="R160" s="30">
        <v>0.8</v>
      </c>
      <c r="S160" s="26">
        <v>43500</v>
      </c>
      <c r="T160" s="26">
        <v>0</v>
      </c>
      <c r="U160" s="26">
        <v>0</v>
      </c>
      <c r="V160" s="26">
        <v>43500</v>
      </c>
      <c r="W160" s="26">
        <v>0</v>
      </c>
      <c r="X160" s="26">
        <v>0</v>
      </c>
      <c r="Y160" s="26">
        <v>0</v>
      </c>
      <c r="Z160" s="26">
        <v>0</v>
      </c>
      <c r="AA160" s="31">
        <v>0</v>
      </c>
      <c r="AB160" s="31">
        <v>0</v>
      </c>
      <c r="AC160" s="31">
        <v>0</v>
      </c>
      <c r="AD160" s="31">
        <v>0</v>
      </c>
      <c r="AE160" s="66" t="s">
        <v>41</v>
      </c>
      <c r="AF160" s="26">
        <v>0</v>
      </c>
      <c r="AG160" s="26">
        <v>0</v>
      </c>
      <c r="AH160" s="26">
        <v>0</v>
      </c>
      <c r="AI160" s="26">
        <v>0</v>
      </c>
      <c r="AJ160" s="26">
        <v>0</v>
      </c>
      <c r="AK160" s="26">
        <v>0</v>
      </c>
      <c r="AL160" s="26">
        <v>0</v>
      </c>
      <c r="AM160" s="15">
        <v>0</v>
      </c>
      <c r="AN160" s="15">
        <v>0</v>
      </c>
      <c r="AO160" s="15">
        <v>0</v>
      </c>
      <c r="AP160" s="15">
        <v>0</v>
      </c>
      <c r="AQ160" s="52" t="s">
        <v>814</v>
      </c>
      <c r="AR160" s="12">
        <f t="shared" si="49"/>
        <v>1</v>
      </c>
      <c r="AS160" s="12">
        <f t="shared" si="50"/>
        <v>0</v>
      </c>
      <c r="AT160" s="12" t="str">
        <f t="shared" si="62"/>
        <v>C90</v>
      </c>
      <c r="AU160" s="9">
        <f t="shared" si="63"/>
        <v>9</v>
      </c>
      <c r="AV160" s="4">
        <f t="shared" si="51"/>
        <v>1</v>
      </c>
      <c r="AW160" s="4">
        <f t="shared" si="52"/>
        <v>1</v>
      </c>
      <c r="AX160" s="4">
        <f t="shared" si="53"/>
        <v>1</v>
      </c>
      <c r="AY160" s="4">
        <f t="shared" si="54"/>
        <v>1</v>
      </c>
      <c r="AZ160" s="4">
        <f t="shared" si="55"/>
        <v>1</v>
      </c>
      <c r="BA160" s="4">
        <f t="shared" si="56"/>
        <v>1</v>
      </c>
      <c r="BB160" s="4">
        <f t="shared" si="57"/>
        <v>1</v>
      </c>
      <c r="BC160" s="7">
        <f t="shared" si="58"/>
        <v>0</v>
      </c>
      <c r="BD160" s="7">
        <f t="shared" si="64"/>
        <v>1</v>
      </c>
      <c r="BE160" s="7">
        <f t="shared" si="65"/>
        <v>0</v>
      </c>
      <c r="BF160" s="7">
        <f t="shared" si="66"/>
        <v>0</v>
      </c>
      <c r="BG160" s="7">
        <f t="shared" si="67"/>
        <v>1</v>
      </c>
      <c r="BH160" s="4">
        <f t="shared" si="68"/>
        <v>1</v>
      </c>
      <c r="BI160" s="4">
        <f t="shared" si="59"/>
        <v>1</v>
      </c>
      <c r="BJ160" s="4">
        <f t="shared" si="60"/>
        <v>0</v>
      </c>
      <c r="BK160" s="4">
        <f t="shared" si="61"/>
        <v>1</v>
      </c>
    </row>
    <row r="161" spans="1:63" ht="90" customHeight="1" x14ac:dyDescent="0.25">
      <c r="A161" s="17" t="s">
        <v>778</v>
      </c>
      <c r="B161" s="38" t="s">
        <v>779</v>
      </c>
      <c r="C161" s="38" t="s">
        <v>794</v>
      </c>
      <c r="D161" s="39">
        <v>3</v>
      </c>
      <c r="E161" s="23" t="s">
        <v>795</v>
      </c>
      <c r="F161" s="29" t="s">
        <v>796</v>
      </c>
      <c r="G161" s="29" t="s">
        <v>797</v>
      </c>
      <c r="H161" s="14" t="s">
        <v>2893</v>
      </c>
      <c r="I161" s="29" t="s">
        <v>2046</v>
      </c>
      <c r="J161" s="29" t="s">
        <v>798</v>
      </c>
      <c r="K161" s="25" t="s">
        <v>2114</v>
      </c>
      <c r="L161" s="25" t="s">
        <v>2120</v>
      </c>
      <c r="M161" s="25" t="s">
        <v>2141</v>
      </c>
      <c r="N161" s="14" t="s">
        <v>279</v>
      </c>
      <c r="O161" s="25" t="s">
        <v>439</v>
      </c>
      <c r="P161" s="142" t="s">
        <v>3065</v>
      </c>
      <c r="Q161" s="14" t="s">
        <v>45</v>
      </c>
      <c r="R161" s="22"/>
      <c r="S161" s="40">
        <v>250000</v>
      </c>
      <c r="T161" s="21">
        <v>5000</v>
      </c>
      <c r="U161" s="26">
        <v>0</v>
      </c>
      <c r="V161" s="21">
        <v>250000</v>
      </c>
      <c r="W161" s="21">
        <v>0</v>
      </c>
      <c r="X161" s="21">
        <v>0</v>
      </c>
      <c r="Y161" s="21">
        <v>0</v>
      </c>
      <c r="Z161" s="21">
        <v>0</v>
      </c>
      <c r="AA161" s="31">
        <v>0</v>
      </c>
      <c r="AB161" s="31">
        <v>0</v>
      </c>
      <c r="AC161" s="31">
        <v>0</v>
      </c>
      <c r="AD161" s="31">
        <v>0</v>
      </c>
      <c r="AE161" s="32" t="s">
        <v>799</v>
      </c>
      <c r="AF161" s="41">
        <v>20000</v>
      </c>
      <c r="AG161" s="26">
        <v>0</v>
      </c>
      <c r="AH161" s="26">
        <v>20000</v>
      </c>
      <c r="AI161" s="26">
        <v>0</v>
      </c>
      <c r="AJ161" s="26">
        <v>0</v>
      </c>
      <c r="AK161" s="26">
        <v>0</v>
      </c>
      <c r="AL161" s="26">
        <v>0</v>
      </c>
      <c r="AM161" s="15">
        <v>0</v>
      </c>
      <c r="AN161" s="15">
        <v>0</v>
      </c>
      <c r="AO161" s="15">
        <v>0</v>
      </c>
      <c r="AP161" s="15">
        <v>0</v>
      </c>
      <c r="AQ161" s="42" t="s">
        <v>800</v>
      </c>
      <c r="AR161" s="12">
        <f t="shared" si="49"/>
        <v>0</v>
      </c>
      <c r="AS161" s="12">
        <f t="shared" si="50"/>
        <v>0</v>
      </c>
      <c r="AT161" s="12" t="str">
        <f t="shared" si="62"/>
        <v>D1</v>
      </c>
      <c r="AU161" s="9">
        <f t="shared" si="63"/>
        <v>8</v>
      </c>
      <c r="AV161" s="4">
        <f t="shared" si="51"/>
        <v>1</v>
      </c>
      <c r="AW161" s="4">
        <f t="shared" si="52"/>
        <v>1</v>
      </c>
      <c r="AX161" s="4">
        <f t="shared" si="53"/>
        <v>1</v>
      </c>
      <c r="AY161" s="4">
        <f t="shared" si="54"/>
        <v>1</v>
      </c>
      <c r="AZ161" s="4">
        <f t="shared" si="55"/>
        <v>0</v>
      </c>
      <c r="BA161" s="4">
        <f t="shared" si="56"/>
        <v>1</v>
      </c>
      <c r="BB161" s="4">
        <f t="shared" si="57"/>
        <v>1</v>
      </c>
      <c r="BC161" s="7">
        <f t="shared" si="58"/>
        <v>0</v>
      </c>
      <c r="BD161" s="7">
        <f t="shared" si="64"/>
        <v>1</v>
      </c>
      <c r="BE161" s="7">
        <f t="shared" si="65"/>
        <v>0</v>
      </c>
      <c r="BF161" s="7">
        <f t="shared" si="66"/>
        <v>1</v>
      </c>
      <c r="BG161" s="7">
        <f t="shared" si="67"/>
        <v>0</v>
      </c>
      <c r="BH161" s="4">
        <f t="shared" si="68"/>
        <v>1</v>
      </c>
      <c r="BI161" s="4">
        <f t="shared" si="59"/>
        <v>1</v>
      </c>
      <c r="BJ161" s="4">
        <f t="shared" si="60"/>
        <v>0</v>
      </c>
      <c r="BK161" s="4">
        <f t="shared" si="61"/>
        <v>1</v>
      </c>
    </row>
    <row r="162" spans="1:63" ht="90" customHeight="1" x14ac:dyDescent="0.25">
      <c r="A162" s="17" t="s">
        <v>1593</v>
      </c>
      <c r="B162" s="23" t="s">
        <v>1594</v>
      </c>
      <c r="C162" s="23" t="s">
        <v>1615</v>
      </c>
      <c r="D162" s="18">
        <v>7</v>
      </c>
      <c r="E162" s="23" t="s">
        <v>2276</v>
      </c>
      <c r="F162" s="24" t="s">
        <v>2277</v>
      </c>
      <c r="G162" s="24" t="s">
        <v>2278</v>
      </c>
      <c r="H162" s="14" t="s">
        <v>2893</v>
      </c>
      <c r="I162" s="24" t="s">
        <v>1607</v>
      </c>
      <c r="J162" s="24" t="s">
        <v>2279</v>
      </c>
      <c r="K162" s="25" t="s">
        <v>2114</v>
      </c>
      <c r="L162" s="25" t="s">
        <v>2121</v>
      </c>
      <c r="M162" s="25" t="s">
        <v>2144</v>
      </c>
      <c r="N162" s="25" t="s">
        <v>110</v>
      </c>
      <c r="O162" s="25" t="s">
        <v>44</v>
      </c>
      <c r="P162" s="142" t="s">
        <v>3065</v>
      </c>
      <c r="Q162" s="14" t="s">
        <v>111</v>
      </c>
      <c r="R162" s="30">
        <v>1</v>
      </c>
      <c r="S162" s="31">
        <v>60000</v>
      </c>
      <c r="T162" s="31">
        <v>0</v>
      </c>
      <c r="U162" s="31">
        <v>0</v>
      </c>
      <c r="V162" s="31">
        <v>60000</v>
      </c>
      <c r="W162" s="31">
        <v>0</v>
      </c>
      <c r="X162" s="31">
        <v>0</v>
      </c>
      <c r="Y162" s="31">
        <v>0</v>
      </c>
      <c r="Z162" s="31">
        <v>0</v>
      </c>
      <c r="AA162" s="31">
        <v>0</v>
      </c>
      <c r="AB162" s="31">
        <v>0</v>
      </c>
      <c r="AC162" s="31">
        <v>0</v>
      </c>
      <c r="AD162" s="31">
        <v>0</v>
      </c>
      <c r="AE162" s="16" t="s">
        <v>41</v>
      </c>
      <c r="AF162" s="15">
        <v>0</v>
      </c>
      <c r="AG162" s="15">
        <v>0</v>
      </c>
      <c r="AH162" s="15">
        <v>0</v>
      </c>
      <c r="AI162" s="15">
        <v>0</v>
      </c>
      <c r="AJ162" s="15">
        <v>0</v>
      </c>
      <c r="AK162" s="15">
        <v>0</v>
      </c>
      <c r="AL162" s="15">
        <v>0</v>
      </c>
      <c r="AM162" s="15">
        <v>0</v>
      </c>
      <c r="AN162" s="15">
        <v>0</v>
      </c>
      <c r="AO162" s="15">
        <v>0</v>
      </c>
      <c r="AP162" s="15">
        <v>0</v>
      </c>
      <c r="AQ162" s="13"/>
      <c r="AR162" s="12">
        <f t="shared" si="49"/>
        <v>1</v>
      </c>
      <c r="AS162" s="12">
        <f t="shared" si="50"/>
        <v>0</v>
      </c>
      <c r="AT162" s="12" t="str">
        <f t="shared" si="62"/>
        <v>E1</v>
      </c>
      <c r="AU162" s="9">
        <f t="shared" si="63"/>
        <v>9</v>
      </c>
      <c r="AV162" s="4">
        <f t="shared" si="51"/>
        <v>1</v>
      </c>
      <c r="AW162" s="4">
        <f t="shared" si="52"/>
        <v>1</v>
      </c>
      <c r="AX162" s="4">
        <f t="shared" si="53"/>
        <v>1</v>
      </c>
      <c r="AY162" s="4">
        <f t="shared" si="54"/>
        <v>1</v>
      </c>
      <c r="AZ162" s="4">
        <f t="shared" si="55"/>
        <v>1</v>
      </c>
      <c r="BA162" s="4">
        <f t="shared" si="56"/>
        <v>1</v>
      </c>
      <c r="BB162" s="4">
        <f t="shared" si="57"/>
        <v>1</v>
      </c>
      <c r="BC162" s="7">
        <f t="shared" si="58"/>
        <v>0</v>
      </c>
      <c r="BD162" s="7">
        <f t="shared" si="64"/>
        <v>1</v>
      </c>
      <c r="BE162" s="7">
        <f t="shared" si="65"/>
        <v>0</v>
      </c>
      <c r="BF162" s="7">
        <f t="shared" si="66"/>
        <v>1</v>
      </c>
      <c r="BG162" s="7">
        <f t="shared" si="67"/>
        <v>0</v>
      </c>
      <c r="BH162" s="4">
        <f t="shared" si="68"/>
        <v>1</v>
      </c>
      <c r="BI162" s="4">
        <f t="shared" si="59"/>
        <v>1</v>
      </c>
      <c r="BJ162" s="4">
        <f t="shared" si="60"/>
        <v>1</v>
      </c>
      <c r="BK162" s="4">
        <f t="shared" si="61"/>
        <v>0</v>
      </c>
    </row>
    <row r="163" spans="1:63" ht="90" customHeight="1" x14ac:dyDescent="0.25">
      <c r="A163" s="17" t="s">
        <v>1593</v>
      </c>
      <c r="B163" s="23" t="s">
        <v>1594</v>
      </c>
      <c r="C163" s="23" t="s">
        <v>1609</v>
      </c>
      <c r="D163" s="18">
        <v>3</v>
      </c>
      <c r="E163" s="23" t="s">
        <v>2267</v>
      </c>
      <c r="F163" s="24" t="s">
        <v>2268</v>
      </c>
      <c r="G163" s="24" t="s">
        <v>2269</v>
      </c>
      <c r="H163" s="14" t="s">
        <v>2893</v>
      </c>
      <c r="I163" s="24" t="s">
        <v>1607</v>
      </c>
      <c r="J163" s="24" t="s">
        <v>1610</v>
      </c>
      <c r="K163" s="25" t="s">
        <v>2114</v>
      </c>
      <c r="L163" s="25" t="s">
        <v>2121</v>
      </c>
      <c r="M163" s="25" t="s">
        <v>2144</v>
      </c>
      <c r="N163" s="25" t="s">
        <v>51</v>
      </c>
      <c r="O163" s="25" t="s">
        <v>44</v>
      </c>
      <c r="P163" s="142" t="s">
        <v>3065</v>
      </c>
      <c r="Q163" s="14" t="s">
        <v>45</v>
      </c>
      <c r="R163" s="30">
        <v>1</v>
      </c>
      <c r="S163" s="26">
        <v>650000</v>
      </c>
      <c r="T163" s="26">
        <v>0</v>
      </c>
      <c r="U163" s="26">
        <v>0</v>
      </c>
      <c r="V163" s="26">
        <v>130000</v>
      </c>
      <c r="W163" s="26">
        <v>130000</v>
      </c>
      <c r="X163" s="26">
        <v>130000</v>
      </c>
      <c r="Y163" s="26">
        <v>130000</v>
      </c>
      <c r="Z163" s="26">
        <v>130000</v>
      </c>
      <c r="AA163" s="31">
        <v>0</v>
      </c>
      <c r="AB163" s="31">
        <v>0</v>
      </c>
      <c r="AC163" s="31">
        <v>0</v>
      </c>
      <c r="AD163" s="31">
        <v>0</v>
      </c>
      <c r="AE163" s="16" t="s">
        <v>41</v>
      </c>
      <c r="AF163" s="26">
        <v>0</v>
      </c>
      <c r="AG163" s="26">
        <v>0</v>
      </c>
      <c r="AH163" s="26">
        <v>0</v>
      </c>
      <c r="AI163" s="26">
        <v>0</v>
      </c>
      <c r="AJ163" s="26">
        <v>0</v>
      </c>
      <c r="AK163" s="26">
        <v>0</v>
      </c>
      <c r="AL163" s="26">
        <v>0</v>
      </c>
      <c r="AM163" s="15">
        <v>0</v>
      </c>
      <c r="AN163" s="15">
        <v>0</v>
      </c>
      <c r="AO163" s="15">
        <v>0</v>
      </c>
      <c r="AP163" s="15">
        <v>0</v>
      </c>
      <c r="AQ163" s="13"/>
      <c r="AR163" s="12">
        <f t="shared" si="49"/>
        <v>0</v>
      </c>
      <c r="AS163" s="12">
        <f t="shared" si="50"/>
        <v>0</v>
      </c>
      <c r="AT163" s="12" t="str">
        <f t="shared" si="62"/>
        <v>E1</v>
      </c>
      <c r="AU163" s="9">
        <f t="shared" si="63"/>
        <v>9</v>
      </c>
      <c r="AV163" s="4">
        <f t="shared" si="51"/>
        <v>1</v>
      </c>
      <c r="AW163" s="4">
        <f t="shared" si="52"/>
        <v>1</v>
      </c>
      <c r="AX163" s="4">
        <f t="shared" si="53"/>
        <v>1</v>
      </c>
      <c r="AY163" s="4">
        <f t="shared" si="54"/>
        <v>1</v>
      </c>
      <c r="AZ163" s="4">
        <f t="shared" si="55"/>
        <v>1</v>
      </c>
      <c r="BA163" s="4">
        <f t="shared" si="56"/>
        <v>1</v>
      </c>
      <c r="BB163" s="4">
        <f t="shared" si="57"/>
        <v>1</v>
      </c>
      <c r="BC163" s="7">
        <f t="shared" si="58"/>
        <v>0</v>
      </c>
      <c r="BD163" s="7">
        <f t="shared" si="64"/>
        <v>1</v>
      </c>
      <c r="BE163" s="7">
        <f t="shared" si="65"/>
        <v>0</v>
      </c>
      <c r="BF163" s="7">
        <f t="shared" si="66"/>
        <v>1</v>
      </c>
      <c r="BG163" s="7">
        <f t="shared" si="67"/>
        <v>0</v>
      </c>
      <c r="BH163" s="4">
        <f t="shared" si="68"/>
        <v>1</v>
      </c>
      <c r="BI163" s="4">
        <f t="shared" si="59"/>
        <v>1</v>
      </c>
      <c r="BJ163" s="4">
        <f t="shared" si="60"/>
        <v>0</v>
      </c>
      <c r="BK163" s="4">
        <f t="shared" si="61"/>
        <v>1</v>
      </c>
    </row>
    <row r="164" spans="1:63" ht="90" customHeight="1" x14ac:dyDescent="0.25">
      <c r="A164" s="17" t="s">
        <v>1593</v>
      </c>
      <c r="B164" s="23" t="s">
        <v>1594</v>
      </c>
      <c r="C164" s="23" t="s">
        <v>3161</v>
      </c>
      <c r="D164" s="171">
        <v>2</v>
      </c>
      <c r="E164" s="23" t="s">
        <v>3152</v>
      </c>
      <c r="F164" s="24" t="s">
        <v>3153</v>
      </c>
      <c r="G164" s="24" t="s">
        <v>3154</v>
      </c>
      <c r="H164" s="14"/>
      <c r="I164" s="24" t="s">
        <v>3155</v>
      </c>
      <c r="J164" s="24" t="s">
        <v>3156</v>
      </c>
      <c r="K164" s="25" t="s">
        <v>2114</v>
      </c>
      <c r="L164" s="25" t="s">
        <v>2120</v>
      </c>
      <c r="M164" s="25" t="s">
        <v>2141</v>
      </c>
      <c r="N164" s="25" t="s">
        <v>110</v>
      </c>
      <c r="O164" s="25" t="s">
        <v>44</v>
      </c>
      <c r="P164" s="142" t="s">
        <v>3065</v>
      </c>
      <c r="Q164" s="167" t="s">
        <v>45</v>
      </c>
      <c r="R164" s="168">
        <v>1</v>
      </c>
      <c r="S164" s="31">
        <v>6540</v>
      </c>
      <c r="T164" s="31">
        <v>0</v>
      </c>
      <c r="U164" s="31">
        <v>0</v>
      </c>
      <c r="V164" s="31">
        <v>6540</v>
      </c>
      <c r="W164" s="31">
        <v>0</v>
      </c>
      <c r="X164" s="169">
        <v>0</v>
      </c>
      <c r="Y164" s="169">
        <v>0</v>
      </c>
      <c r="Z164" s="169">
        <v>0</v>
      </c>
      <c r="AA164" s="31">
        <v>0</v>
      </c>
      <c r="AB164" s="31">
        <v>0</v>
      </c>
      <c r="AC164" s="31">
        <v>0</v>
      </c>
      <c r="AD164" s="31">
        <v>0</v>
      </c>
      <c r="AE164" s="170" t="s">
        <v>41</v>
      </c>
      <c r="AF164" s="169">
        <v>0</v>
      </c>
      <c r="AG164" s="169">
        <v>0</v>
      </c>
      <c r="AH164" s="169">
        <v>0</v>
      </c>
      <c r="AI164" s="169">
        <v>0</v>
      </c>
      <c r="AJ164" s="169">
        <v>0</v>
      </c>
      <c r="AK164" s="169">
        <v>0</v>
      </c>
      <c r="AL164" s="169">
        <v>0</v>
      </c>
      <c r="AM164" s="31">
        <v>0</v>
      </c>
      <c r="AN164" s="31">
        <v>0</v>
      </c>
      <c r="AO164" s="31">
        <v>0</v>
      </c>
      <c r="AP164" s="31">
        <v>0</v>
      </c>
      <c r="AQ164" s="13"/>
      <c r="AR164" s="12">
        <f t="shared" si="49"/>
        <v>1</v>
      </c>
      <c r="AS164" s="12">
        <f t="shared" si="50"/>
        <v>0</v>
      </c>
      <c r="AT164" s="12" t="str">
        <f t="shared" si="62"/>
        <v>D1</v>
      </c>
      <c r="AU164" s="9">
        <f t="shared" si="63"/>
        <v>7</v>
      </c>
      <c r="AV164" s="4">
        <f t="shared" si="51"/>
        <v>1</v>
      </c>
      <c r="AW164" s="4">
        <f t="shared" si="52"/>
        <v>1</v>
      </c>
      <c r="AX164" s="4">
        <f t="shared" si="53"/>
        <v>1</v>
      </c>
      <c r="AY164" s="4">
        <f t="shared" si="54"/>
        <v>1</v>
      </c>
      <c r="AZ164" s="4">
        <f t="shared" si="55"/>
        <v>1</v>
      </c>
      <c r="BA164" s="4">
        <f t="shared" si="56"/>
        <v>0</v>
      </c>
      <c r="BB164" s="4">
        <f t="shared" si="57"/>
        <v>0</v>
      </c>
      <c r="BC164" s="7">
        <f t="shared" si="58"/>
        <v>0</v>
      </c>
      <c r="BD164" s="7">
        <f t="shared" si="64"/>
        <v>1</v>
      </c>
      <c r="BE164" s="7">
        <f t="shared" si="65"/>
        <v>0</v>
      </c>
      <c r="BF164" s="7">
        <f t="shared" si="66"/>
        <v>1</v>
      </c>
      <c r="BG164" s="7">
        <f t="shared" si="67"/>
        <v>0</v>
      </c>
      <c r="BH164" s="4">
        <f t="shared" si="68"/>
        <v>1</v>
      </c>
      <c r="BI164" s="4">
        <f t="shared" si="59"/>
        <v>0</v>
      </c>
      <c r="BJ164" s="4">
        <f t="shared" si="60"/>
        <v>0</v>
      </c>
      <c r="BK164" s="4">
        <f t="shared" si="61"/>
        <v>0</v>
      </c>
    </row>
    <row r="165" spans="1:63" ht="90" customHeight="1" x14ac:dyDescent="0.25">
      <c r="A165" s="17" t="s">
        <v>1593</v>
      </c>
      <c r="B165" s="23" t="s">
        <v>1594</v>
      </c>
      <c r="C165" s="23" t="s">
        <v>1611</v>
      </c>
      <c r="D165" s="18">
        <v>1</v>
      </c>
      <c r="E165" s="23" t="s">
        <v>1612</v>
      </c>
      <c r="F165" s="24" t="s">
        <v>2270</v>
      </c>
      <c r="G165" s="24" t="s">
        <v>2271</v>
      </c>
      <c r="H165" s="14" t="s">
        <v>2893</v>
      </c>
      <c r="I165" s="24" t="s">
        <v>1607</v>
      </c>
      <c r="J165" s="24" t="s">
        <v>1613</v>
      </c>
      <c r="K165" s="14" t="s">
        <v>2115</v>
      </c>
      <c r="L165" s="25" t="s">
        <v>2119</v>
      </c>
      <c r="M165" s="25" t="s">
        <v>2150</v>
      </c>
      <c r="N165" s="25" t="s">
        <v>51</v>
      </c>
      <c r="O165" s="25" t="s">
        <v>44</v>
      </c>
      <c r="P165" s="142" t="s">
        <v>3065</v>
      </c>
      <c r="Q165" s="14" t="s">
        <v>45</v>
      </c>
      <c r="R165" s="30">
        <v>1</v>
      </c>
      <c r="S165" s="26">
        <v>39000</v>
      </c>
      <c r="T165" s="26">
        <v>0</v>
      </c>
      <c r="U165" s="26">
        <v>0</v>
      </c>
      <c r="V165" s="26">
        <v>39000</v>
      </c>
      <c r="W165" s="26">
        <v>0</v>
      </c>
      <c r="X165" s="26">
        <v>0</v>
      </c>
      <c r="Y165" s="26">
        <v>0</v>
      </c>
      <c r="Z165" s="26">
        <v>0</v>
      </c>
      <c r="AA165" s="31">
        <v>0</v>
      </c>
      <c r="AB165" s="31">
        <v>0</v>
      </c>
      <c r="AC165" s="31">
        <v>0</v>
      </c>
      <c r="AD165" s="31">
        <v>0</v>
      </c>
      <c r="AE165" s="16" t="s">
        <v>41</v>
      </c>
      <c r="AF165" s="26">
        <v>0</v>
      </c>
      <c r="AG165" s="26">
        <v>0</v>
      </c>
      <c r="AH165" s="26">
        <v>0</v>
      </c>
      <c r="AI165" s="26">
        <v>0</v>
      </c>
      <c r="AJ165" s="26">
        <v>0</v>
      </c>
      <c r="AK165" s="26">
        <v>0</v>
      </c>
      <c r="AL165" s="26">
        <v>0</v>
      </c>
      <c r="AM165" s="15">
        <v>0</v>
      </c>
      <c r="AN165" s="15">
        <v>0</v>
      </c>
      <c r="AO165" s="15">
        <v>0</v>
      </c>
      <c r="AP165" s="15">
        <v>0</v>
      </c>
      <c r="AQ165" s="13"/>
      <c r="AR165" s="12">
        <f t="shared" si="49"/>
        <v>1</v>
      </c>
      <c r="AS165" s="12">
        <f t="shared" si="50"/>
        <v>0</v>
      </c>
      <c r="AT165" s="12" t="str">
        <f t="shared" si="62"/>
        <v>C90</v>
      </c>
      <c r="AU165" s="9">
        <f t="shared" si="63"/>
        <v>9</v>
      </c>
      <c r="AV165" s="4">
        <f t="shared" si="51"/>
        <v>1</v>
      </c>
      <c r="AW165" s="4">
        <f t="shared" si="52"/>
        <v>1</v>
      </c>
      <c r="AX165" s="4">
        <f t="shared" si="53"/>
        <v>1</v>
      </c>
      <c r="AY165" s="4">
        <f t="shared" si="54"/>
        <v>1</v>
      </c>
      <c r="AZ165" s="4">
        <f t="shared" si="55"/>
        <v>1</v>
      </c>
      <c r="BA165" s="4">
        <f t="shared" si="56"/>
        <v>1</v>
      </c>
      <c r="BB165" s="4">
        <f t="shared" si="57"/>
        <v>1</v>
      </c>
      <c r="BC165" s="7">
        <f t="shared" si="58"/>
        <v>0</v>
      </c>
      <c r="BD165" s="7">
        <f t="shared" si="64"/>
        <v>1</v>
      </c>
      <c r="BE165" s="7">
        <f t="shared" si="65"/>
        <v>0</v>
      </c>
      <c r="BF165" s="7">
        <f t="shared" si="66"/>
        <v>0</v>
      </c>
      <c r="BG165" s="7">
        <f t="shared" si="67"/>
        <v>1</v>
      </c>
      <c r="BH165" s="4">
        <f t="shared" si="68"/>
        <v>1</v>
      </c>
      <c r="BI165" s="4">
        <f t="shared" si="59"/>
        <v>1</v>
      </c>
      <c r="BJ165" s="4">
        <f t="shared" si="60"/>
        <v>0</v>
      </c>
      <c r="BK165" s="4">
        <f t="shared" si="61"/>
        <v>1</v>
      </c>
    </row>
    <row r="166" spans="1:63" ht="90" customHeight="1" x14ac:dyDescent="0.25">
      <c r="A166" s="54" t="s">
        <v>1012</v>
      </c>
      <c r="B166" s="23" t="s">
        <v>1141</v>
      </c>
      <c r="C166" s="23" t="s">
        <v>3219</v>
      </c>
      <c r="D166" s="18"/>
      <c r="E166" s="221" t="s">
        <v>3220</v>
      </c>
      <c r="F166" s="222" t="s">
        <v>3220</v>
      </c>
      <c r="G166" s="223" t="s">
        <v>3220</v>
      </c>
      <c r="H166" s="14"/>
      <c r="I166" s="29" t="s">
        <v>2029</v>
      </c>
      <c r="J166" s="29" t="s">
        <v>2716</v>
      </c>
      <c r="K166" s="14" t="s">
        <v>2115</v>
      </c>
      <c r="L166" s="25" t="s">
        <v>2117</v>
      </c>
      <c r="M166" s="25" t="s">
        <v>2132</v>
      </c>
      <c r="N166" s="25" t="s">
        <v>51</v>
      </c>
      <c r="O166" s="25" t="s">
        <v>44</v>
      </c>
      <c r="P166" s="142" t="s">
        <v>3065</v>
      </c>
      <c r="Q166" s="14" t="s">
        <v>45</v>
      </c>
      <c r="R166" s="22">
        <v>1</v>
      </c>
      <c r="S166" s="26">
        <v>72341</v>
      </c>
      <c r="T166" s="26">
        <v>0</v>
      </c>
      <c r="U166" s="26">
        <v>0</v>
      </c>
      <c r="V166" s="26">
        <v>0</v>
      </c>
      <c r="W166" s="26">
        <v>72341</v>
      </c>
      <c r="X166" s="26">
        <v>0</v>
      </c>
      <c r="Y166" s="26">
        <v>0</v>
      </c>
      <c r="Z166" s="26">
        <v>0</v>
      </c>
      <c r="AA166" s="31">
        <v>0</v>
      </c>
      <c r="AB166" s="31">
        <v>0</v>
      </c>
      <c r="AC166" s="31">
        <v>0</v>
      </c>
      <c r="AD166" s="31">
        <v>0</v>
      </c>
      <c r="AE166" s="16"/>
      <c r="AF166" s="26">
        <v>0</v>
      </c>
      <c r="AG166" s="26">
        <v>0</v>
      </c>
      <c r="AH166" s="26">
        <v>0</v>
      </c>
      <c r="AI166" s="26">
        <v>0</v>
      </c>
      <c r="AJ166" s="26">
        <v>0</v>
      </c>
      <c r="AK166" s="26">
        <v>0</v>
      </c>
      <c r="AL166" s="26">
        <v>0</v>
      </c>
      <c r="AM166" s="15">
        <v>0</v>
      </c>
      <c r="AN166" s="15">
        <v>0</v>
      </c>
      <c r="AO166" s="15">
        <v>0</v>
      </c>
      <c r="AP166" s="15">
        <v>0</v>
      </c>
      <c r="AQ166" s="13"/>
      <c r="AR166" s="12">
        <f t="shared" si="49"/>
        <v>1</v>
      </c>
      <c r="AS166" s="12">
        <f t="shared" si="50"/>
        <v>0</v>
      </c>
      <c r="AT166" s="12" t="str">
        <f t="shared" si="62"/>
        <v>B5</v>
      </c>
      <c r="AU166" s="9">
        <f t="shared" si="63"/>
        <v>7</v>
      </c>
      <c r="AV166" s="166">
        <f t="shared" ref="AV166" si="87">IF(S166=SUM(U166:AD166),1,0)</f>
        <v>1</v>
      </c>
      <c r="AW166" s="166">
        <f t="shared" si="52"/>
        <v>1</v>
      </c>
      <c r="AX166" s="166">
        <f t="shared" si="53"/>
        <v>1</v>
      </c>
      <c r="AY166" s="166">
        <f t="shared" si="54"/>
        <v>0</v>
      </c>
      <c r="AZ166" s="166">
        <f t="shared" si="55"/>
        <v>1</v>
      </c>
      <c r="BA166" s="166">
        <f t="shared" si="56"/>
        <v>0</v>
      </c>
      <c r="BB166" s="166">
        <f t="shared" si="57"/>
        <v>0</v>
      </c>
      <c r="BC166" s="7">
        <f t="shared" si="58"/>
        <v>0</v>
      </c>
      <c r="BD166" s="7">
        <f t="shared" si="64"/>
        <v>1</v>
      </c>
      <c r="BE166" s="7">
        <f t="shared" si="65"/>
        <v>0</v>
      </c>
      <c r="BF166" s="7">
        <f t="shared" si="66"/>
        <v>0</v>
      </c>
      <c r="BG166" s="7">
        <f t="shared" si="67"/>
        <v>1</v>
      </c>
      <c r="BH166" s="166">
        <f t="shared" si="68"/>
        <v>1</v>
      </c>
      <c r="BI166" s="166">
        <f t="shared" si="59"/>
        <v>1</v>
      </c>
      <c r="BJ166" s="166">
        <f t="shared" si="60"/>
        <v>0</v>
      </c>
      <c r="BK166" s="166">
        <f t="shared" si="61"/>
        <v>1</v>
      </c>
    </row>
    <row r="167" spans="1:63" ht="90" customHeight="1" x14ac:dyDescent="0.25">
      <c r="A167" s="54" t="s">
        <v>1012</v>
      </c>
      <c r="B167" s="23" t="s">
        <v>1141</v>
      </c>
      <c r="C167" s="23" t="s">
        <v>3216</v>
      </c>
      <c r="D167" s="18"/>
      <c r="E167" s="217" t="s">
        <v>3217</v>
      </c>
      <c r="F167" s="218" t="s">
        <v>3217</v>
      </c>
      <c r="G167" s="219" t="s">
        <v>3217</v>
      </c>
      <c r="H167" s="14"/>
      <c r="I167" s="29" t="s">
        <v>2029</v>
      </c>
      <c r="J167" s="220" t="s">
        <v>3218</v>
      </c>
      <c r="K167" s="14" t="s">
        <v>2114</v>
      </c>
      <c r="L167" s="25" t="s">
        <v>2121</v>
      </c>
      <c r="M167" s="25" t="s">
        <v>2146</v>
      </c>
      <c r="N167" s="25" t="s">
        <v>51</v>
      </c>
      <c r="O167" s="25" t="s">
        <v>44</v>
      </c>
      <c r="P167" s="142" t="s">
        <v>3065</v>
      </c>
      <c r="Q167" s="14" t="s">
        <v>45</v>
      </c>
      <c r="R167" s="22">
        <v>1</v>
      </c>
      <c r="S167" s="26">
        <v>265000</v>
      </c>
      <c r="T167" s="26">
        <v>0</v>
      </c>
      <c r="U167" s="26">
        <v>0</v>
      </c>
      <c r="V167" s="26">
        <v>0</v>
      </c>
      <c r="W167" s="26">
        <v>265000</v>
      </c>
      <c r="X167" s="26">
        <v>0</v>
      </c>
      <c r="Y167" s="26">
        <v>0</v>
      </c>
      <c r="Z167" s="26">
        <v>0</v>
      </c>
      <c r="AA167" s="31">
        <v>0</v>
      </c>
      <c r="AB167" s="31">
        <v>0</v>
      </c>
      <c r="AC167" s="31">
        <v>0</v>
      </c>
      <c r="AD167" s="31">
        <v>0</v>
      </c>
      <c r="AE167" s="16"/>
      <c r="AF167" s="26">
        <v>0</v>
      </c>
      <c r="AG167" s="26">
        <v>0</v>
      </c>
      <c r="AH167" s="26">
        <v>0</v>
      </c>
      <c r="AI167" s="26">
        <v>0</v>
      </c>
      <c r="AJ167" s="26">
        <v>0</v>
      </c>
      <c r="AK167" s="26">
        <v>0</v>
      </c>
      <c r="AL167" s="26">
        <v>0</v>
      </c>
      <c r="AM167" s="15">
        <v>0</v>
      </c>
      <c r="AN167" s="15">
        <v>0</v>
      </c>
      <c r="AO167" s="15">
        <v>0</v>
      </c>
      <c r="AP167" s="15">
        <v>0</v>
      </c>
      <c r="AQ167" s="13"/>
      <c r="AR167" s="12">
        <f t="shared" si="49"/>
        <v>0</v>
      </c>
      <c r="AS167" s="12">
        <f t="shared" si="50"/>
        <v>0</v>
      </c>
      <c r="AT167" s="12" t="str">
        <f t="shared" si="62"/>
        <v>E3</v>
      </c>
      <c r="AU167" s="9">
        <f t="shared" si="63"/>
        <v>7</v>
      </c>
      <c r="AV167" s="166">
        <f t="shared" ref="AV167" si="88">IF(S167=SUM(U167:AD167),1,0)</f>
        <v>1</v>
      </c>
      <c r="AW167" s="166">
        <f t="shared" si="52"/>
        <v>1</v>
      </c>
      <c r="AX167" s="166">
        <f t="shared" si="53"/>
        <v>1</v>
      </c>
      <c r="AY167" s="166">
        <f t="shared" si="54"/>
        <v>0</v>
      </c>
      <c r="AZ167" s="166">
        <f t="shared" si="55"/>
        <v>1</v>
      </c>
      <c r="BA167" s="166">
        <f t="shared" si="56"/>
        <v>0</v>
      </c>
      <c r="BB167" s="166">
        <f t="shared" si="57"/>
        <v>0</v>
      </c>
      <c r="BC167" s="7">
        <f t="shared" si="58"/>
        <v>0</v>
      </c>
      <c r="BD167" s="7">
        <f t="shared" si="64"/>
        <v>1</v>
      </c>
      <c r="BE167" s="7">
        <f t="shared" si="65"/>
        <v>0</v>
      </c>
      <c r="BF167" s="7">
        <f t="shared" si="66"/>
        <v>1</v>
      </c>
      <c r="BG167" s="7">
        <f t="shared" si="67"/>
        <v>0</v>
      </c>
      <c r="BH167" s="166">
        <f t="shared" si="68"/>
        <v>1</v>
      </c>
      <c r="BI167" s="166">
        <f t="shared" si="59"/>
        <v>1</v>
      </c>
      <c r="BJ167" s="166">
        <f t="shared" si="60"/>
        <v>0</v>
      </c>
      <c r="BK167" s="166">
        <f t="shared" si="61"/>
        <v>1</v>
      </c>
    </row>
    <row r="168" spans="1:63" ht="90" customHeight="1" x14ac:dyDescent="0.25">
      <c r="A168" s="54" t="s">
        <v>1012</v>
      </c>
      <c r="B168" s="55" t="s">
        <v>1327</v>
      </c>
      <c r="C168" s="55" t="s">
        <v>1328</v>
      </c>
      <c r="D168" s="56" t="s">
        <v>2262</v>
      </c>
      <c r="E168" s="55" t="s">
        <v>1329</v>
      </c>
      <c r="F168" s="29" t="s">
        <v>1330</v>
      </c>
      <c r="G168" s="29" t="s">
        <v>1331</v>
      </c>
      <c r="H168" s="14" t="s">
        <v>2893</v>
      </c>
      <c r="I168" s="29"/>
      <c r="J168" s="29" t="s">
        <v>1332</v>
      </c>
      <c r="K168" s="14" t="s">
        <v>2115</v>
      </c>
      <c r="L168" s="25" t="s">
        <v>2122</v>
      </c>
      <c r="M168" s="25" t="s">
        <v>2148</v>
      </c>
      <c r="N168" s="14" t="s">
        <v>110</v>
      </c>
      <c r="O168" s="25" t="s">
        <v>439</v>
      </c>
      <c r="P168" s="142" t="s">
        <v>3065</v>
      </c>
      <c r="Q168" s="14" t="s">
        <v>111</v>
      </c>
      <c r="R168" s="22"/>
      <c r="S168" s="57">
        <v>90000</v>
      </c>
      <c r="T168" s="57">
        <v>0</v>
      </c>
      <c r="U168" s="57">
        <v>90000</v>
      </c>
      <c r="V168" s="57">
        <v>0</v>
      </c>
      <c r="W168" s="57">
        <v>0</v>
      </c>
      <c r="X168" s="57">
        <v>0</v>
      </c>
      <c r="Y168" s="57">
        <v>0</v>
      </c>
      <c r="Z168" s="57">
        <v>0</v>
      </c>
      <c r="AA168" s="31">
        <v>0</v>
      </c>
      <c r="AB168" s="31">
        <v>0</v>
      </c>
      <c r="AC168" s="31">
        <v>0</v>
      </c>
      <c r="AD168" s="31">
        <v>0</v>
      </c>
      <c r="AE168" s="16" t="s">
        <v>41</v>
      </c>
      <c r="AF168" s="57">
        <v>0</v>
      </c>
      <c r="AG168" s="57">
        <v>0</v>
      </c>
      <c r="AH168" s="57">
        <v>0</v>
      </c>
      <c r="AI168" s="57">
        <v>0</v>
      </c>
      <c r="AJ168" s="57">
        <v>0</v>
      </c>
      <c r="AK168" s="57">
        <v>0</v>
      </c>
      <c r="AL168" s="57">
        <v>0</v>
      </c>
      <c r="AM168" s="15">
        <v>0</v>
      </c>
      <c r="AN168" s="15">
        <v>0</v>
      </c>
      <c r="AO168" s="15">
        <v>0</v>
      </c>
      <c r="AP168" s="15">
        <v>0</v>
      </c>
      <c r="AQ168" s="29" t="s">
        <v>1333</v>
      </c>
      <c r="AR168" s="12">
        <f t="shared" si="49"/>
        <v>1</v>
      </c>
      <c r="AS168" s="12">
        <f t="shared" si="50"/>
        <v>0</v>
      </c>
      <c r="AT168" s="12" t="str">
        <f t="shared" si="62"/>
        <v>F2</v>
      </c>
      <c r="AU168" s="9">
        <f t="shared" si="63"/>
        <v>7</v>
      </c>
      <c r="AV168" s="4">
        <f t="shared" si="51"/>
        <v>1</v>
      </c>
      <c r="AW168" s="4">
        <f t="shared" si="52"/>
        <v>1</v>
      </c>
      <c r="AX168" s="4">
        <f t="shared" si="53"/>
        <v>1</v>
      </c>
      <c r="AY168" s="4">
        <f t="shared" si="54"/>
        <v>1</v>
      </c>
      <c r="AZ168" s="4">
        <f t="shared" si="55"/>
        <v>0</v>
      </c>
      <c r="BA168" s="4">
        <f t="shared" si="56"/>
        <v>1</v>
      </c>
      <c r="BB168" s="4">
        <f t="shared" si="57"/>
        <v>1</v>
      </c>
      <c r="BC168" s="7">
        <f t="shared" si="58"/>
        <v>0</v>
      </c>
      <c r="BD168" s="7">
        <f t="shared" si="64"/>
        <v>1</v>
      </c>
      <c r="BE168" s="7">
        <f t="shared" si="65"/>
        <v>0</v>
      </c>
      <c r="BF168" s="7">
        <f t="shared" si="66"/>
        <v>0</v>
      </c>
      <c r="BG168" s="7">
        <f t="shared" si="67"/>
        <v>1</v>
      </c>
      <c r="BH168" s="4">
        <f t="shared" si="68"/>
        <v>0</v>
      </c>
      <c r="BI168" s="4">
        <f t="shared" si="59"/>
        <v>1</v>
      </c>
      <c r="BJ168" s="4">
        <f t="shared" si="60"/>
        <v>1</v>
      </c>
      <c r="BK168" s="4">
        <f t="shared" si="61"/>
        <v>0</v>
      </c>
    </row>
    <row r="169" spans="1:63" ht="90" customHeight="1" x14ac:dyDescent="0.25">
      <c r="A169" s="17" t="s">
        <v>112</v>
      </c>
      <c r="B169" s="23" t="s">
        <v>113</v>
      </c>
      <c r="C169" s="23" t="s">
        <v>2579</v>
      </c>
      <c r="D169" s="18">
        <v>5</v>
      </c>
      <c r="E169" s="23" t="s">
        <v>2580</v>
      </c>
      <c r="F169" s="24" t="s">
        <v>2581</v>
      </c>
      <c r="G169" s="24" t="s">
        <v>2582</v>
      </c>
      <c r="H169" s="14" t="s">
        <v>2893</v>
      </c>
      <c r="I169" s="24" t="s">
        <v>142</v>
      </c>
      <c r="J169" s="24" t="s">
        <v>2583</v>
      </c>
      <c r="K169" s="25" t="s">
        <v>2115</v>
      </c>
      <c r="L169" s="25" t="s">
        <v>2120</v>
      </c>
      <c r="M169" s="25" t="s">
        <v>2142</v>
      </c>
      <c r="N169" s="25" t="s">
        <v>51</v>
      </c>
      <c r="O169" s="25" t="s">
        <v>44</v>
      </c>
      <c r="P169" s="142" t="s">
        <v>3065</v>
      </c>
      <c r="Q169" s="14" t="s">
        <v>45</v>
      </c>
      <c r="R169" s="30">
        <v>1</v>
      </c>
      <c r="S169" s="31">
        <v>32000</v>
      </c>
      <c r="T169" s="31">
        <v>0</v>
      </c>
      <c r="U169" s="31">
        <v>0</v>
      </c>
      <c r="V169" s="31">
        <v>32000</v>
      </c>
      <c r="W169" s="31">
        <v>0</v>
      </c>
      <c r="X169" s="31">
        <v>0</v>
      </c>
      <c r="Y169" s="31">
        <v>0</v>
      </c>
      <c r="Z169" s="31">
        <v>0</v>
      </c>
      <c r="AA169" s="31">
        <v>0</v>
      </c>
      <c r="AB169" s="31">
        <v>0</v>
      </c>
      <c r="AC169" s="31">
        <v>0</v>
      </c>
      <c r="AD169" s="31">
        <v>0</v>
      </c>
      <c r="AE169" s="16" t="s">
        <v>2584</v>
      </c>
      <c r="AF169" s="31">
        <v>37500</v>
      </c>
      <c r="AG169" s="31">
        <v>0</v>
      </c>
      <c r="AH169" s="31">
        <v>7500</v>
      </c>
      <c r="AI169" s="31">
        <v>7500</v>
      </c>
      <c r="AJ169" s="31">
        <v>7500</v>
      </c>
      <c r="AK169" s="31">
        <v>7500</v>
      </c>
      <c r="AL169" s="31">
        <v>7500</v>
      </c>
      <c r="AM169" s="15">
        <v>0</v>
      </c>
      <c r="AN169" s="15">
        <v>0</v>
      </c>
      <c r="AO169" s="15">
        <v>0</v>
      </c>
      <c r="AP169" s="15">
        <v>0</v>
      </c>
      <c r="AQ169" s="24"/>
      <c r="AR169" s="12">
        <f t="shared" si="49"/>
        <v>1</v>
      </c>
      <c r="AS169" s="12">
        <f t="shared" si="50"/>
        <v>0</v>
      </c>
      <c r="AT169" s="12" t="str">
        <f t="shared" si="62"/>
        <v>D2</v>
      </c>
      <c r="AU169" s="9">
        <f t="shared" si="63"/>
        <v>9</v>
      </c>
      <c r="AV169" s="4">
        <f t="shared" si="51"/>
        <v>1</v>
      </c>
      <c r="AW169" s="4">
        <f t="shared" si="52"/>
        <v>1</v>
      </c>
      <c r="AX169" s="4">
        <f t="shared" si="53"/>
        <v>1</v>
      </c>
      <c r="AY169" s="4">
        <f t="shared" si="54"/>
        <v>1</v>
      </c>
      <c r="AZ169" s="4">
        <f t="shared" si="55"/>
        <v>1</v>
      </c>
      <c r="BA169" s="4">
        <f t="shared" si="56"/>
        <v>1</v>
      </c>
      <c r="BB169" s="4">
        <f t="shared" si="57"/>
        <v>1</v>
      </c>
      <c r="BC169" s="7">
        <f t="shared" si="58"/>
        <v>0</v>
      </c>
      <c r="BD169" s="7">
        <f t="shared" si="64"/>
        <v>1</v>
      </c>
      <c r="BE169" s="7">
        <f t="shared" si="65"/>
        <v>0</v>
      </c>
      <c r="BF169" s="7">
        <f t="shared" si="66"/>
        <v>0</v>
      </c>
      <c r="BG169" s="7">
        <f t="shared" si="67"/>
        <v>1</v>
      </c>
      <c r="BH169" s="4">
        <f t="shared" si="68"/>
        <v>1</v>
      </c>
      <c r="BI169" s="4">
        <f t="shared" si="59"/>
        <v>1</v>
      </c>
      <c r="BJ169" s="4">
        <f t="shared" si="60"/>
        <v>0</v>
      </c>
      <c r="BK169" s="4">
        <f t="shared" si="61"/>
        <v>1</v>
      </c>
    </row>
    <row r="170" spans="1:63" ht="90" customHeight="1" x14ac:dyDescent="0.25">
      <c r="A170" s="17" t="s">
        <v>1617</v>
      </c>
      <c r="B170" s="17" t="s">
        <v>1618</v>
      </c>
      <c r="C170" s="17" t="s">
        <v>1629</v>
      </c>
      <c r="D170" s="18">
        <v>8</v>
      </c>
      <c r="E170" s="44" t="s">
        <v>1630</v>
      </c>
      <c r="F170" s="45" t="s">
        <v>1631</v>
      </c>
      <c r="G170" s="24" t="s">
        <v>1632</v>
      </c>
      <c r="H170" s="14" t="s">
        <v>2893</v>
      </c>
      <c r="I170" s="24" t="s">
        <v>2522</v>
      </c>
      <c r="J170" s="24" t="s">
        <v>1633</v>
      </c>
      <c r="K170" s="25" t="s">
        <v>2114</v>
      </c>
      <c r="L170" s="25" t="s">
        <v>2119</v>
      </c>
      <c r="M170" s="25" t="s">
        <v>2135</v>
      </c>
      <c r="N170" s="25" t="s">
        <v>51</v>
      </c>
      <c r="O170" s="25" t="s">
        <v>44</v>
      </c>
      <c r="P170" s="142" t="s">
        <v>3065</v>
      </c>
      <c r="Q170" s="14" t="s">
        <v>45</v>
      </c>
      <c r="R170" s="64">
        <v>1</v>
      </c>
      <c r="S170" s="46">
        <v>166000</v>
      </c>
      <c r="T170" s="26">
        <v>0</v>
      </c>
      <c r="U170" s="26">
        <v>0</v>
      </c>
      <c r="V170" s="26">
        <v>0</v>
      </c>
      <c r="W170" s="26">
        <v>0</v>
      </c>
      <c r="X170" s="26">
        <v>0</v>
      </c>
      <c r="Y170" s="26">
        <v>166000</v>
      </c>
      <c r="Z170" s="26">
        <v>0</v>
      </c>
      <c r="AA170" s="31">
        <v>0</v>
      </c>
      <c r="AB170" s="31">
        <v>0</v>
      </c>
      <c r="AC170" s="31">
        <v>0</v>
      </c>
      <c r="AD170" s="31">
        <v>0</v>
      </c>
      <c r="AE170" s="16" t="s">
        <v>41</v>
      </c>
      <c r="AF170" s="26">
        <v>0</v>
      </c>
      <c r="AG170" s="26">
        <v>0</v>
      </c>
      <c r="AH170" s="26">
        <v>0</v>
      </c>
      <c r="AI170" s="26">
        <v>0</v>
      </c>
      <c r="AJ170" s="26">
        <v>0</v>
      </c>
      <c r="AK170" s="26">
        <v>0</v>
      </c>
      <c r="AL170" s="26">
        <v>0</v>
      </c>
      <c r="AM170" s="15">
        <v>0</v>
      </c>
      <c r="AN170" s="15">
        <v>0</v>
      </c>
      <c r="AO170" s="15">
        <v>0</v>
      </c>
      <c r="AP170" s="15">
        <v>0</v>
      </c>
      <c r="AQ170" s="13"/>
      <c r="AR170" s="12">
        <f t="shared" si="49"/>
        <v>0</v>
      </c>
      <c r="AS170" s="12">
        <f t="shared" si="50"/>
        <v>0</v>
      </c>
      <c r="AT170" s="12" t="str">
        <f t="shared" si="62"/>
        <v>C3</v>
      </c>
      <c r="AU170" s="9">
        <f t="shared" si="63"/>
        <v>9</v>
      </c>
      <c r="AV170" s="4">
        <f t="shared" si="51"/>
        <v>1</v>
      </c>
      <c r="AW170" s="4">
        <f t="shared" si="52"/>
        <v>1</v>
      </c>
      <c r="AX170" s="4">
        <f t="shared" si="53"/>
        <v>1</v>
      </c>
      <c r="AY170" s="4">
        <f t="shared" si="54"/>
        <v>1</v>
      </c>
      <c r="AZ170" s="4">
        <f t="shared" si="55"/>
        <v>1</v>
      </c>
      <c r="BA170" s="4">
        <f t="shared" si="56"/>
        <v>1</v>
      </c>
      <c r="BB170" s="4">
        <f t="shared" si="57"/>
        <v>1</v>
      </c>
      <c r="BC170" s="7">
        <f t="shared" si="58"/>
        <v>0</v>
      </c>
      <c r="BD170" s="7">
        <f t="shared" si="64"/>
        <v>1</v>
      </c>
      <c r="BE170" s="7">
        <f t="shared" si="65"/>
        <v>0</v>
      </c>
      <c r="BF170" s="7">
        <f t="shared" si="66"/>
        <v>1</v>
      </c>
      <c r="BG170" s="7">
        <f t="shared" si="67"/>
        <v>0</v>
      </c>
      <c r="BH170" s="4">
        <f t="shared" si="68"/>
        <v>1</v>
      </c>
      <c r="BI170" s="4">
        <f t="shared" si="59"/>
        <v>1</v>
      </c>
      <c r="BJ170" s="4">
        <f t="shared" si="60"/>
        <v>0</v>
      </c>
      <c r="BK170" s="4">
        <f t="shared" si="61"/>
        <v>1</v>
      </c>
    </row>
    <row r="171" spans="1:63" ht="90" customHeight="1" x14ac:dyDescent="0.25">
      <c r="A171" s="17" t="s">
        <v>1782</v>
      </c>
      <c r="B171" s="23" t="s">
        <v>1783</v>
      </c>
      <c r="C171" s="23" t="s">
        <v>3199</v>
      </c>
      <c r="D171" s="25">
        <v>1</v>
      </c>
      <c r="E171" s="109" t="s">
        <v>3200</v>
      </c>
      <c r="F171" s="110" t="s">
        <v>3201</v>
      </c>
      <c r="G171" s="24" t="s">
        <v>3202</v>
      </c>
      <c r="H171" s="14" t="s">
        <v>2893</v>
      </c>
      <c r="I171" s="24" t="s">
        <v>3203</v>
      </c>
      <c r="J171" s="24"/>
      <c r="K171" s="14" t="s">
        <v>2114</v>
      </c>
      <c r="L171" s="14" t="s">
        <v>2119</v>
      </c>
      <c r="M171" s="25" t="s">
        <v>2139</v>
      </c>
      <c r="N171" s="25" t="s">
        <v>3198</v>
      </c>
      <c r="O171" s="25" t="s">
        <v>44</v>
      </c>
      <c r="P171" s="142" t="s">
        <v>3065</v>
      </c>
      <c r="Q171" s="14" t="s">
        <v>45</v>
      </c>
      <c r="R171" s="30">
        <v>1</v>
      </c>
      <c r="S171" s="26">
        <v>19648</v>
      </c>
      <c r="T171" s="26">
        <v>0</v>
      </c>
      <c r="U171" s="26">
        <v>0</v>
      </c>
      <c r="V171" s="26">
        <v>0</v>
      </c>
      <c r="W171" s="26">
        <v>19648</v>
      </c>
      <c r="X171" s="26">
        <v>0</v>
      </c>
      <c r="Y171" s="26">
        <v>0</v>
      </c>
      <c r="Z171" s="26">
        <v>0</v>
      </c>
      <c r="AA171" s="31">
        <v>0</v>
      </c>
      <c r="AB171" s="31">
        <v>0</v>
      </c>
      <c r="AC171" s="31">
        <v>0</v>
      </c>
      <c r="AD171" s="31">
        <v>0</v>
      </c>
      <c r="AE171" s="16" t="s">
        <v>41</v>
      </c>
      <c r="AF171" s="26">
        <v>0</v>
      </c>
      <c r="AG171" s="26">
        <v>0</v>
      </c>
      <c r="AH171" s="26">
        <v>0</v>
      </c>
      <c r="AI171" s="26">
        <v>0</v>
      </c>
      <c r="AJ171" s="26">
        <v>0</v>
      </c>
      <c r="AK171" s="26">
        <v>0</v>
      </c>
      <c r="AL171" s="26">
        <v>0</v>
      </c>
      <c r="AM171" s="15">
        <v>0</v>
      </c>
      <c r="AN171" s="15">
        <v>0</v>
      </c>
      <c r="AO171" s="15">
        <v>0</v>
      </c>
      <c r="AP171" s="15">
        <v>0</v>
      </c>
      <c r="AQ171" s="13"/>
      <c r="AR171" s="12">
        <f t="shared" si="49"/>
        <v>1</v>
      </c>
      <c r="AS171" s="12">
        <f t="shared" si="50"/>
        <v>0</v>
      </c>
      <c r="AT171" s="12" t="str">
        <f t="shared" si="62"/>
        <v>C7</v>
      </c>
      <c r="AU171" s="9">
        <f t="shared" si="63"/>
        <v>8</v>
      </c>
      <c r="AV171" s="4">
        <f t="shared" si="51"/>
        <v>1</v>
      </c>
      <c r="AW171" s="4">
        <f t="shared" si="52"/>
        <v>1</v>
      </c>
      <c r="AX171" s="4">
        <f t="shared" si="53"/>
        <v>1</v>
      </c>
      <c r="AY171" s="4">
        <f t="shared" si="54"/>
        <v>1</v>
      </c>
      <c r="AZ171" s="4">
        <f t="shared" si="55"/>
        <v>1</v>
      </c>
      <c r="BA171" s="4">
        <f t="shared" si="56"/>
        <v>1</v>
      </c>
      <c r="BB171" s="4">
        <f t="shared" si="57"/>
        <v>1</v>
      </c>
      <c r="BC171" s="7">
        <f t="shared" si="58"/>
        <v>0</v>
      </c>
      <c r="BD171" s="7">
        <f t="shared" si="64"/>
        <v>0</v>
      </c>
      <c r="BE171" s="7">
        <f t="shared" si="65"/>
        <v>0</v>
      </c>
      <c r="BF171" s="7">
        <f t="shared" si="66"/>
        <v>0</v>
      </c>
      <c r="BG171" s="7">
        <f t="shared" si="67"/>
        <v>0</v>
      </c>
      <c r="BH171" s="4">
        <f t="shared" si="68"/>
        <v>1</v>
      </c>
      <c r="BI171" s="4">
        <f t="shared" si="59"/>
        <v>1</v>
      </c>
      <c r="BJ171" s="4">
        <f t="shared" si="60"/>
        <v>0</v>
      </c>
      <c r="BK171" s="4">
        <f t="shared" si="61"/>
        <v>1</v>
      </c>
    </row>
    <row r="172" spans="1:63" ht="90" customHeight="1" x14ac:dyDescent="0.25">
      <c r="A172" s="17" t="s">
        <v>692</v>
      </c>
      <c r="B172" s="23" t="s">
        <v>693</v>
      </c>
      <c r="C172" s="23" t="s">
        <v>715</v>
      </c>
      <c r="D172" s="18">
        <v>5</v>
      </c>
      <c r="E172" s="23" t="s">
        <v>716</v>
      </c>
      <c r="F172" s="24" t="s">
        <v>717</v>
      </c>
      <c r="G172" s="24" t="s">
        <v>717</v>
      </c>
      <c r="H172" s="14" t="s">
        <v>2893</v>
      </c>
      <c r="I172" s="24" t="s">
        <v>142</v>
      </c>
      <c r="J172" s="24" t="s">
        <v>718</v>
      </c>
      <c r="K172" s="14" t="s">
        <v>2115</v>
      </c>
      <c r="L172" s="25" t="s">
        <v>2120</v>
      </c>
      <c r="M172" s="25" t="s">
        <v>2142</v>
      </c>
      <c r="N172" s="14" t="s">
        <v>1676</v>
      </c>
      <c r="O172" s="25" t="s">
        <v>439</v>
      </c>
      <c r="P172" s="142" t="s">
        <v>3065</v>
      </c>
      <c r="Q172" s="14" t="s">
        <v>111</v>
      </c>
      <c r="R172" s="22">
        <v>0.76</v>
      </c>
      <c r="S172" s="26">
        <v>26352</v>
      </c>
      <c r="T172" s="26">
        <v>0</v>
      </c>
      <c r="U172" s="26">
        <v>26352</v>
      </c>
      <c r="V172" s="26">
        <v>0</v>
      </c>
      <c r="W172" s="26">
        <v>0</v>
      </c>
      <c r="X172" s="26">
        <v>0</v>
      </c>
      <c r="Y172" s="26">
        <v>0</v>
      </c>
      <c r="Z172" s="26">
        <v>0</v>
      </c>
      <c r="AA172" s="31">
        <v>0</v>
      </c>
      <c r="AB172" s="31">
        <v>0</v>
      </c>
      <c r="AC172" s="31">
        <v>0</v>
      </c>
      <c r="AD172" s="31">
        <v>0</v>
      </c>
      <c r="AE172" s="16" t="s">
        <v>41</v>
      </c>
      <c r="AF172" s="27">
        <v>0</v>
      </c>
      <c r="AG172" s="26">
        <v>0</v>
      </c>
      <c r="AH172" s="26">
        <v>0</v>
      </c>
      <c r="AI172" s="26">
        <v>0</v>
      </c>
      <c r="AJ172" s="26">
        <v>0</v>
      </c>
      <c r="AK172" s="26">
        <v>0</v>
      </c>
      <c r="AL172" s="26">
        <v>0</v>
      </c>
      <c r="AM172" s="15">
        <v>0</v>
      </c>
      <c r="AN172" s="15">
        <v>0</v>
      </c>
      <c r="AO172" s="15">
        <v>0</v>
      </c>
      <c r="AP172" s="15">
        <v>0</v>
      </c>
      <c r="AQ172" s="13" t="s">
        <v>719</v>
      </c>
      <c r="AR172" s="12">
        <f t="shared" si="49"/>
        <v>1</v>
      </c>
      <c r="AS172" s="12">
        <f t="shared" si="50"/>
        <v>0</v>
      </c>
      <c r="AT172" s="12" t="str">
        <f t="shared" si="62"/>
        <v>D2</v>
      </c>
      <c r="AU172" s="9">
        <f t="shared" si="63"/>
        <v>9</v>
      </c>
      <c r="AV172" s="4">
        <f t="shared" si="51"/>
        <v>1</v>
      </c>
      <c r="AW172" s="4">
        <f t="shared" si="52"/>
        <v>1</v>
      </c>
      <c r="AX172" s="4">
        <f t="shared" si="53"/>
        <v>1</v>
      </c>
      <c r="AY172" s="4">
        <f t="shared" si="54"/>
        <v>1</v>
      </c>
      <c r="AZ172" s="4">
        <f t="shared" si="55"/>
        <v>1</v>
      </c>
      <c r="BA172" s="4">
        <f t="shared" si="56"/>
        <v>1</v>
      </c>
      <c r="BB172" s="4">
        <f t="shared" si="57"/>
        <v>1</v>
      </c>
      <c r="BC172" s="7">
        <f t="shared" si="58"/>
        <v>0</v>
      </c>
      <c r="BD172" s="7">
        <f t="shared" si="64"/>
        <v>1</v>
      </c>
      <c r="BE172" s="7">
        <f t="shared" si="65"/>
        <v>0</v>
      </c>
      <c r="BF172" s="7">
        <f t="shared" si="66"/>
        <v>0</v>
      </c>
      <c r="BG172" s="7">
        <f t="shared" si="67"/>
        <v>1</v>
      </c>
      <c r="BH172" s="4">
        <f t="shared" si="68"/>
        <v>1</v>
      </c>
      <c r="BI172" s="4">
        <f t="shared" si="59"/>
        <v>1</v>
      </c>
      <c r="BJ172" s="4">
        <f t="shared" si="60"/>
        <v>1</v>
      </c>
      <c r="BK172" s="4">
        <f t="shared" si="61"/>
        <v>0</v>
      </c>
    </row>
    <row r="173" spans="1:63" ht="90" customHeight="1" x14ac:dyDescent="0.25">
      <c r="A173" s="17" t="s">
        <v>440</v>
      </c>
      <c r="B173" s="38" t="s">
        <v>441</v>
      </c>
      <c r="C173" s="38" t="s">
        <v>492</v>
      </c>
      <c r="D173" s="39"/>
      <c r="E173" s="23" t="s">
        <v>493</v>
      </c>
      <c r="F173" s="29" t="s">
        <v>2841</v>
      </c>
      <c r="G173" s="29" t="s">
        <v>2842</v>
      </c>
      <c r="H173" s="14" t="s">
        <v>2893</v>
      </c>
      <c r="I173" s="24" t="s">
        <v>446</v>
      </c>
      <c r="J173" s="29" t="s">
        <v>457</v>
      </c>
      <c r="K173" s="25" t="s">
        <v>2114</v>
      </c>
      <c r="L173" s="25" t="s">
        <v>2119</v>
      </c>
      <c r="M173" s="25" t="s">
        <v>2136</v>
      </c>
      <c r="N173" s="25" t="s">
        <v>51</v>
      </c>
      <c r="O173" s="14" t="s">
        <v>266</v>
      </c>
      <c r="P173" s="142" t="s">
        <v>3065</v>
      </c>
      <c r="Q173" s="14" t="s">
        <v>45</v>
      </c>
      <c r="R173" s="22"/>
      <c r="S173" s="40">
        <v>35000</v>
      </c>
      <c r="T173" s="21">
        <v>0</v>
      </c>
      <c r="U173" s="21">
        <v>0</v>
      </c>
      <c r="V173" s="21">
        <v>0</v>
      </c>
      <c r="W173" s="21">
        <v>0</v>
      </c>
      <c r="X173" s="21">
        <v>0</v>
      </c>
      <c r="Y173" s="21">
        <v>0</v>
      </c>
      <c r="Z173" s="21">
        <v>0</v>
      </c>
      <c r="AA173" s="31">
        <v>0</v>
      </c>
      <c r="AB173" s="31">
        <v>0</v>
      </c>
      <c r="AC173" s="31">
        <v>0</v>
      </c>
      <c r="AD173" s="31">
        <v>0</v>
      </c>
      <c r="AE173" s="16" t="s">
        <v>41</v>
      </c>
      <c r="AF173" s="41">
        <v>0</v>
      </c>
      <c r="AG173" s="26">
        <v>0</v>
      </c>
      <c r="AH173" s="26">
        <v>0</v>
      </c>
      <c r="AI173" s="26">
        <v>0</v>
      </c>
      <c r="AJ173" s="26">
        <v>0</v>
      </c>
      <c r="AK173" s="26">
        <v>0</v>
      </c>
      <c r="AL173" s="26">
        <v>0</v>
      </c>
      <c r="AM173" s="15">
        <v>0</v>
      </c>
      <c r="AN173" s="15">
        <v>0</v>
      </c>
      <c r="AO173" s="15">
        <v>0</v>
      </c>
      <c r="AP173" s="15">
        <v>0</v>
      </c>
      <c r="AQ173" s="42"/>
      <c r="AR173" s="12">
        <f t="shared" si="49"/>
        <v>1</v>
      </c>
      <c r="AS173" s="12">
        <f t="shared" si="50"/>
        <v>0</v>
      </c>
      <c r="AT173" s="12" t="str">
        <f t="shared" si="62"/>
        <v>C4</v>
      </c>
      <c r="AU173" s="9">
        <f t="shared" si="63"/>
        <v>6</v>
      </c>
      <c r="AV173" s="4">
        <f t="shared" si="51"/>
        <v>0</v>
      </c>
      <c r="AW173" s="4">
        <f t="shared" si="52"/>
        <v>1</v>
      </c>
      <c r="AX173" s="4">
        <f t="shared" si="53"/>
        <v>1</v>
      </c>
      <c r="AY173" s="4">
        <f t="shared" si="54"/>
        <v>0</v>
      </c>
      <c r="AZ173" s="4">
        <f t="shared" si="55"/>
        <v>0</v>
      </c>
      <c r="BA173" s="4">
        <f t="shared" si="56"/>
        <v>1</v>
      </c>
      <c r="BB173" s="4">
        <f t="shared" si="57"/>
        <v>1</v>
      </c>
      <c r="BC173" s="7">
        <f t="shared" si="58"/>
        <v>0</v>
      </c>
      <c r="BD173" s="7">
        <f t="shared" si="64"/>
        <v>1</v>
      </c>
      <c r="BE173" s="7">
        <f t="shared" si="65"/>
        <v>0</v>
      </c>
      <c r="BF173" s="7">
        <f t="shared" si="66"/>
        <v>1</v>
      </c>
      <c r="BG173" s="7">
        <f t="shared" si="67"/>
        <v>0</v>
      </c>
      <c r="BH173" s="4">
        <f t="shared" si="68"/>
        <v>1</v>
      </c>
      <c r="BI173" s="4">
        <f t="shared" si="59"/>
        <v>1</v>
      </c>
      <c r="BJ173" s="4">
        <f t="shared" si="60"/>
        <v>0</v>
      </c>
      <c r="BK173" s="4">
        <f t="shared" si="61"/>
        <v>1</v>
      </c>
    </row>
    <row r="174" spans="1:63" ht="90" customHeight="1" x14ac:dyDescent="0.25">
      <c r="A174" s="17" t="s">
        <v>197</v>
      </c>
      <c r="B174" s="23" t="s">
        <v>198</v>
      </c>
      <c r="C174" s="23" t="s">
        <v>217</v>
      </c>
      <c r="D174" s="18" t="s">
        <v>2262</v>
      </c>
      <c r="E174" s="23" t="s">
        <v>218</v>
      </c>
      <c r="F174" s="24" t="s">
        <v>219</v>
      </c>
      <c r="G174" s="24" t="s">
        <v>220</v>
      </c>
      <c r="H174" s="14" t="s">
        <v>2893</v>
      </c>
      <c r="I174" s="24" t="s">
        <v>221</v>
      </c>
      <c r="J174" s="24" t="s">
        <v>222</v>
      </c>
      <c r="K174" s="25" t="s">
        <v>2115</v>
      </c>
      <c r="L174" s="25" t="s">
        <v>2120</v>
      </c>
      <c r="M174" s="25" t="s">
        <v>2142</v>
      </c>
      <c r="N174" s="25" t="s">
        <v>1676</v>
      </c>
      <c r="O174" s="25" t="s">
        <v>44</v>
      </c>
      <c r="P174" s="142" t="s">
        <v>3065</v>
      </c>
      <c r="Q174" s="14" t="s">
        <v>111</v>
      </c>
      <c r="R174" s="22">
        <v>1</v>
      </c>
      <c r="S174" s="31">
        <v>8000</v>
      </c>
      <c r="T174" s="31">
        <v>0</v>
      </c>
      <c r="U174" s="31">
        <v>0</v>
      </c>
      <c r="V174" s="31">
        <v>8000</v>
      </c>
      <c r="W174" s="31">
        <v>0</v>
      </c>
      <c r="X174" s="31">
        <v>0</v>
      </c>
      <c r="Y174" s="31">
        <v>0</v>
      </c>
      <c r="Z174" s="31">
        <v>0</v>
      </c>
      <c r="AA174" s="31">
        <v>0</v>
      </c>
      <c r="AB174" s="31">
        <v>0</v>
      </c>
      <c r="AC174" s="31">
        <v>0</v>
      </c>
      <c r="AD174" s="31">
        <v>0</v>
      </c>
      <c r="AE174" s="16" t="s">
        <v>41</v>
      </c>
      <c r="AF174" s="15">
        <v>0</v>
      </c>
      <c r="AG174" s="15">
        <v>0</v>
      </c>
      <c r="AH174" s="15">
        <v>0</v>
      </c>
      <c r="AI174" s="15">
        <v>0</v>
      </c>
      <c r="AJ174" s="15">
        <v>0</v>
      </c>
      <c r="AK174" s="15">
        <v>0</v>
      </c>
      <c r="AL174" s="15">
        <v>0</v>
      </c>
      <c r="AM174" s="15">
        <v>0</v>
      </c>
      <c r="AN174" s="15">
        <v>0</v>
      </c>
      <c r="AO174" s="15">
        <v>0</v>
      </c>
      <c r="AP174" s="15">
        <v>0</v>
      </c>
      <c r="AQ174" s="13"/>
      <c r="AR174" s="12">
        <f t="shared" si="49"/>
        <v>1</v>
      </c>
      <c r="AS174" s="12">
        <f t="shared" si="50"/>
        <v>0</v>
      </c>
      <c r="AT174" s="12" t="str">
        <f t="shared" si="62"/>
        <v>D2</v>
      </c>
      <c r="AU174" s="9">
        <f t="shared" si="63"/>
        <v>9</v>
      </c>
      <c r="AV174" s="4">
        <f t="shared" si="51"/>
        <v>1</v>
      </c>
      <c r="AW174" s="4">
        <f t="shared" si="52"/>
        <v>1</v>
      </c>
      <c r="AX174" s="4">
        <f t="shared" si="53"/>
        <v>1</v>
      </c>
      <c r="AY174" s="4">
        <f t="shared" si="54"/>
        <v>1</v>
      </c>
      <c r="AZ174" s="4">
        <f t="shared" si="55"/>
        <v>1</v>
      </c>
      <c r="BA174" s="4">
        <f t="shared" si="56"/>
        <v>1</v>
      </c>
      <c r="BB174" s="4">
        <f t="shared" si="57"/>
        <v>1</v>
      </c>
      <c r="BC174" s="7">
        <f t="shared" si="58"/>
        <v>0</v>
      </c>
      <c r="BD174" s="7">
        <f t="shared" si="64"/>
        <v>1</v>
      </c>
      <c r="BE174" s="7">
        <f t="shared" si="65"/>
        <v>0</v>
      </c>
      <c r="BF174" s="7">
        <f t="shared" si="66"/>
        <v>0</v>
      </c>
      <c r="BG174" s="7">
        <f t="shared" si="67"/>
        <v>1</v>
      </c>
      <c r="BH174" s="4">
        <f t="shared" si="68"/>
        <v>1</v>
      </c>
      <c r="BI174" s="4">
        <f t="shared" si="59"/>
        <v>1</v>
      </c>
      <c r="BJ174" s="4">
        <f t="shared" si="60"/>
        <v>1</v>
      </c>
      <c r="BK174" s="4">
        <f t="shared" si="61"/>
        <v>0</v>
      </c>
    </row>
    <row r="175" spans="1:63" ht="90" customHeight="1" x14ac:dyDescent="0.25">
      <c r="A175" s="54" t="s">
        <v>1012</v>
      </c>
      <c r="B175" s="55" t="s">
        <v>1243</v>
      </c>
      <c r="C175" s="55" t="s">
        <v>2785</v>
      </c>
      <c r="D175" s="56">
        <v>19</v>
      </c>
      <c r="E175" s="55" t="s">
        <v>2786</v>
      </c>
      <c r="F175" s="29" t="s">
        <v>2787</v>
      </c>
      <c r="G175" s="29" t="s">
        <v>2788</v>
      </c>
      <c r="H175" s="14" t="s">
        <v>2893</v>
      </c>
      <c r="I175" s="29" t="s">
        <v>2789</v>
      </c>
      <c r="J175" s="29" t="s">
        <v>2790</v>
      </c>
      <c r="K175" s="14" t="s">
        <v>2115</v>
      </c>
      <c r="L175" s="25" t="s">
        <v>2122</v>
      </c>
      <c r="M175" s="25" t="s">
        <v>2149</v>
      </c>
      <c r="N175" s="25" t="s">
        <v>51</v>
      </c>
      <c r="O175" s="25" t="s">
        <v>44</v>
      </c>
      <c r="P175" s="142" t="s">
        <v>3065</v>
      </c>
      <c r="Q175" s="14" t="s">
        <v>45</v>
      </c>
      <c r="R175" s="22">
        <v>1</v>
      </c>
      <c r="S175" s="57">
        <v>0</v>
      </c>
      <c r="T175" s="57">
        <v>0</v>
      </c>
      <c r="U175" s="57">
        <v>0</v>
      </c>
      <c r="V175" s="57">
        <v>0</v>
      </c>
      <c r="W175" s="57">
        <v>0</v>
      </c>
      <c r="X175" s="57">
        <v>0</v>
      </c>
      <c r="Y175" s="57">
        <v>0</v>
      </c>
      <c r="Z175" s="57">
        <v>0</v>
      </c>
      <c r="AA175" s="31">
        <v>0</v>
      </c>
      <c r="AB175" s="31">
        <v>0</v>
      </c>
      <c r="AC175" s="31">
        <v>0</v>
      </c>
      <c r="AD175" s="31">
        <v>0</v>
      </c>
      <c r="AE175" s="16" t="s">
        <v>2791</v>
      </c>
      <c r="AF175" s="57">
        <v>14150</v>
      </c>
      <c r="AG175" s="57">
        <v>0</v>
      </c>
      <c r="AH175" s="57">
        <v>0</v>
      </c>
      <c r="AI175" s="57">
        <v>5950</v>
      </c>
      <c r="AJ175" s="57">
        <v>8200</v>
      </c>
      <c r="AK175" s="57">
        <v>0</v>
      </c>
      <c r="AL175" s="57">
        <v>0</v>
      </c>
      <c r="AM175" s="15">
        <v>0</v>
      </c>
      <c r="AN175" s="15">
        <v>0</v>
      </c>
      <c r="AO175" s="15">
        <v>0</v>
      </c>
      <c r="AP175" s="15">
        <v>0</v>
      </c>
      <c r="AQ175" s="29"/>
      <c r="AR175" s="12">
        <f t="shared" si="49"/>
        <v>1</v>
      </c>
      <c r="AS175" s="12">
        <f t="shared" si="50"/>
        <v>0</v>
      </c>
      <c r="AT175" s="12" t="str">
        <f t="shared" si="62"/>
        <v>F3</v>
      </c>
      <c r="AU175" s="9">
        <f t="shared" si="63"/>
        <v>8</v>
      </c>
      <c r="AV175" s="4">
        <f t="shared" si="51"/>
        <v>1</v>
      </c>
      <c r="AW175" s="4">
        <f t="shared" si="52"/>
        <v>1</v>
      </c>
      <c r="AX175" s="4">
        <f t="shared" si="53"/>
        <v>0</v>
      </c>
      <c r="AY175" s="4">
        <f t="shared" si="54"/>
        <v>1</v>
      </c>
      <c r="AZ175" s="4">
        <f t="shared" si="55"/>
        <v>1</v>
      </c>
      <c r="BA175" s="4">
        <f t="shared" si="56"/>
        <v>1</v>
      </c>
      <c r="BB175" s="4">
        <f t="shared" si="57"/>
        <v>1</v>
      </c>
      <c r="BC175" s="7">
        <f t="shared" si="58"/>
        <v>0</v>
      </c>
      <c r="BD175" s="7">
        <f t="shared" si="64"/>
        <v>1</v>
      </c>
      <c r="BE175" s="7">
        <f t="shared" si="65"/>
        <v>0</v>
      </c>
      <c r="BF175" s="7">
        <f t="shared" si="66"/>
        <v>0</v>
      </c>
      <c r="BG175" s="7">
        <f t="shared" si="67"/>
        <v>1</v>
      </c>
      <c r="BH175" s="4">
        <f t="shared" si="68"/>
        <v>1</v>
      </c>
      <c r="BI175" s="4">
        <f t="shared" si="59"/>
        <v>1</v>
      </c>
      <c r="BJ175" s="4">
        <f t="shared" si="60"/>
        <v>0</v>
      </c>
      <c r="BK175" s="4">
        <f t="shared" si="61"/>
        <v>1</v>
      </c>
    </row>
    <row r="176" spans="1:63" ht="90" customHeight="1" x14ac:dyDescent="0.25">
      <c r="A176" s="54" t="s">
        <v>1012</v>
      </c>
      <c r="B176" s="55" t="s">
        <v>1305</v>
      </c>
      <c r="C176" s="55" t="s">
        <v>1311</v>
      </c>
      <c r="D176" s="56">
        <v>2</v>
      </c>
      <c r="E176" s="55" t="s">
        <v>1312</v>
      </c>
      <c r="F176" s="29" t="s">
        <v>1313</v>
      </c>
      <c r="G176" s="29" t="s">
        <v>1314</v>
      </c>
      <c r="H176" s="14"/>
      <c r="I176" s="29" t="s">
        <v>2029</v>
      </c>
      <c r="J176" s="29" t="s">
        <v>1315</v>
      </c>
      <c r="K176" s="14" t="s">
        <v>2115</v>
      </c>
      <c r="L176" s="14" t="s">
        <v>2117</v>
      </c>
      <c r="M176" s="25" t="s">
        <v>2129</v>
      </c>
      <c r="N176" s="14" t="s">
        <v>1087</v>
      </c>
      <c r="O176" s="25" t="s">
        <v>44</v>
      </c>
      <c r="P176" s="142" t="s">
        <v>3065</v>
      </c>
      <c r="Q176" s="14" t="s">
        <v>45</v>
      </c>
      <c r="R176" s="22">
        <v>1</v>
      </c>
      <c r="S176" s="57">
        <v>1197249</v>
      </c>
      <c r="T176" s="57">
        <v>0</v>
      </c>
      <c r="U176" s="57">
        <v>0</v>
      </c>
      <c r="V176" s="57">
        <v>510200</v>
      </c>
      <c r="W176" s="57">
        <v>687049</v>
      </c>
      <c r="X176" s="57">
        <v>0</v>
      </c>
      <c r="Y176" s="57">
        <v>0</v>
      </c>
      <c r="Z176" s="57">
        <v>0</v>
      </c>
      <c r="AA176" s="31">
        <v>0</v>
      </c>
      <c r="AB176" s="31">
        <v>0</v>
      </c>
      <c r="AC176" s="31">
        <v>0</v>
      </c>
      <c r="AD176" s="31">
        <v>0</v>
      </c>
      <c r="AE176" s="16" t="s">
        <v>41</v>
      </c>
      <c r="AF176" s="57">
        <v>0</v>
      </c>
      <c r="AG176" s="57">
        <v>0</v>
      </c>
      <c r="AH176" s="57">
        <v>0</v>
      </c>
      <c r="AI176" s="57">
        <v>0</v>
      </c>
      <c r="AJ176" s="57">
        <v>0</v>
      </c>
      <c r="AK176" s="57">
        <v>0</v>
      </c>
      <c r="AL176" s="57">
        <v>0</v>
      </c>
      <c r="AM176" s="15">
        <v>0</v>
      </c>
      <c r="AN176" s="15">
        <v>0</v>
      </c>
      <c r="AO176" s="15">
        <v>0</v>
      </c>
      <c r="AP176" s="15">
        <v>0</v>
      </c>
      <c r="AQ176" s="29"/>
      <c r="AR176" s="12">
        <f t="shared" si="49"/>
        <v>0</v>
      </c>
      <c r="AS176" s="12">
        <f t="shared" si="50"/>
        <v>1</v>
      </c>
      <c r="AT176" s="12" t="str">
        <f t="shared" si="62"/>
        <v>B2</v>
      </c>
      <c r="AU176" s="9">
        <f t="shared" si="63"/>
        <v>8</v>
      </c>
      <c r="AV176" s="4">
        <f t="shared" si="51"/>
        <v>1</v>
      </c>
      <c r="AW176" s="4">
        <f t="shared" si="52"/>
        <v>1</v>
      </c>
      <c r="AX176" s="4">
        <f t="shared" si="53"/>
        <v>1</v>
      </c>
      <c r="AY176" s="4">
        <f t="shared" si="54"/>
        <v>1</v>
      </c>
      <c r="AZ176" s="4">
        <f t="shared" si="55"/>
        <v>1</v>
      </c>
      <c r="BA176" s="4">
        <f t="shared" si="56"/>
        <v>0</v>
      </c>
      <c r="BB176" s="4">
        <f t="shared" si="57"/>
        <v>0</v>
      </c>
      <c r="BC176" s="7">
        <f t="shared" si="58"/>
        <v>0</v>
      </c>
      <c r="BD176" s="7">
        <f t="shared" si="64"/>
        <v>1</v>
      </c>
      <c r="BE176" s="7">
        <f t="shared" si="65"/>
        <v>0</v>
      </c>
      <c r="BF176" s="7">
        <f t="shared" si="66"/>
        <v>0</v>
      </c>
      <c r="BG176" s="7">
        <f t="shared" si="67"/>
        <v>1</v>
      </c>
      <c r="BH176" s="4">
        <f t="shared" si="68"/>
        <v>1</v>
      </c>
      <c r="BI176" s="4">
        <f t="shared" si="59"/>
        <v>1</v>
      </c>
      <c r="BJ176" s="4">
        <f t="shared" si="60"/>
        <v>0</v>
      </c>
      <c r="BK176" s="4">
        <f t="shared" si="61"/>
        <v>1</v>
      </c>
    </row>
    <row r="177" spans="1:63" ht="90" customHeight="1" x14ac:dyDescent="0.25">
      <c r="A177" s="17" t="s">
        <v>818</v>
      </c>
      <c r="B177" s="23" t="s">
        <v>819</v>
      </c>
      <c r="C177" s="23" t="s">
        <v>825</v>
      </c>
      <c r="D177" s="18">
        <v>2</v>
      </c>
      <c r="E177" s="23" t="s">
        <v>826</v>
      </c>
      <c r="F177" s="24" t="s">
        <v>827</v>
      </c>
      <c r="G177" s="24" t="s">
        <v>828</v>
      </c>
      <c r="H177" s="14" t="s">
        <v>2893</v>
      </c>
      <c r="I177" s="24" t="s">
        <v>2312</v>
      </c>
      <c r="J177" s="24" t="s">
        <v>829</v>
      </c>
      <c r="K177" s="14" t="s">
        <v>2115</v>
      </c>
      <c r="L177" s="14" t="s">
        <v>2117</v>
      </c>
      <c r="M177" s="14" t="s">
        <v>2128</v>
      </c>
      <c r="N177" s="25" t="s">
        <v>51</v>
      </c>
      <c r="O177" s="25" t="s">
        <v>44</v>
      </c>
      <c r="P177" s="142" t="s">
        <v>3065</v>
      </c>
      <c r="Q177" s="25" t="s">
        <v>45</v>
      </c>
      <c r="R177" s="30">
        <v>1</v>
      </c>
      <c r="S177" s="144">
        <v>700000</v>
      </c>
      <c r="T177" s="144">
        <v>50000</v>
      </c>
      <c r="U177" s="144">
        <v>0</v>
      </c>
      <c r="V177" s="144">
        <v>50000</v>
      </c>
      <c r="W177" s="144">
        <v>450000</v>
      </c>
      <c r="X177" s="144">
        <v>200000</v>
      </c>
      <c r="Y177" s="144">
        <v>0</v>
      </c>
      <c r="Z177" s="26">
        <v>0</v>
      </c>
      <c r="AA177" s="31">
        <v>0</v>
      </c>
      <c r="AB177" s="31">
        <v>0</v>
      </c>
      <c r="AC177" s="31">
        <v>0</v>
      </c>
      <c r="AD177" s="31">
        <v>0</v>
      </c>
      <c r="AE177" s="16" t="s">
        <v>41</v>
      </c>
      <c r="AF177" s="27">
        <v>0</v>
      </c>
      <c r="AG177" s="27">
        <v>0</v>
      </c>
      <c r="AH177" s="27">
        <v>0</v>
      </c>
      <c r="AI177" s="27">
        <v>0</v>
      </c>
      <c r="AJ177" s="27">
        <v>0</v>
      </c>
      <c r="AK177" s="27">
        <v>0</v>
      </c>
      <c r="AL177" s="27">
        <v>0</v>
      </c>
      <c r="AM177" s="15">
        <v>0</v>
      </c>
      <c r="AN177" s="15">
        <v>0</v>
      </c>
      <c r="AO177" s="15">
        <v>0</v>
      </c>
      <c r="AP177" s="15">
        <v>0</v>
      </c>
      <c r="AQ177" s="13"/>
      <c r="AR177" s="12">
        <f t="shared" si="49"/>
        <v>0</v>
      </c>
      <c r="AS177" s="12">
        <f t="shared" si="50"/>
        <v>0</v>
      </c>
      <c r="AT177" s="12" t="str">
        <f t="shared" si="62"/>
        <v>B1</v>
      </c>
      <c r="AU177" s="9">
        <f t="shared" si="63"/>
        <v>8</v>
      </c>
      <c r="AV177" s="4">
        <f t="shared" si="51"/>
        <v>1</v>
      </c>
      <c r="AW177" s="4">
        <f t="shared" si="52"/>
        <v>1</v>
      </c>
      <c r="AX177" s="4">
        <f t="shared" si="53"/>
        <v>0</v>
      </c>
      <c r="AY177" s="4">
        <f t="shared" si="54"/>
        <v>1</v>
      </c>
      <c r="AZ177" s="4">
        <f t="shared" si="55"/>
        <v>1</v>
      </c>
      <c r="BA177" s="4">
        <f t="shared" si="56"/>
        <v>1</v>
      </c>
      <c r="BB177" s="4">
        <f t="shared" si="57"/>
        <v>1</v>
      </c>
      <c r="BC177" s="7">
        <f t="shared" si="58"/>
        <v>0</v>
      </c>
      <c r="BD177" s="7">
        <f t="shared" si="64"/>
        <v>1</v>
      </c>
      <c r="BE177" s="7">
        <f t="shared" si="65"/>
        <v>0</v>
      </c>
      <c r="BF177" s="7">
        <f t="shared" si="66"/>
        <v>0</v>
      </c>
      <c r="BG177" s="7">
        <f t="shared" si="67"/>
        <v>1</v>
      </c>
      <c r="BH177" s="4">
        <f t="shared" si="68"/>
        <v>1</v>
      </c>
      <c r="BI177" s="4">
        <f t="shared" si="59"/>
        <v>1</v>
      </c>
      <c r="BJ177" s="4">
        <f t="shared" si="60"/>
        <v>0</v>
      </c>
      <c r="BK177" s="4">
        <f t="shared" si="61"/>
        <v>1</v>
      </c>
    </row>
    <row r="178" spans="1:63" ht="90" customHeight="1" x14ac:dyDescent="0.25">
      <c r="A178" s="17" t="s">
        <v>1932</v>
      </c>
      <c r="B178" s="23" t="s">
        <v>1933</v>
      </c>
      <c r="C178" s="23" t="s">
        <v>1999</v>
      </c>
      <c r="D178" s="25" t="s">
        <v>2262</v>
      </c>
      <c r="E178" s="23" t="s">
        <v>2000</v>
      </c>
      <c r="F178" s="24" t="s">
        <v>2001</v>
      </c>
      <c r="G178" s="24" t="s">
        <v>2002</v>
      </c>
      <c r="H178" s="14" t="s">
        <v>2893</v>
      </c>
      <c r="I178" s="24" t="s">
        <v>2075</v>
      </c>
      <c r="J178" s="24" t="s">
        <v>2003</v>
      </c>
      <c r="K178" s="14" t="s">
        <v>2115</v>
      </c>
      <c r="L178" s="25" t="s">
        <v>2119</v>
      </c>
      <c r="M178" s="25" t="s">
        <v>2138</v>
      </c>
      <c r="N178" s="25" t="s">
        <v>1676</v>
      </c>
      <c r="O178" s="25" t="s">
        <v>266</v>
      </c>
      <c r="P178" s="142" t="s">
        <v>3065</v>
      </c>
      <c r="Q178" s="14" t="s">
        <v>111</v>
      </c>
      <c r="R178" s="30">
        <v>1</v>
      </c>
      <c r="S178" s="26">
        <v>19872</v>
      </c>
      <c r="T178" s="26">
        <v>0</v>
      </c>
      <c r="U178" s="26">
        <v>19872</v>
      </c>
      <c r="V178" s="26">
        <v>0</v>
      </c>
      <c r="W178" s="26">
        <v>0</v>
      </c>
      <c r="X178" s="26">
        <v>0</v>
      </c>
      <c r="Y178" s="26">
        <v>0</v>
      </c>
      <c r="Z178" s="26">
        <v>0</v>
      </c>
      <c r="AA178" s="31">
        <v>0</v>
      </c>
      <c r="AB178" s="31">
        <v>0</v>
      </c>
      <c r="AC178" s="31">
        <v>0</v>
      </c>
      <c r="AD178" s="31">
        <v>0</v>
      </c>
      <c r="AE178" s="16" t="s">
        <v>41</v>
      </c>
      <c r="AF178" s="26">
        <v>0</v>
      </c>
      <c r="AG178" s="26">
        <v>0</v>
      </c>
      <c r="AH178" s="26">
        <v>0</v>
      </c>
      <c r="AI178" s="26">
        <v>0</v>
      </c>
      <c r="AJ178" s="26">
        <v>0</v>
      </c>
      <c r="AK178" s="26">
        <v>0</v>
      </c>
      <c r="AL178" s="26">
        <v>0</v>
      </c>
      <c r="AM178" s="15">
        <v>0</v>
      </c>
      <c r="AN178" s="15">
        <v>0</v>
      </c>
      <c r="AO178" s="15">
        <v>0</v>
      </c>
      <c r="AP178" s="15">
        <v>0</v>
      </c>
      <c r="AQ178" s="13"/>
      <c r="AR178" s="12">
        <f t="shared" si="49"/>
        <v>1</v>
      </c>
      <c r="AS178" s="12">
        <f t="shared" si="50"/>
        <v>0</v>
      </c>
      <c r="AT178" s="12" t="str">
        <f t="shared" si="62"/>
        <v>C6</v>
      </c>
      <c r="AU178" s="9">
        <f t="shared" si="63"/>
        <v>9</v>
      </c>
      <c r="AV178" s="4">
        <f t="shared" si="51"/>
        <v>1</v>
      </c>
      <c r="AW178" s="4">
        <f t="shared" si="52"/>
        <v>1</v>
      </c>
      <c r="AX178" s="4">
        <f t="shared" si="53"/>
        <v>1</v>
      </c>
      <c r="AY178" s="4">
        <f t="shared" si="54"/>
        <v>1</v>
      </c>
      <c r="AZ178" s="4">
        <f t="shared" si="55"/>
        <v>1</v>
      </c>
      <c r="BA178" s="4">
        <f t="shared" si="56"/>
        <v>1</v>
      </c>
      <c r="BB178" s="4">
        <f t="shared" si="57"/>
        <v>1</v>
      </c>
      <c r="BC178" s="7">
        <f t="shared" si="58"/>
        <v>0</v>
      </c>
      <c r="BD178" s="7">
        <f t="shared" si="64"/>
        <v>1</v>
      </c>
      <c r="BE178" s="7">
        <f t="shared" si="65"/>
        <v>0</v>
      </c>
      <c r="BF178" s="7">
        <f t="shared" si="66"/>
        <v>0</v>
      </c>
      <c r="BG178" s="7">
        <f t="shared" si="67"/>
        <v>1</v>
      </c>
      <c r="BH178" s="4">
        <f t="shared" si="68"/>
        <v>1</v>
      </c>
      <c r="BI178" s="4">
        <f t="shared" si="59"/>
        <v>1</v>
      </c>
      <c r="BJ178" s="4">
        <f t="shared" si="60"/>
        <v>1</v>
      </c>
      <c r="BK178" s="4">
        <f t="shared" si="61"/>
        <v>0</v>
      </c>
    </row>
    <row r="179" spans="1:63" ht="90" customHeight="1" x14ac:dyDescent="0.25">
      <c r="A179" s="17" t="s">
        <v>1932</v>
      </c>
      <c r="B179" s="23" t="s">
        <v>1933</v>
      </c>
      <c r="C179" s="23" t="s">
        <v>1994</v>
      </c>
      <c r="D179" s="18">
        <v>2</v>
      </c>
      <c r="E179" s="44" t="s">
        <v>1995</v>
      </c>
      <c r="F179" s="45" t="s">
        <v>1996</v>
      </c>
      <c r="G179" s="24" t="s">
        <v>1997</v>
      </c>
      <c r="H179" s="14" t="s">
        <v>2893</v>
      </c>
      <c r="I179" s="24" t="s">
        <v>2074</v>
      </c>
      <c r="J179" s="24" t="s">
        <v>1998</v>
      </c>
      <c r="K179" s="25" t="s">
        <v>2115</v>
      </c>
      <c r="L179" s="25" t="s">
        <v>2119</v>
      </c>
      <c r="M179" s="25" t="s">
        <v>2139</v>
      </c>
      <c r="N179" s="25" t="s">
        <v>51</v>
      </c>
      <c r="O179" s="25" t="s">
        <v>44</v>
      </c>
      <c r="P179" s="142" t="s">
        <v>3065</v>
      </c>
      <c r="Q179" s="14" t="s">
        <v>45</v>
      </c>
      <c r="R179" s="30">
        <v>1</v>
      </c>
      <c r="S179" s="46">
        <v>37000</v>
      </c>
      <c r="T179" s="26">
        <v>0</v>
      </c>
      <c r="U179" s="26">
        <v>0</v>
      </c>
      <c r="V179" s="26">
        <v>0</v>
      </c>
      <c r="W179" s="26">
        <v>17300</v>
      </c>
      <c r="X179" s="26">
        <v>19700</v>
      </c>
      <c r="Y179" s="26">
        <v>0</v>
      </c>
      <c r="Z179" s="26">
        <v>0</v>
      </c>
      <c r="AA179" s="31">
        <v>0</v>
      </c>
      <c r="AB179" s="31">
        <v>0</v>
      </c>
      <c r="AC179" s="31">
        <v>0</v>
      </c>
      <c r="AD179" s="31">
        <v>0</v>
      </c>
      <c r="AE179" s="16" t="s">
        <v>41</v>
      </c>
      <c r="AF179" s="27">
        <v>0</v>
      </c>
      <c r="AG179" s="27">
        <v>0</v>
      </c>
      <c r="AH179" s="27">
        <v>0</v>
      </c>
      <c r="AI179" s="27">
        <v>0</v>
      </c>
      <c r="AJ179" s="27">
        <v>0</v>
      </c>
      <c r="AK179" s="27">
        <v>0</v>
      </c>
      <c r="AL179" s="27">
        <v>0</v>
      </c>
      <c r="AM179" s="15">
        <v>0</v>
      </c>
      <c r="AN179" s="15">
        <v>0</v>
      </c>
      <c r="AO179" s="15">
        <v>0</v>
      </c>
      <c r="AP179" s="15">
        <v>0</v>
      </c>
      <c r="AQ179" s="13"/>
      <c r="AR179" s="12">
        <f t="shared" si="49"/>
        <v>1</v>
      </c>
      <c r="AS179" s="12">
        <f t="shared" si="50"/>
        <v>0</v>
      </c>
      <c r="AT179" s="12" t="str">
        <f t="shared" si="62"/>
        <v>C7</v>
      </c>
      <c r="AU179" s="9">
        <f t="shared" si="63"/>
        <v>9</v>
      </c>
      <c r="AV179" s="4">
        <f t="shared" si="51"/>
        <v>1</v>
      </c>
      <c r="AW179" s="4">
        <f t="shared" si="52"/>
        <v>1</v>
      </c>
      <c r="AX179" s="4">
        <f t="shared" si="53"/>
        <v>1</v>
      </c>
      <c r="AY179" s="4">
        <f t="shared" si="54"/>
        <v>1</v>
      </c>
      <c r="AZ179" s="4">
        <f t="shared" si="55"/>
        <v>1</v>
      </c>
      <c r="BA179" s="4">
        <f t="shared" si="56"/>
        <v>1</v>
      </c>
      <c r="BB179" s="4">
        <f t="shared" si="57"/>
        <v>1</v>
      </c>
      <c r="BC179" s="7">
        <f t="shared" si="58"/>
        <v>0</v>
      </c>
      <c r="BD179" s="7">
        <f t="shared" si="64"/>
        <v>1</v>
      </c>
      <c r="BE179" s="7">
        <f t="shared" si="65"/>
        <v>0</v>
      </c>
      <c r="BF179" s="7">
        <f t="shared" si="66"/>
        <v>0</v>
      </c>
      <c r="BG179" s="7">
        <f t="shared" si="67"/>
        <v>1</v>
      </c>
      <c r="BH179" s="4">
        <f t="shared" si="68"/>
        <v>1</v>
      </c>
      <c r="BI179" s="4">
        <f t="shared" si="59"/>
        <v>1</v>
      </c>
      <c r="BJ179" s="4">
        <f t="shared" si="60"/>
        <v>0</v>
      </c>
      <c r="BK179" s="4">
        <f t="shared" si="61"/>
        <v>1</v>
      </c>
    </row>
    <row r="180" spans="1:63" ht="90" customHeight="1" x14ac:dyDescent="0.25">
      <c r="A180" s="17" t="s">
        <v>1456</v>
      </c>
      <c r="B180" s="23" t="s">
        <v>1457</v>
      </c>
      <c r="C180" s="23" t="s">
        <v>1529</v>
      </c>
      <c r="D180" s="166">
        <v>18</v>
      </c>
      <c r="E180" s="23" t="s">
        <v>1530</v>
      </c>
      <c r="F180" s="24" t="s">
        <v>1531</v>
      </c>
      <c r="G180" s="24" t="s">
        <v>1532</v>
      </c>
      <c r="H180" s="14" t="s">
        <v>2893</v>
      </c>
      <c r="I180" s="24" t="s">
        <v>1495</v>
      </c>
      <c r="J180" s="24" t="s">
        <v>1533</v>
      </c>
      <c r="K180" s="14" t="s">
        <v>2114</v>
      </c>
      <c r="L180" s="25" t="s">
        <v>2119</v>
      </c>
      <c r="M180" s="25" t="s">
        <v>2136</v>
      </c>
      <c r="N180" s="25" t="s">
        <v>51</v>
      </c>
      <c r="O180" s="25" t="s">
        <v>44</v>
      </c>
      <c r="P180" s="142" t="s">
        <v>3065</v>
      </c>
      <c r="Q180" s="14" t="s">
        <v>45</v>
      </c>
      <c r="R180" s="22">
        <v>1</v>
      </c>
      <c r="S180" s="26">
        <v>22000</v>
      </c>
      <c r="T180" s="26">
        <v>0</v>
      </c>
      <c r="U180" s="26">
        <v>0</v>
      </c>
      <c r="V180" s="26">
        <v>22000</v>
      </c>
      <c r="W180" s="26">
        <v>0</v>
      </c>
      <c r="X180" s="26">
        <v>0</v>
      </c>
      <c r="Y180" s="26">
        <v>0</v>
      </c>
      <c r="Z180" s="26">
        <v>0</v>
      </c>
      <c r="AA180" s="31">
        <v>0</v>
      </c>
      <c r="AB180" s="31">
        <v>0</v>
      </c>
      <c r="AC180" s="31">
        <v>0</v>
      </c>
      <c r="AD180" s="31">
        <v>0</v>
      </c>
      <c r="AE180" s="16" t="s">
        <v>41</v>
      </c>
      <c r="AF180" s="28">
        <v>0</v>
      </c>
      <c r="AG180" s="28">
        <v>0</v>
      </c>
      <c r="AH180" s="28">
        <v>0</v>
      </c>
      <c r="AI180" s="28">
        <v>0</v>
      </c>
      <c r="AJ180" s="28">
        <v>0</v>
      </c>
      <c r="AK180" s="28">
        <v>0</v>
      </c>
      <c r="AL180" s="28">
        <v>0</v>
      </c>
      <c r="AM180" s="15">
        <v>0</v>
      </c>
      <c r="AN180" s="15">
        <v>0</v>
      </c>
      <c r="AO180" s="15">
        <v>0</v>
      </c>
      <c r="AP180" s="15">
        <v>0</v>
      </c>
      <c r="AQ180" s="13"/>
      <c r="AR180" s="12">
        <f t="shared" si="49"/>
        <v>1</v>
      </c>
      <c r="AS180" s="12">
        <f t="shared" si="50"/>
        <v>0</v>
      </c>
      <c r="AT180" s="12" t="str">
        <f t="shared" si="62"/>
        <v>C4</v>
      </c>
      <c r="AU180" s="9">
        <f t="shared" si="63"/>
        <v>9</v>
      </c>
      <c r="AV180" s="4">
        <f t="shared" si="51"/>
        <v>1</v>
      </c>
      <c r="AW180" s="4">
        <f t="shared" si="52"/>
        <v>1</v>
      </c>
      <c r="AX180" s="4">
        <f t="shared" si="53"/>
        <v>1</v>
      </c>
      <c r="AY180" s="4">
        <f t="shared" si="54"/>
        <v>1</v>
      </c>
      <c r="AZ180" s="4">
        <f t="shared" si="55"/>
        <v>1</v>
      </c>
      <c r="BA180" s="4">
        <f t="shared" si="56"/>
        <v>1</v>
      </c>
      <c r="BB180" s="4">
        <f t="shared" si="57"/>
        <v>1</v>
      </c>
      <c r="BC180" s="7">
        <f t="shared" si="58"/>
        <v>0</v>
      </c>
      <c r="BD180" s="7">
        <f t="shared" si="64"/>
        <v>1</v>
      </c>
      <c r="BE180" s="7">
        <f t="shared" si="65"/>
        <v>0</v>
      </c>
      <c r="BF180" s="7">
        <f t="shared" si="66"/>
        <v>1</v>
      </c>
      <c r="BG180" s="7">
        <f t="shared" si="67"/>
        <v>0</v>
      </c>
      <c r="BH180" s="4">
        <f t="shared" si="68"/>
        <v>1</v>
      </c>
      <c r="BI180" s="4">
        <f t="shared" si="59"/>
        <v>1</v>
      </c>
      <c r="BJ180" s="4">
        <f t="shared" si="60"/>
        <v>0</v>
      </c>
      <c r="BK180" s="4">
        <f t="shared" si="61"/>
        <v>1</v>
      </c>
    </row>
    <row r="181" spans="1:63" ht="90" customHeight="1" x14ac:dyDescent="0.25">
      <c r="A181" s="17" t="s">
        <v>378</v>
      </c>
      <c r="B181" s="23" t="s">
        <v>379</v>
      </c>
      <c r="C181" s="23" t="s">
        <v>396</v>
      </c>
      <c r="D181" s="18">
        <v>5</v>
      </c>
      <c r="E181" s="23" t="s">
        <v>397</v>
      </c>
      <c r="F181" s="24" t="s">
        <v>2636</v>
      </c>
      <c r="G181" s="24" t="s">
        <v>398</v>
      </c>
      <c r="H181" s="14" t="s">
        <v>2893</v>
      </c>
      <c r="I181" s="24"/>
      <c r="J181" s="24" t="s">
        <v>399</v>
      </c>
      <c r="K181" s="14" t="s">
        <v>2115</v>
      </c>
      <c r="L181" s="14" t="s">
        <v>2117</v>
      </c>
      <c r="M181" s="14" t="s">
        <v>2130</v>
      </c>
      <c r="N181" s="25" t="s">
        <v>51</v>
      </c>
      <c r="O181" s="25" t="s">
        <v>44</v>
      </c>
      <c r="P181" s="142" t="s">
        <v>3065</v>
      </c>
      <c r="Q181" s="14" t="s">
        <v>45</v>
      </c>
      <c r="R181" s="22">
        <v>1</v>
      </c>
      <c r="S181" s="26">
        <v>350000</v>
      </c>
      <c r="T181" s="26">
        <v>13000</v>
      </c>
      <c r="U181" s="26">
        <v>0</v>
      </c>
      <c r="V181" s="26">
        <v>0</v>
      </c>
      <c r="W181" s="26">
        <v>0</v>
      </c>
      <c r="X181" s="26">
        <v>177000</v>
      </c>
      <c r="Y181" s="26">
        <v>160000</v>
      </c>
      <c r="Z181" s="26">
        <v>0</v>
      </c>
      <c r="AA181" s="31">
        <v>0</v>
      </c>
      <c r="AB181" s="31">
        <v>0</v>
      </c>
      <c r="AC181" s="31">
        <v>0</v>
      </c>
      <c r="AD181" s="31">
        <v>0</v>
      </c>
      <c r="AE181" s="16" t="s">
        <v>41</v>
      </c>
      <c r="AF181" s="26">
        <v>0</v>
      </c>
      <c r="AG181" s="26">
        <v>0</v>
      </c>
      <c r="AH181" s="26">
        <v>0</v>
      </c>
      <c r="AI181" s="26">
        <v>0</v>
      </c>
      <c r="AJ181" s="26">
        <v>0</v>
      </c>
      <c r="AK181" s="26">
        <v>0</v>
      </c>
      <c r="AL181" s="26">
        <v>0</v>
      </c>
      <c r="AM181" s="15">
        <v>0</v>
      </c>
      <c r="AN181" s="15">
        <v>0</v>
      </c>
      <c r="AO181" s="15">
        <v>0</v>
      </c>
      <c r="AP181" s="15">
        <v>0</v>
      </c>
      <c r="AQ181" s="24"/>
      <c r="AR181" s="12">
        <f t="shared" si="49"/>
        <v>0</v>
      </c>
      <c r="AS181" s="12">
        <f t="shared" si="50"/>
        <v>0</v>
      </c>
      <c r="AT181" s="12" t="str">
        <f t="shared" si="62"/>
        <v>B3</v>
      </c>
      <c r="AU181" s="9">
        <f t="shared" si="63"/>
        <v>7</v>
      </c>
      <c r="AV181" s="4">
        <f t="shared" si="51"/>
        <v>0</v>
      </c>
      <c r="AW181" s="4">
        <f t="shared" si="52"/>
        <v>1</v>
      </c>
      <c r="AX181" s="4">
        <f t="shared" si="53"/>
        <v>1</v>
      </c>
      <c r="AY181" s="4">
        <f t="shared" si="54"/>
        <v>1</v>
      </c>
      <c r="AZ181" s="4">
        <f t="shared" si="55"/>
        <v>1</v>
      </c>
      <c r="BA181" s="4">
        <f t="shared" si="56"/>
        <v>1</v>
      </c>
      <c r="BB181" s="4">
        <f t="shared" si="57"/>
        <v>1</v>
      </c>
      <c r="BC181" s="7">
        <f t="shared" si="58"/>
        <v>0</v>
      </c>
      <c r="BD181" s="7">
        <f t="shared" si="64"/>
        <v>1</v>
      </c>
      <c r="BE181" s="7">
        <f t="shared" si="65"/>
        <v>0</v>
      </c>
      <c r="BF181" s="7">
        <f t="shared" si="66"/>
        <v>0</v>
      </c>
      <c r="BG181" s="7">
        <f t="shared" si="67"/>
        <v>1</v>
      </c>
      <c r="BH181" s="4">
        <f t="shared" si="68"/>
        <v>0</v>
      </c>
      <c r="BI181" s="4">
        <f t="shared" si="59"/>
        <v>1</v>
      </c>
      <c r="BJ181" s="4">
        <f t="shared" si="60"/>
        <v>0</v>
      </c>
      <c r="BK181" s="4">
        <f t="shared" si="61"/>
        <v>1</v>
      </c>
    </row>
    <row r="182" spans="1:63" ht="90" customHeight="1" x14ac:dyDescent="0.25">
      <c r="A182" s="17" t="s">
        <v>378</v>
      </c>
      <c r="B182" s="23" t="s">
        <v>379</v>
      </c>
      <c r="C182" s="23" t="s">
        <v>2104</v>
      </c>
      <c r="D182" s="18" t="s">
        <v>2262</v>
      </c>
      <c r="E182" s="23" t="s">
        <v>2628</v>
      </c>
      <c r="F182" s="24" t="s">
        <v>2647</v>
      </c>
      <c r="G182" s="24" t="s">
        <v>398</v>
      </c>
      <c r="H182" s="14" t="s">
        <v>2893</v>
      </c>
      <c r="I182" s="24"/>
      <c r="J182" s="24" t="s">
        <v>2629</v>
      </c>
      <c r="K182" s="14" t="s">
        <v>2115</v>
      </c>
      <c r="L182" s="14" t="s">
        <v>2117</v>
      </c>
      <c r="M182" s="14" t="s">
        <v>2130</v>
      </c>
      <c r="N182" s="14" t="s">
        <v>110</v>
      </c>
      <c r="O182" s="25" t="s">
        <v>44</v>
      </c>
      <c r="P182" s="142" t="s">
        <v>3065</v>
      </c>
      <c r="Q182" s="14" t="s">
        <v>111</v>
      </c>
      <c r="R182" s="111">
        <v>1</v>
      </c>
      <c r="S182" s="31">
        <v>981049.07</v>
      </c>
      <c r="T182" s="31">
        <v>0</v>
      </c>
      <c r="U182" s="31">
        <v>0</v>
      </c>
      <c r="V182" s="31">
        <v>981049.07</v>
      </c>
      <c r="W182" s="31">
        <v>0</v>
      </c>
      <c r="X182" s="31">
        <v>0</v>
      </c>
      <c r="Y182" s="31">
        <v>0</v>
      </c>
      <c r="Z182" s="31">
        <v>0</v>
      </c>
      <c r="AA182" s="31">
        <v>0</v>
      </c>
      <c r="AB182" s="31">
        <v>0</v>
      </c>
      <c r="AC182" s="31">
        <v>0</v>
      </c>
      <c r="AD182" s="31">
        <v>0</v>
      </c>
      <c r="AE182" s="16" t="s">
        <v>41</v>
      </c>
      <c r="AF182" s="15">
        <v>0</v>
      </c>
      <c r="AG182" s="15">
        <v>0</v>
      </c>
      <c r="AH182" s="15">
        <v>0</v>
      </c>
      <c r="AI182" s="15">
        <v>0</v>
      </c>
      <c r="AJ182" s="15">
        <v>0</v>
      </c>
      <c r="AK182" s="15">
        <v>0</v>
      </c>
      <c r="AL182" s="15">
        <v>0</v>
      </c>
      <c r="AM182" s="15">
        <v>0</v>
      </c>
      <c r="AN182" s="15">
        <v>0</v>
      </c>
      <c r="AO182" s="15">
        <v>0</v>
      </c>
      <c r="AP182" s="15">
        <v>0</v>
      </c>
      <c r="AQ182" s="13" t="s">
        <v>2646</v>
      </c>
      <c r="AR182" s="12">
        <f t="shared" si="49"/>
        <v>0</v>
      </c>
      <c r="AS182" s="12">
        <f t="shared" si="50"/>
        <v>0</v>
      </c>
      <c r="AT182" s="12" t="str">
        <f t="shared" si="62"/>
        <v>B3</v>
      </c>
      <c r="AU182" s="9">
        <f t="shared" si="63"/>
        <v>8</v>
      </c>
      <c r="AV182" s="4">
        <f t="shared" si="51"/>
        <v>1</v>
      </c>
      <c r="AW182" s="4">
        <f t="shared" si="52"/>
        <v>1</v>
      </c>
      <c r="AX182" s="4">
        <f t="shared" si="53"/>
        <v>1</v>
      </c>
      <c r="AY182" s="4">
        <f t="shared" si="54"/>
        <v>1</v>
      </c>
      <c r="AZ182" s="4">
        <f t="shared" si="55"/>
        <v>1</v>
      </c>
      <c r="BA182" s="4">
        <f t="shared" si="56"/>
        <v>1</v>
      </c>
      <c r="BB182" s="4">
        <f t="shared" si="57"/>
        <v>1</v>
      </c>
      <c r="BC182" s="7">
        <f t="shared" si="58"/>
        <v>0</v>
      </c>
      <c r="BD182" s="7">
        <f t="shared" si="64"/>
        <v>1</v>
      </c>
      <c r="BE182" s="7">
        <f t="shared" si="65"/>
        <v>0</v>
      </c>
      <c r="BF182" s="7">
        <f t="shared" si="66"/>
        <v>0</v>
      </c>
      <c r="BG182" s="7">
        <f t="shared" si="67"/>
        <v>1</v>
      </c>
      <c r="BH182" s="4">
        <f t="shared" si="68"/>
        <v>0</v>
      </c>
      <c r="BI182" s="4">
        <f t="shared" si="59"/>
        <v>1</v>
      </c>
      <c r="BJ182" s="4">
        <f t="shared" si="60"/>
        <v>1</v>
      </c>
      <c r="BK182" s="4">
        <f t="shared" si="61"/>
        <v>0</v>
      </c>
    </row>
    <row r="183" spans="1:63" ht="90" customHeight="1" x14ac:dyDescent="0.25">
      <c r="A183" s="54" t="s">
        <v>1012</v>
      </c>
      <c r="B183" s="55" t="s">
        <v>1180</v>
      </c>
      <c r="C183" s="55" t="s">
        <v>1181</v>
      </c>
      <c r="D183" s="56">
        <v>1</v>
      </c>
      <c r="E183" s="55" t="s">
        <v>1182</v>
      </c>
      <c r="F183" s="29" t="s">
        <v>1183</v>
      </c>
      <c r="G183" s="29" t="s">
        <v>1184</v>
      </c>
      <c r="H183" s="29"/>
      <c r="I183" s="29" t="s">
        <v>2080</v>
      </c>
      <c r="J183" s="29" t="s">
        <v>1185</v>
      </c>
      <c r="K183" s="14" t="s">
        <v>2115</v>
      </c>
      <c r="L183" s="14" t="s">
        <v>2117</v>
      </c>
      <c r="M183" s="14" t="s">
        <v>2128</v>
      </c>
      <c r="N183" s="14" t="s">
        <v>1087</v>
      </c>
      <c r="O183" s="25" t="s">
        <v>44</v>
      </c>
      <c r="P183" s="142" t="s">
        <v>3065</v>
      </c>
      <c r="Q183" s="14" t="s">
        <v>111</v>
      </c>
      <c r="R183" s="22">
        <v>1</v>
      </c>
      <c r="S183" s="57">
        <v>33442260</v>
      </c>
      <c r="T183" s="57">
        <v>650000</v>
      </c>
      <c r="U183" s="57">
        <v>650000</v>
      </c>
      <c r="V183" s="57">
        <v>8300000</v>
      </c>
      <c r="W183" s="57">
        <v>16250000</v>
      </c>
      <c r="X183" s="57">
        <v>6000000</v>
      </c>
      <c r="Y183" s="57">
        <v>2242260</v>
      </c>
      <c r="Z183" s="57">
        <v>0</v>
      </c>
      <c r="AA183" s="31">
        <v>0</v>
      </c>
      <c r="AB183" s="31">
        <v>0</v>
      </c>
      <c r="AC183" s="31">
        <v>0</v>
      </c>
      <c r="AD183" s="31">
        <v>0</v>
      </c>
      <c r="AE183" s="32" t="s">
        <v>2741</v>
      </c>
      <c r="AF183" s="57">
        <v>1500000</v>
      </c>
      <c r="AG183" s="57">
        <v>0</v>
      </c>
      <c r="AH183" s="57">
        <v>300000</v>
      </c>
      <c r="AI183" s="57">
        <v>1200000</v>
      </c>
      <c r="AJ183" s="57">
        <v>0</v>
      </c>
      <c r="AK183" s="57">
        <v>0</v>
      </c>
      <c r="AL183" s="57">
        <v>0</v>
      </c>
      <c r="AM183" s="15">
        <v>0</v>
      </c>
      <c r="AN183" s="15">
        <v>0</v>
      </c>
      <c r="AO183" s="15">
        <v>0</v>
      </c>
      <c r="AP183" s="15">
        <v>0</v>
      </c>
      <c r="AQ183" s="29"/>
      <c r="AR183" s="12">
        <f t="shared" si="49"/>
        <v>0</v>
      </c>
      <c r="AS183" s="12">
        <f t="shared" si="50"/>
        <v>1</v>
      </c>
      <c r="AT183" s="12" t="str">
        <f t="shared" si="62"/>
        <v>B1</v>
      </c>
      <c r="AU183" s="9">
        <f t="shared" si="63"/>
        <v>7</v>
      </c>
      <c r="AV183" s="4">
        <f t="shared" si="51"/>
        <v>1</v>
      </c>
      <c r="AW183" s="4">
        <f t="shared" si="52"/>
        <v>1</v>
      </c>
      <c r="AX183" s="4">
        <f t="shared" si="53"/>
        <v>1</v>
      </c>
      <c r="AY183" s="4">
        <f t="shared" si="54"/>
        <v>1</v>
      </c>
      <c r="AZ183" s="4">
        <f t="shared" si="55"/>
        <v>1</v>
      </c>
      <c r="BA183" s="4">
        <f t="shared" si="56"/>
        <v>0</v>
      </c>
      <c r="BB183" s="4">
        <f t="shared" si="57"/>
        <v>0</v>
      </c>
      <c r="BC183" s="7">
        <f t="shared" si="58"/>
        <v>0</v>
      </c>
      <c r="BD183" s="7">
        <f t="shared" si="64"/>
        <v>1</v>
      </c>
      <c r="BE183" s="7">
        <f t="shared" si="65"/>
        <v>0</v>
      </c>
      <c r="BF183" s="7">
        <f t="shared" si="66"/>
        <v>0</v>
      </c>
      <c r="BG183" s="7">
        <f t="shared" si="67"/>
        <v>1</v>
      </c>
      <c r="BH183" s="4">
        <f t="shared" si="68"/>
        <v>1</v>
      </c>
      <c r="BI183" s="4">
        <f t="shared" si="59"/>
        <v>0</v>
      </c>
      <c r="BJ183" s="4">
        <f t="shared" si="60"/>
        <v>0</v>
      </c>
      <c r="BK183" s="4">
        <f t="shared" si="61"/>
        <v>0</v>
      </c>
    </row>
    <row r="184" spans="1:63" ht="90" customHeight="1" x14ac:dyDescent="0.25">
      <c r="A184" s="17" t="s">
        <v>1617</v>
      </c>
      <c r="B184" s="17" t="s">
        <v>1618</v>
      </c>
      <c r="C184" s="17" t="s">
        <v>1649</v>
      </c>
      <c r="D184" s="18">
        <v>3</v>
      </c>
      <c r="E184" s="44" t="s">
        <v>1650</v>
      </c>
      <c r="F184" s="45" t="s">
        <v>1651</v>
      </c>
      <c r="G184" s="24" t="s">
        <v>1652</v>
      </c>
      <c r="H184" s="14" t="s">
        <v>2893</v>
      </c>
      <c r="I184" s="24" t="s">
        <v>1642</v>
      </c>
      <c r="J184" s="24" t="s">
        <v>1653</v>
      </c>
      <c r="K184" s="25" t="s">
        <v>2114</v>
      </c>
      <c r="L184" s="25" t="s">
        <v>2121</v>
      </c>
      <c r="M184" s="25" t="s">
        <v>2144</v>
      </c>
      <c r="N184" s="25" t="s">
        <v>51</v>
      </c>
      <c r="O184" s="25" t="s">
        <v>44</v>
      </c>
      <c r="P184" s="142" t="s">
        <v>3065</v>
      </c>
      <c r="Q184" s="14" t="s">
        <v>45</v>
      </c>
      <c r="R184" s="64">
        <v>1</v>
      </c>
      <c r="S184" s="46">
        <v>227406</v>
      </c>
      <c r="T184" s="26">
        <v>0</v>
      </c>
      <c r="U184" s="26">
        <v>0</v>
      </c>
      <c r="V184" s="26">
        <v>46500</v>
      </c>
      <c r="W184" s="26">
        <v>33000</v>
      </c>
      <c r="X184" s="26">
        <v>62906</v>
      </c>
      <c r="Y184" s="26">
        <v>45000</v>
      </c>
      <c r="Z184" s="26">
        <v>40000</v>
      </c>
      <c r="AA184" s="31">
        <v>0</v>
      </c>
      <c r="AB184" s="31">
        <v>0</v>
      </c>
      <c r="AC184" s="31">
        <v>0</v>
      </c>
      <c r="AD184" s="31">
        <v>0</v>
      </c>
      <c r="AE184" s="16" t="s">
        <v>41</v>
      </c>
      <c r="AF184" s="15">
        <v>0</v>
      </c>
      <c r="AG184" s="15">
        <v>0</v>
      </c>
      <c r="AH184" s="15">
        <v>0</v>
      </c>
      <c r="AI184" s="15">
        <v>0</v>
      </c>
      <c r="AJ184" s="15">
        <v>0</v>
      </c>
      <c r="AK184" s="15">
        <v>0</v>
      </c>
      <c r="AL184" s="15">
        <v>0</v>
      </c>
      <c r="AM184" s="15">
        <v>0</v>
      </c>
      <c r="AN184" s="15">
        <v>0</v>
      </c>
      <c r="AO184" s="15">
        <v>0</v>
      </c>
      <c r="AP184" s="15">
        <v>0</v>
      </c>
      <c r="AQ184" s="13" t="s">
        <v>1616</v>
      </c>
      <c r="AR184" s="12">
        <f t="shared" si="49"/>
        <v>0</v>
      </c>
      <c r="AS184" s="12">
        <f t="shared" si="50"/>
        <v>0</v>
      </c>
      <c r="AT184" s="12" t="str">
        <f t="shared" si="62"/>
        <v>E1</v>
      </c>
      <c r="AU184" s="9">
        <f t="shared" si="63"/>
        <v>9</v>
      </c>
      <c r="AV184" s="4">
        <f t="shared" si="51"/>
        <v>1</v>
      </c>
      <c r="AW184" s="4">
        <f t="shared" si="52"/>
        <v>1</v>
      </c>
      <c r="AX184" s="4">
        <f t="shared" si="53"/>
        <v>1</v>
      </c>
      <c r="AY184" s="4">
        <f t="shared" si="54"/>
        <v>1</v>
      </c>
      <c r="AZ184" s="4">
        <f t="shared" si="55"/>
        <v>1</v>
      </c>
      <c r="BA184" s="4">
        <f t="shared" si="56"/>
        <v>1</v>
      </c>
      <c r="BB184" s="4">
        <f t="shared" si="57"/>
        <v>1</v>
      </c>
      <c r="BC184" s="7">
        <f t="shared" si="58"/>
        <v>0</v>
      </c>
      <c r="BD184" s="7">
        <f t="shared" si="64"/>
        <v>1</v>
      </c>
      <c r="BE184" s="7">
        <f t="shared" si="65"/>
        <v>0</v>
      </c>
      <c r="BF184" s="7">
        <f t="shared" si="66"/>
        <v>1</v>
      </c>
      <c r="BG184" s="7">
        <f t="shared" si="67"/>
        <v>0</v>
      </c>
      <c r="BH184" s="4">
        <f t="shared" si="68"/>
        <v>1</v>
      </c>
      <c r="BI184" s="4">
        <f t="shared" si="59"/>
        <v>1</v>
      </c>
      <c r="BJ184" s="4">
        <f t="shared" si="60"/>
        <v>0</v>
      </c>
      <c r="BK184" s="4">
        <f t="shared" si="61"/>
        <v>1</v>
      </c>
    </row>
    <row r="185" spans="1:63" ht="90" customHeight="1" x14ac:dyDescent="0.25">
      <c r="A185" s="54" t="s">
        <v>1012</v>
      </c>
      <c r="B185" s="55" t="s">
        <v>1203</v>
      </c>
      <c r="C185" s="55" t="s">
        <v>2743</v>
      </c>
      <c r="D185" s="56">
        <v>2</v>
      </c>
      <c r="E185" s="55" t="s">
        <v>2744</v>
      </c>
      <c r="F185" s="29" t="s">
        <v>2745</v>
      </c>
      <c r="G185" s="29" t="s">
        <v>2746</v>
      </c>
      <c r="H185" s="29"/>
      <c r="I185" s="29" t="s">
        <v>2078</v>
      </c>
      <c r="J185" s="29" t="s">
        <v>2747</v>
      </c>
      <c r="K185" s="14" t="s">
        <v>2115</v>
      </c>
      <c r="L185" s="14" t="s">
        <v>2117</v>
      </c>
      <c r="M185" s="14" t="s">
        <v>2128</v>
      </c>
      <c r="N185" s="25" t="s">
        <v>51</v>
      </c>
      <c r="O185" s="25" t="s">
        <v>44</v>
      </c>
      <c r="P185" s="142" t="s">
        <v>3065</v>
      </c>
      <c r="Q185" s="14" t="s">
        <v>45</v>
      </c>
      <c r="R185" s="22">
        <v>1</v>
      </c>
      <c r="S185" s="57">
        <v>1820000</v>
      </c>
      <c r="T185" s="57">
        <v>20000</v>
      </c>
      <c r="U185" s="57">
        <v>0</v>
      </c>
      <c r="V185" s="57">
        <v>20000</v>
      </c>
      <c r="W185" s="57">
        <v>200000</v>
      </c>
      <c r="X185" s="57">
        <v>500000</v>
      </c>
      <c r="Y185" s="57">
        <v>500000</v>
      </c>
      <c r="Z185" s="57">
        <v>600000</v>
      </c>
      <c r="AA185" s="31">
        <v>0</v>
      </c>
      <c r="AB185" s="31">
        <v>0</v>
      </c>
      <c r="AC185" s="31">
        <v>0</v>
      </c>
      <c r="AD185" s="31">
        <v>0</v>
      </c>
      <c r="AE185" s="16" t="s">
        <v>41</v>
      </c>
      <c r="AF185" s="57">
        <v>0</v>
      </c>
      <c r="AG185" s="57">
        <v>0</v>
      </c>
      <c r="AH185" s="57">
        <v>0</v>
      </c>
      <c r="AI185" s="57">
        <v>0</v>
      </c>
      <c r="AJ185" s="57">
        <v>0</v>
      </c>
      <c r="AK185" s="57">
        <v>0</v>
      </c>
      <c r="AL185" s="57">
        <v>0</v>
      </c>
      <c r="AM185" s="15">
        <v>0</v>
      </c>
      <c r="AN185" s="15">
        <v>0</v>
      </c>
      <c r="AO185" s="15">
        <v>0</v>
      </c>
      <c r="AP185" s="15">
        <v>0</v>
      </c>
      <c r="AQ185" s="29" t="s">
        <v>2748</v>
      </c>
      <c r="AR185" s="12">
        <f t="shared" si="49"/>
        <v>0</v>
      </c>
      <c r="AS185" s="12">
        <f t="shared" si="50"/>
        <v>1</v>
      </c>
      <c r="AT185" s="12" t="str">
        <f t="shared" si="62"/>
        <v>B1</v>
      </c>
      <c r="AU185" s="9">
        <f t="shared" si="63"/>
        <v>8</v>
      </c>
      <c r="AV185" s="4">
        <f t="shared" si="51"/>
        <v>1</v>
      </c>
      <c r="AW185" s="4">
        <f t="shared" si="52"/>
        <v>1</v>
      </c>
      <c r="AX185" s="4">
        <f t="shared" si="53"/>
        <v>1</v>
      </c>
      <c r="AY185" s="4">
        <f t="shared" si="54"/>
        <v>1</v>
      </c>
      <c r="AZ185" s="4">
        <f t="shared" si="55"/>
        <v>1</v>
      </c>
      <c r="BA185" s="4">
        <f t="shared" si="56"/>
        <v>0</v>
      </c>
      <c r="BB185" s="4">
        <f t="shared" si="57"/>
        <v>0</v>
      </c>
      <c r="BC185" s="7">
        <f t="shared" si="58"/>
        <v>0</v>
      </c>
      <c r="BD185" s="7">
        <f t="shared" si="64"/>
        <v>1</v>
      </c>
      <c r="BE185" s="7">
        <f t="shared" si="65"/>
        <v>0</v>
      </c>
      <c r="BF185" s="7">
        <f t="shared" si="66"/>
        <v>0</v>
      </c>
      <c r="BG185" s="7">
        <f t="shared" si="67"/>
        <v>1</v>
      </c>
      <c r="BH185" s="4">
        <f t="shared" si="68"/>
        <v>1</v>
      </c>
      <c r="BI185" s="4">
        <f t="shared" si="59"/>
        <v>1</v>
      </c>
      <c r="BJ185" s="4">
        <f t="shared" si="60"/>
        <v>0</v>
      </c>
      <c r="BK185" s="4">
        <f t="shared" si="61"/>
        <v>1</v>
      </c>
    </row>
    <row r="186" spans="1:63" ht="90" customHeight="1" x14ac:dyDescent="0.25">
      <c r="A186" s="17" t="s">
        <v>725</v>
      </c>
      <c r="B186" s="17" t="s">
        <v>726</v>
      </c>
      <c r="C186" s="17" t="s">
        <v>737</v>
      </c>
      <c r="D186" s="18">
        <v>5</v>
      </c>
      <c r="E186" s="17" t="s">
        <v>738</v>
      </c>
      <c r="F186" s="24" t="s">
        <v>739</v>
      </c>
      <c r="G186" s="24" t="s">
        <v>740</v>
      </c>
      <c r="H186" s="14" t="s">
        <v>2893</v>
      </c>
      <c r="I186" s="24" t="s">
        <v>2234</v>
      </c>
      <c r="J186" s="24" t="s">
        <v>741</v>
      </c>
      <c r="K186" s="25" t="s">
        <v>2114</v>
      </c>
      <c r="L186" s="25" t="s">
        <v>2121</v>
      </c>
      <c r="M186" s="25" t="s">
        <v>2144</v>
      </c>
      <c r="N186" s="25" t="s">
        <v>51</v>
      </c>
      <c r="O186" s="25" t="s">
        <v>44</v>
      </c>
      <c r="P186" s="142" t="s">
        <v>3065</v>
      </c>
      <c r="Q186" s="25" t="s">
        <v>45</v>
      </c>
      <c r="R186" s="30">
        <v>1</v>
      </c>
      <c r="S186" s="26">
        <v>661400</v>
      </c>
      <c r="T186" s="26">
        <v>0</v>
      </c>
      <c r="U186" s="26">
        <v>0</v>
      </c>
      <c r="V186" s="26">
        <v>100000</v>
      </c>
      <c r="W186" s="26">
        <v>201600</v>
      </c>
      <c r="X186" s="26">
        <v>151200</v>
      </c>
      <c r="Y186" s="26">
        <v>101500</v>
      </c>
      <c r="Z186" s="26">
        <v>107100</v>
      </c>
      <c r="AA186" s="31">
        <v>0</v>
      </c>
      <c r="AB186" s="31">
        <v>0</v>
      </c>
      <c r="AC186" s="31">
        <v>0</v>
      </c>
      <c r="AD186" s="31">
        <v>0</v>
      </c>
      <c r="AE186" s="16" t="s">
        <v>41</v>
      </c>
      <c r="AF186" s="26">
        <v>0</v>
      </c>
      <c r="AG186" s="26">
        <v>0</v>
      </c>
      <c r="AH186" s="26">
        <v>0</v>
      </c>
      <c r="AI186" s="26">
        <v>0</v>
      </c>
      <c r="AJ186" s="26">
        <v>0</v>
      </c>
      <c r="AK186" s="26">
        <v>0</v>
      </c>
      <c r="AL186" s="26">
        <v>0</v>
      </c>
      <c r="AM186" s="15">
        <v>0</v>
      </c>
      <c r="AN186" s="15">
        <v>0</v>
      </c>
      <c r="AO186" s="15">
        <v>0</v>
      </c>
      <c r="AP186" s="15">
        <v>0</v>
      </c>
      <c r="AQ186" s="24" t="s">
        <v>742</v>
      </c>
      <c r="AR186" s="12">
        <f t="shared" si="49"/>
        <v>0</v>
      </c>
      <c r="AS186" s="12">
        <f t="shared" si="50"/>
        <v>0</v>
      </c>
      <c r="AT186" s="12" t="str">
        <f t="shared" si="62"/>
        <v>E1</v>
      </c>
      <c r="AU186" s="9">
        <f t="shared" si="63"/>
        <v>9</v>
      </c>
      <c r="AV186" s="4">
        <f t="shared" si="51"/>
        <v>1</v>
      </c>
      <c r="AW186" s="4">
        <f t="shared" si="52"/>
        <v>1</v>
      </c>
      <c r="AX186" s="4">
        <f t="shared" si="53"/>
        <v>1</v>
      </c>
      <c r="AY186" s="4">
        <f t="shared" si="54"/>
        <v>1</v>
      </c>
      <c r="AZ186" s="4">
        <f t="shared" si="55"/>
        <v>1</v>
      </c>
      <c r="BA186" s="4">
        <f t="shared" si="56"/>
        <v>1</v>
      </c>
      <c r="BB186" s="4">
        <f t="shared" si="57"/>
        <v>1</v>
      </c>
      <c r="BC186" s="7">
        <f t="shared" si="58"/>
        <v>0</v>
      </c>
      <c r="BD186" s="7">
        <f t="shared" si="64"/>
        <v>1</v>
      </c>
      <c r="BE186" s="7">
        <f t="shared" si="65"/>
        <v>0</v>
      </c>
      <c r="BF186" s="7">
        <f t="shared" si="66"/>
        <v>1</v>
      </c>
      <c r="BG186" s="7">
        <f t="shared" si="67"/>
        <v>0</v>
      </c>
      <c r="BH186" s="4">
        <f t="shared" si="68"/>
        <v>1</v>
      </c>
      <c r="BI186" s="4">
        <f t="shared" si="59"/>
        <v>1</v>
      </c>
      <c r="BJ186" s="4">
        <f t="shared" si="60"/>
        <v>0</v>
      </c>
      <c r="BK186" s="4">
        <f t="shared" si="61"/>
        <v>1</v>
      </c>
    </row>
    <row r="187" spans="1:63" ht="90" customHeight="1" x14ac:dyDescent="0.25">
      <c r="A187" s="54" t="s">
        <v>1012</v>
      </c>
      <c r="B187" s="55" t="s">
        <v>1180</v>
      </c>
      <c r="C187" s="55" t="s">
        <v>1186</v>
      </c>
      <c r="D187" s="56">
        <v>2</v>
      </c>
      <c r="E187" s="55" t="s">
        <v>1187</v>
      </c>
      <c r="F187" s="29" t="s">
        <v>1188</v>
      </c>
      <c r="G187" s="29" t="s">
        <v>1189</v>
      </c>
      <c r="H187" s="29"/>
      <c r="I187" s="29" t="s">
        <v>2080</v>
      </c>
      <c r="J187" s="29" t="s">
        <v>1190</v>
      </c>
      <c r="K187" s="14" t="s">
        <v>2115</v>
      </c>
      <c r="L187" s="14" t="s">
        <v>2117</v>
      </c>
      <c r="M187" s="14" t="s">
        <v>2132</v>
      </c>
      <c r="N187" s="25" t="s">
        <v>51</v>
      </c>
      <c r="O187" s="25" t="s">
        <v>439</v>
      </c>
      <c r="P187" s="142" t="s">
        <v>3065</v>
      </c>
      <c r="Q187" s="14" t="s">
        <v>111</v>
      </c>
      <c r="R187" s="22">
        <v>0.3</v>
      </c>
      <c r="S187" s="57">
        <v>6915000</v>
      </c>
      <c r="T187" s="57">
        <v>200000</v>
      </c>
      <c r="U187" s="57">
        <v>0</v>
      </c>
      <c r="V187" s="57">
        <v>15000</v>
      </c>
      <c r="W187" s="57">
        <v>200000</v>
      </c>
      <c r="X187" s="57">
        <v>2000000</v>
      </c>
      <c r="Y187" s="57">
        <v>2500000</v>
      </c>
      <c r="Z187" s="57">
        <v>2200000</v>
      </c>
      <c r="AA187" s="31">
        <v>0</v>
      </c>
      <c r="AB187" s="31">
        <v>0</v>
      </c>
      <c r="AC187" s="31">
        <v>0</v>
      </c>
      <c r="AD187" s="31">
        <v>0</v>
      </c>
      <c r="AE187" s="32" t="s">
        <v>1191</v>
      </c>
      <c r="AF187" s="57">
        <v>200000</v>
      </c>
      <c r="AG187" s="57">
        <v>0</v>
      </c>
      <c r="AH187" s="57">
        <v>200000</v>
      </c>
      <c r="AI187" s="57">
        <v>0</v>
      </c>
      <c r="AJ187" s="57">
        <v>0</v>
      </c>
      <c r="AK187" s="57">
        <v>0</v>
      </c>
      <c r="AL187" s="57">
        <v>0</v>
      </c>
      <c r="AM187" s="15">
        <v>0</v>
      </c>
      <c r="AN187" s="15">
        <v>0</v>
      </c>
      <c r="AO187" s="15">
        <v>0</v>
      </c>
      <c r="AP187" s="15">
        <v>0</v>
      </c>
      <c r="AQ187" s="29" t="s">
        <v>2949</v>
      </c>
      <c r="AR187" s="12">
        <f t="shared" si="49"/>
        <v>0</v>
      </c>
      <c r="AS187" s="12">
        <f t="shared" si="50"/>
        <v>1</v>
      </c>
      <c r="AT187" s="12" t="str">
        <f t="shared" si="62"/>
        <v>B5</v>
      </c>
      <c r="AU187" s="9">
        <f t="shared" si="63"/>
        <v>7</v>
      </c>
      <c r="AV187" s="4">
        <f t="shared" si="51"/>
        <v>1</v>
      </c>
      <c r="AW187" s="4">
        <f t="shared" si="52"/>
        <v>1</v>
      </c>
      <c r="AX187" s="4">
        <f t="shared" si="53"/>
        <v>1</v>
      </c>
      <c r="AY187" s="4">
        <f t="shared" si="54"/>
        <v>1</v>
      </c>
      <c r="AZ187" s="4">
        <f t="shared" si="55"/>
        <v>1</v>
      </c>
      <c r="BA187" s="4">
        <f t="shared" si="56"/>
        <v>0</v>
      </c>
      <c r="BB187" s="4">
        <f t="shared" si="57"/>
        <v>0</v>
      </c>
      <c r="BC187" s="7">
        <f t="shared" si="58"/>
        <v>0</v>
      </c>
      <c r="BD187" s="7">
        <f t="shared" si="64"/>
        <v>1</v>
      </c>
      <c r="BE187" s="7">
        <f t="shared" si="65"/>
        <v>0</v>
      </c>
      <c r="BF187" s="7">
        <f t="shared" si="66"/>
        <v>0</v>
      </c>
      <c r="BG187" s="7">
        <f t="shared" si="67"/>
        <v>1</v>
      </c>
      <c r="BH187" s="4">
        <f t="shared" si="68"/>
        <v>1</v>
      </c>
      <c r="BI187" s="4">
        <f t="shared" si="59"/>
        <v>0</v>
      </c>
      <c r="BJ187" s="4">
        <f t="shared" si="60"/>
        <v>0</v>
      </c>
      <c r="BK187" s="4">
        <f t="shared" si="61"/>
        <v>0</v>
      </c>
    </row>
    <row r="188" spans="1:63" ht="90" customHeight="1" x14ac:dyDescent="0.25">
      <c r="A188" s="17" t="s">
        <v>1782</v>
      </c>
      <c r="B188" s="23" t="s">
        <v>1783</v>
      </c>
      <c r="C188" s="23" t="s">
        <v>2305</v>
      </c>
      <c r="D188" s="25">
        <v>3</v>
      </c>
      <c r="E188" s="109" t="s">
        <v>2306</v>
      </c>
      <c r="F188" s="110" t="s">
        <v>2307</v>
      </c>
      <c r="G188" s="24" t="s">
        <v>2308</v>
      </c>
      <c r="H188" s="14" t="s">
        <v>2893</v>
      </c>
      <c r="I188" s="115" t="s">
        <v>2309</v>
      </c>
      <c r="J188" s="24" t="s">
        <v>2310</v>
      </c>
      <c r="K188" s="14" t="s">
        <v>2115</v>
      </c>
      <c r="L188" s="14" t="s">
        <v>2120</v>
      </c>
      <c r="M188" s="25" t="s">
        <v>2142</v>
      </c>
      <c r="N188" s="25" t="s">
        <v>51</v>
      </c>
      <c r="O188" s="25" t="s">
        <v>44</v>
      </c>
      <c r="P188" s="142" t="s">
        <v>3065</v>
      </c>
      <c r="Q188" s="14" t="s">
        <v>45</v>
      </c>
      <c r="R188" s="30">
        <v>1</v>
      </c>
      <c r="S188" s="26">
        <v>60000</v>
      </c>
      <c r="T188" s="26">
        <v>0</v>
      </c>
      <c r="U188" s="26">
        <v>0</v>
      </c>
      <c r="V188" s="26">
        <v>60000</v>
      </c>
      <c r="W188" s="26">
        <v>0</v>
      </c>
      <c r="X188" s="26">
        <v>0</v>
      </c>
      <c r="Y188" s="26">
        <v>0</v>
      </c>
      <c r="Z188" s="26">
        <v>0</v>
      </c>
      <c r="AA188" s="31">
        <v>0</v>
      </c>
      <c r="AB188" s="31">
        <v>0</v>
      </c>
      <c r="AC188" s="31">
        <v>0</v>
      </c>
      <c r="AD188" s="31">
        <v>0</v>
      </c>
      <c r="AE188" s="16" t="s">
        <v>41</v>
      </c>
      <c r="AF188" s="26">
        <v>0</v>
      </c>
      <c r="AG188" s="26">
        <v>0</v>
      </c>
      <c r="AH188" s="26">
        <v>0</v>
      </c>
      <c r="AI188" s="26">
        <v>0</v>
      </c>
      <c r="AJ188" s="26">
        <v>0</v>
      </c>
      <c r="AK188" s="26">
        <v>0</v>
      </c>
      <c r="AL188" s="26">
        <v>0</v>
      </c>
      <c r="AM188" s="15">
        <v>0</v>
      </c>
      <c r="AN188" s="15">
        <v>0</v>
      </c>
      <c r="AO188" s="15">
        <v>0</v>
      </c>
      <c r="AP188" s="15">
        <v>0</v>
      </c>
      <c r="AQ188" s="13"/>
      <c r="AR188" s="12">
        <f t="shared" si="49"/>
        <v>1</v>
      </c>
      <c r="AS188" s="12">
        <f t="shared" si="50"/>
        <v>0</v>
      </c>
      <c r="AT188" s="12" t="str">
        <f t="shared" si="62"/>
        <v>D2</v>
      </c>
      <c r="AU188" s="9">
        <f t="shared" si="63"/>
        <v>9</v>
      </c>
      <c r="AV188" s="4">
        <f t="shared" si="51"/>
        <v>1</v>
      </c>
      <c r="AW188" s="4">
        <f t="shared" si="52"/>
        <v>1</v>
      </c>
      <c r="AX188" s="4">
        <f t="shared" si="53"/>
        <v>1</v>
      </c>
      <c r="AY188" s="4">
        <f t="shared" si="54"/>
        <v>1</v>
      </c>
      <c r="AZ188" s="4">
        <f t="shared" si="55"/>
        <v>1</v>
      </c>
      <c r="BA188" s="4">
        <f t="shared" si="56"/>
        <v>1</v>
      </c>
      <c r="BB188" s="4">
        <f t="shared" si="57"/>
        <v>1</v>
      </c>
      <c r="BC188" s="7">
        <f t="shared" si="58"/>
        <v>0</v>
      </c>
      <c r="BD188" s="7">
        <f t="shared" si="64"/>
        <v>1</v>
      </c>
      <c r="BE188" s="7">
        <f t="shared" si="65"/>
        <v>0</v>
      </c>
      <c r="BF188" s="7">
        <f t="shared" si="66"/>
        <v>0</v>
      </c>
      <c r="BG188" s="7">
        <f t="shared" si="67"/>
        <v>1</v>
      </c>
      <c r="BH188" s="4">
        <f t="shared" si="68"/>
        <v>1</v>
      </c>
      <c r="BI188" s="4">
        <f t="shared" si="59"/>
        <v>1</v>
      </c>
      <c r="BJ188" s="4">
        <f t="shared" si="60"/>
        <v>0</v>
      </c>
      <c r="BK188" s="4">
        <f t="shared" si="61"/>
        <v>1</v>
      </c>
    </row>
    <row r="189" spans="1:63" ht="90" customHeight="1" x14ac:dyDescent="0.25">
      <c r="A189" s="54" t="s">
        <v>1012</v>
      </c>
      <c r="B189" s="55" t="s">
        <v>1158</v>
      </c>
      <c r="C189" s="55" t="s">
        <v>1170</v>
      </c>
      <c r="D189" s="56">
        <v>3</v>
      </c>
      <c r="E189" s="55" t="s">
        <v>1171</v>
      </c>
      <c r="F189" s="29" t="s">
        <v>1172</v>
      </c>
      <c r="G189" s="29" t="s">
        <v>1173</v>
      </c>
      <c r="H189" s="14" t="s">
        <v>2893</v>
      </c>
      <c r="I189" s="29" t="s">
        <v>1162</v>
      </c>
      <c r="J189" s="29" t="s">
        <v>1174</v>
      </c>
      <c r="K189" s="14" t="s">
        <v>2115</v>
      </c>
      <c r="L189" s="14" t="s">
        <v>2117</v>
      </c>
      <c r="M189" s="14" t="s">
        <v>2128</v>
      </c>
      <c r="N189" s="14" t="s">
        <v>110</v>
      </c>
      <c r="O189" s="25" t="s">
        <v>2889</v>
      </c>
      <c r="P189" s="142" t="s">
        <v>3065</v>
      </c>
      <c r="Q189" s="14" t="s">
        <v>111</v>
      </c>
      <c r="R189" s="22">
        <v>0.15</v>
      </c>
      <c r="S189" s="57">
        <v>750000</v>
      </c>
      <c r="T189" s="57">
        <v>0</v>
      </c>
      <c r="U189" s="57">
        <v>34596</v>
      </c>
      <c r="V189" s="57">
        <v>715404</v>
      </c>
      <c r="W189" s="26">
        <v>0</v>
      </c>
      <c r="X189" s="26">
        <v>0</v>
      </c>
      <c r="Y189" s="26">
        <v>0</v>
      </c>
      <c r="Z189" s="26">
        <v>0</v>
      </c>
      <c r="AA189" s="31">
        <v>0</v>
      </c>
      <c r="AB189" s="31">
        <v>0</v>
      </c>
      <c r="AC189" s="31">
        <v>0</v>
      </c>
      <c r="AD189" s="31">
        <v>0</v>
      </c>
      <c r="AE189" s="16" t="s">
        <v>41</v>
      </c>
      <c r="AF189" s="57">
        <v>0</v>
      </c>
      <c r="AG189" s="57">
        <v>0</v>
      </c>
      <c r="AH189" s="57">
        <v>0</v>
      </c>
      <c r="AI189" s="57">
        <v>0</v>
      </c>
      <c r="AJ189" s="57">
        <v>0</v>
      </c>
      <c r="AK189" s="57">
        <v>0</v>
      </c>
      <c r="AL189" s="57">
        <v>0</v>
      </c>
      <c r="AM189" s="15">
        <v>0</v>
      </c>
      <c r="AN189" s="15">
        <v>0</v>
      </c>
      <c r="AO189" s="15">
        <v>0</v>
      </c>
      <c r="AP189" s="15">
        <v>0</v>
      </c>
      <c r="AQ189" s="29"/>
      <c r="AR189" s="12">
        <f t="shared" si="49"/>
        <v>0</v>
      </c>
      <c r="AS189" s="12">
        <f t="shared" si="50"/>
        <v>0</v>
      </c>
      <c r="AT189" s="12" t="str">
        <f t="shared" si="62"/>
        <v>B1</v>
      </c>
      <c r="AU189" s="9">
        <f t="shared" si="63"/>
        <v>9</v>
      </c>
      <c r="AV189" s="4">
        <f t="shared" si="51"/>
        <v>1</v>
      </c>
      <c r="AW189" s="4">
        <f t="shared" si="52"/>
        <v>1</v>
      </c>
      <c r="AX189" s="4">
        <f t="shared" si="53"/>
        <v>1</v>
      </c>
      <c r="AY189" s="4">
        <f t="shared" si="54"/>
        <v>1</v>
      </c>
      <c r="AZ189" s="4">
        <f t="shared" si="55"/>
        <v>1</v>
      </c>
      <c r="BA189" s="4">
        <f t="shared" si="56"/>
        <v>1</v>
      </c>
      <c r="BB189" s="4">
        <f t="shared" si="57"/>
        <v>1</v>
      </c>
      <c r="BC189" s="7">
        <f t="shared" si="58"/>
        <v>0</v>
      </c>
      <c r="BD189" s="7">
        <f t="shared" si="64"/>
        <v>1</v>
      </c>
      <c r="BE189" s="7">
        <f t="shared" si="65"/>
        <v>0</v>
      </c>
      <c r="BF189" s="7">
        <f t="shared" si="66"/>
        <v>0</v>
      </c>
      <c r="BG189" s="7">
        <f t="shared" si="67"/>
        <v>1</v>
      </c>
      <c r="BH189" s="4">
        <f t="shared" si="68"/>
        <v>1</v>
      </c>
      <c r="BI189" s="4">
        <f t="shared" si="59"/>
        <v>1</v>
      </c>
      <c r="BJ189" s="4">
        <f t="shared" si="60"/>
        <v>1</v>
      </c>
      <c r="BK189" s="4">
        <f t="shared" si="61"/>
        <v>0</v>
      </c>
    </row>
    <row r="190" spans="1:63" ht="90" customHeight="1" x14ac:dyDescent="0.25">
      <c r="A190" s="17" t="s">
        <v>1654</v>
      </c>
      <c r="B190" s="38" t="s">
        <v>1655</v>
      </c>
      <c r="C190" s="38" t="s">
        <v>2383</v>
      </c>
      <c r="D190" s="39">
        <v>8</v>
      </c>
      <c r="E190" s="23" t="s">
        <v>2384</v>
      </c>
      <c r="F190" s="29" t="s">
        <v>2385</v>
      </c>
      <c r="G190" s="29" t="s">
        <v>2386</v>
      </c>
      <c r="H190" s="14" t="s">
        <v>2893</v>
      </c>
      <c r="I190" s="29" t="s">
        <v>2387</v>
      </c>
      <c r="J190" s="29" t="s">
        <v>1685</v>
      </c>
      <c r="K190" s="25" t="s">
        <v>2115</v>
      </c>
      <c r="L190" s="25" t="s">
        <v>2119</v>
      </c>
      <c r="M190" s="25" t="s">
        <v>2415</v>
      </c>
      <c r="N190" s="25" t="s">
        <v>110</v>
      </c>
      <c r="O190" s="25" t="s">
        <v>44</v>
      </c>
      <c r="P190" s="142" t="s">
        <v>3065</v>
      </c>
      <c r="Q190" s="14" t="s">
        <v>111</v>
      </c>
      <c r="R190" s="30">
        <v>1</v>
      </c>
      <c r="S190" s="40">
        <v>5400</v>
      </c>
      <c r="T190" s="21">
        <v>0</v>
      </c>
      <c r="U190" s="21">
        <v>2040</v>
      </c>
      <c r="V190" s="21">
        <v>3360</v>
      </c>
      <c r="W190" s="21">
        <v>0</v>
      </c>
      <c r="X190" s="21">
        <v>0</v>
      </c>
      <c r="Y190" s="21">
        <v>0</v>
      </c>
      <c r="Z190" s="21">
        <v>0</v>
      </c>
      <c r="AA190" s="31">
        <v>0</v>
      </c>
      <c r="AB190" s="31">
        <v>0</v>
      </c>
      <c r="AC190" s="31">
        <v>0</v>
      </c>
      <c r="AD190" s="31">
        <v>0</v>
      </c>
      <c r="AE190" s="16" t="s">
        <v>41</v>
      </c>
      <c r="AF190" s="41">
        <v>0</v>
      </c>
      <c r="AG190" s="26">
        <v>0</v>
      </c>
      <c r="AH190" s="26">
        <v>0</v>
      </c>
      <c r="AI190" s="26">
        <v>0</v>
      </c>
      <c r="AJ190" s="26">
        <v>0</v>
      </c>
      <c r="AK190" s="26">
        <v>0</v>
      </c>
      <c r="AL190" s="26">
        <v>0</v>
      </c>
      <c r="AM190" s="15">
        <v>0</v>
      </c>
      <c r="AN190" s="15">
        <v>0</v>
      </c>
      <c r="AO190" s="15">
        <v>0</v>
      </c>
      <c r="AP190" s="15">
        <v>0</v>
      </c>
      <c r="AQ190" s="42"/>
      <c r="AR190" s="12">
        <f t="shared" si="49"/>
        <v>1</v>
      </c>
      <c r="AS190" s="12">
        <f t="shared" si="50"/>
        <v>0</v>
      </c>
      <c r="AT190" s="12" t="str">
        <f t="shared" si="62"/>
        <v>C91</v>
      </c>
      <c r="AU190" s="9">
        <f t="shared" si="63"/>
        <v>9</v>
      </c>
      <c r="AV190" s="4">
        <f t="shared" si="51"/>
        <v>1</v>
      </c>
      <c r="AW190" s="4">
        <f t="shared" si="52"/>
        <v>1</v>
      </c>
      <c r="AX190" s="4">
        <f t="shared" si="53"/>
        <v>1</v>
      </c>
      <c r="AY190" s="4">
        <f t="shared" si="54"/>
        <v>1</v>
      </c>
      <c r="AZ190" s="4">
        <f t="shared" si="55"/>
        <v>1</v>
      </c>
      <c r="BA190" s="4">
        <f t="shared" si="56"/>
        <v>1</v>
      </c>
      <c r="BB190" s="4">
        <f t="shared" si="57"/>
        <v>1</v>
      </c>
      <c r="BC190" s="7">
        <f t="shared" si="58"/>
        <v>0</v>
      </c>
      <c r="BD190" s="7">
        <f t="shared" si="64"/>
        <v>1</v>
      </c>
      <c r="BE190" s="7">
        <f t="shared" si="65"/>
        <v>0</v>
      </c>
      <c r="BF190" s="7">
        <f t="shared" si="66"/>
        <v>0</v>
      </c>
      <c r="BG190" s="7">
        <f t="shared" si="67"/>
        <v>1</v>
      </c>
      <c r="BH190" s="4">
        <f t="shared" si="68"/>
        <v>1</v>
      </c>
      <c r="BI190" s="4">
        <f t="shared" si="59"/>
        <v>1</v>
      </c>
      <c r="BJ190" s="4">
        <f t="shared" si="60"/>
        <v>1</v>
      </c>
      <c r="BK190" s="4">
        <f t="shared" si="61"/>
        <v>0</v>
      </c>
    </row>
    <row r="191" spans="1:63" ht="90" customHeight="1" x14ac:dyDescent="0.25">
      <c r="A191" s="17" t="s">
        <v>268</v>
      </c>
      <c r="B191" s="23" t="s">
        <v>2592</v>
      </c>
      <c r="C191" s="23" t="s">
        <v>2594</v>
      </c>
      <c r="D191" s="18"/>
      <c r="E191" s="44" t="s">
        <v>274</v>
      </c>
      <c r="F191" s="45" t="s">
        <v>275</v>
      </c>
      <c r="G191" s="24" t="s">
        <v>276</v>
      </c>
      <c r="H191" s="24"/>
      <c r="I191" s="24" t="s">
        <v>277</v>
      </c>
      <c r="J191" s="24" t="s">
        <v>278</v>
      </c>
      <c r="K191" s="14" t="s">
        <v>2115</v>
      </c>
      <c r="L191" s="25" t="s">
        <v>2120</v>
      </c>
      <c r="M191" s="25" t="s">
        <v>2142</v>
      </c>
      <c r="N191" s="25" t="s">
        <v>279</v>
      </c>
      <c r="O191" s="25" t="s">
        <v>44</v>
      </c>
      <c r="P191" s="142" t="s">
        <v>3065</v>
      </c>
      <c r="Q191" s="25" t="s">
        <v>45</v>
      </c>
      <c r="R191" s="22">
        <v>1</v>
      </c>
      <c r="S191" s="46">
        <v>6705936.3958080001</v>
      </c>
      <c r="T191" s="26">
        <v>0</v>
      </c>
      <c r="U191" s="26">
        <v>0</v>
      </c>
      <c r="V191" s="26">
        <v>3203272.5</v>
      </c>
      <c r="W191" s="26">
        <v>1467652</v>
      </c>
      <c r="X191" s="26">
        <v>819618.88</v>
      </c>
      <c r="Y191" s="26">
        <v>611523.63520000002</v>
      </c>
      <c r="Z191" s="26">
        <v>603869.38060799998</v>
      </c>
      <c r="AA191" s="31">
        <v>0</v>
      </c>
      <c r="AB191" s="31">
        <v>0</v>
      </c>
      <c r="AC191" s="31">
        <v>0</v>
      </c>
      <c r="AD191" s="31">
        <v>0</v>
      </c>
      <c r="AE191" s="16" t="s">
        <v>41</v>
      </c>
      <c r="AF191" s="27">
        <v>0</v>
      </c>
      <c r="AG191" s="27">
        <v>0</v>
      </c>
      <c r="AH191" s="27">
        <v>0</v>
      </c>
      <c r="AI191" s="27">
        <v>0</v>
      </c>
      <c r="AJ191" s="27">
        <v>0</v>
      </c>
      <c r="AK191" s="27">
        <v>0</v>
      </c>
      <c r="AL191" s="27">
        <v>0</v>
      </c>
      <c r="AM191" s="15">
        <v>0</v>
      </c>
      <c r="AN191" s="15">
        <v>0</v>
      </c>
      <c r="AO191" s="15">
        <v>0</v>
      </c>
      <c r="AP191" s="15">
        <v>0</v>
      </c>
      <c r="AQ191" s="13"/>
      <c r="AR191" s="12">
        <f t="shared" si="49"/>
        <v>0</v>
      </c>
      <c r="AS191" s="12">
        <f t="shared" si="50"/>
        <v>1</v>
      </c>
      <c r="AT191" s="12" t="str">
        <f t="shared" si="62"/>
        <v>D2</v>
      </c>
      <c r="AU191" s="9">
        <f t="shared" si="63"/>
        <v>7</v>
      </c>
      <c r="AV191" s="4">
        <f t="shared" si="51"/>
        <v>1</v>
      </c>
      <c r="AW191" s="4">
        <f t="shared" si="52"/>
        <v>1</v>
      </c>
      <c r="AX191" s="4">
        <f t="shared" si="53"/>
        <v>1</v>
      </c>
      <c r="AY191" s="4">
        <f t="shared" si="54"/>
        <v>0</v>
      </c>
      <c r="AZ191" s="4">
        <f t="shared" si="55"/>
        <v>1</v>
      </c>
      <c r="BA191" s="4">
        <f t="shared" si="56"/>
        <v>0</v>
      </c>
      <c r="BB191" s="4">
        <f t="shared" si="57"/>
        <v>0</v>
      </c>
      <c r="BC191" s="7">
        <f t="shared" si="58"/>
        <v>0</v>
      </c>
      <c r="BD191" s="7">
        <f t="shared" si="64"/>
        <v>1</v>
      </c>
      <c r="BE191" s="7">
        <f t="shared" si="65"/>
        <v>0</v>
      </c>
      <c r="BF191" s="7">
        <f t="shared" si="66"/>
        <v>0</v>
      </c>
      <c r="BG191" s="7">
        <f t="shared" si="67"/>
        <v>1</v>
      </c>
      <c r="BH191" s="4">
        <f t="shared" si="68"/>
        <v>1</v>
      </c>
      <c r="BI191" s="4">
        <f t="shared" si="59"/>
        <v>1</v>
      </c>
      <c r="BJ191" s="4">
        <f t="shared" si="60"/>
        <v>0</v>
      </c>
      <c r="BK191" s="4">
        <f t="shared" si="61"/>
        <v>1</v>
      </c>
    </row>
    <row r="192" spans="1:63" ht="90" customHeight="1" x14ac:dyDescent="0.25">
      <c r="A192" s="17" t="s">
        <v>440</v>
      </c>
      <c r="B192" s="23" t="s">
        <v>441</v>
      </c>
      <c r="C192" s="23" t="s">
        <v>521</v>
      </c>
      <c r="D192" s="18"/>
      <c r="E192" s="23" t="s">
        <v>522</v>
      </c>
      <c r="F192" s="24" t="s">
        <v>523</v>
      </c>
      <c r="G192" s="24" t="s">
        <v>524</v>
      </c>
      <c r="H192" s="14" t="s">
        <v>2893</v>
      </c>
      <c r="I192" s="24" t="s">
        <v>446</v>
      </c>
      <c r="J192" s="24" t="s">
        <v>457</v>
      </c>
      <c r="K192" s="25" t="s">
        <v>2114</v>
      </c>
      <c r="L192" s="25" t="s">
        <v>2119</v>
      </c>
      <c r="M192" s="25" t="s">
        <v>2136</v>
      </c>
      <c r="N192" s="25" t="s">
        <v>51</v>
      </c>
      <c r="O192" s="25" t="s">
        <v>266</v>
      </c>
      <c r="P192" s="142" t="s">
        <v>3065</v>
      </c>
      <c r="Q192" s="14" t="s">
        <v>45</v>
      </c>
      <c r="R192" s="22"/>
      <c r="S192" s="26">
        <v>10000</v>
      </c>
      <c r="T192" s="26">
        <v>0</v>
      </c>
      <c r="U192" s="26">
        <v>0</v>
      </c>
      <c r="V192" s="26">
        <v>0</v>
      </c>
      <c r="W192" s="26">
        <v>0</v>
      </c>
      <c r="X192" s="26">
        <v>0</v>
      </c>
      <c r="Y192" s="26">
        <v>0</v>
      </c>
      <c r="Z192" s="26">
        <v>0</v>
      </c>
      <c r="AA192" s="31">
        <v>0</v>
      </c>
      <c r="AB192" s="31">
        <v>0</v>
      </c>
      <c r="AC192" s="31">
        <v>0</v>
      </c>
      <c r="AD192" s="31">
        <v>0</v>
      </c>
      <c r="AE192" s="16" t="s">
        <v>41</v>
      </c>
      <c r="AF192" s="50">
        <v>0</v>
      </c>
      <c r="AG192" s="27">
        <v>0</v>
      </c>
      <c r="AH192" s="27">
        <v>0</v>
      </c>
      <c r="AI192" s="27">
        <v>0</v>
      </c>
      <c r="AJ192" s="27">
        <v>0</v>
      </c>
      <c r="AK192" s="27">
        <v>0</v>
      </c>
      <c r="AL192" s="27">
        <v>0</v>
      </c>
      <c r="AM192" s="15">
        <v>0</v>
      </c>
      <c r="AN192" s="15">
        <v>0</v>
      </c>
      <c r="AO192" s="15">
        <v>0</v>
      </c>
      <c r="AP192" s="15">
        <v>0</v>
      </c>
      <c r="AQ192" s="13"/>
      <c r="AR192" s="12">
        <f t="shared" si="49"/>
        <v>1</v>
      </c>
      <c r="AS192" s="12">
        <f t="shared" si="50"/>
        <v>0</v>
      </c>
      <c r="AT192" s="12" t="str">
        <f t="shared" si="62"/>
        <v>C4</v>
      </c>
      <c r="AU192" s="9">
        <f t="shared" si="63"/>
        <v>6</v>
      </c>
      <c r="AV192" s="4">
        <f t="shared" si="51"/>
        <v>0</v>
      </c>
      <c r="AW192" s="4">
        <f t="shared" si="52"/>
        <v>1</v>
      </c>
      <c r="AX192" s="4">
        <f t="shared" si="53"/>
        <v>1</v>
      </c>
      <c r="AY192" s="4">
        <f t="shared" si="54"/>
        <v>0</v>
      </c>
      <c r="AZ192" s="4">
        <f t="shared" si="55"/>
        <v>0</v>
      </c>
      <c r="BA192" s="4">
        <f t="shared" si="56"/>
        <v>1</v>
      </c>
      <c r="BB192" s="4">
        <f t="shared" si="57"/>
        <v>1</v>
      </c>
      <c r="BC192" s="7">
        <f t="shared" si="58"/>
        <v>0</v>
      </c>
      <c r="BD192" s="7">
        <f t="shared" si="64"/>
        <v>1</v>
      </c>
      <c r="BE192" s="7">
        <f t="shared" si="65"/>
        <v>0</v>
      </c>
      <c r="BF192" s="7">
        <f t="shared" si="66"/>
        <v>1</v>
      </c>
      <c r="BG192" s="7">
        <f t="shared" si="67"/>
        <v>0</v>
      </c>
      <c r="BH192" s="4">
        <f t="shared" si="68"/>
        <v>1</v>
      </c>
      <c r="BI192" s="4">
        <f t="shared" si="59"/>
        <v>1</v>
      </c>
      <c r="BJ192" s="4">
        <f t="shared" si="60"/>
        <v>0</v>
      </c>
      <c r="BK192" s="4">
        <f t="shared" si="61"/>
        <v>1</v>
      </c>
    </row>
    <row r="193" spans="1:63" ht="90" customHeight="1" x14ac:dyDescent="0.25">
      <c r="A193" s="17" t="s">
        <v>1456</v>
      </c>
      <c r="B193" s="23" t="s">
        <v>1457</v>
      </c>
      <c r="C193" s="23" t="s">
        <v>1462</v>
      </c>
      <c r="D193" s="166">
        <v>19</v>
      </c>
      <c r="E193" s="23" t="s">
        <v>1463</v>
      </c>
      <c r="F193" s="24" t="s">
        <v>1464</v>
      </c>
      <c r="G193" s="24" t="s">
        <v>1465</v>
      </c>
      <c r="H193" s="24"/>
      <c r="I193" s="24" t="s">
        <v>2087</v>
      </c>
      <c r="J193" s="24" t="s">
        <v>1466</v>
      </c>
      <c r="K193" s="14" t="s">
        <v>2115</v>
      </c>
      <c r="L193" s="14" t="s">
        <v>2117</v>
      </c>
      <c r="M193" s="14" t="s">
        <v>2130</v>
      </c>
      <c r="N193" s="25" t="s">
        <v>51</v>
      </c>
      <c r="O193" s="25" t="s">
        <v>439</v>
      </c>
      <c r="P193" s="142" t="s">
        <v>3065</v>
      </c>
      <c r="Q193" s="14" t="s">
        <v>45</v>
      </c>
      <c r="R193" s="22">
        <v>0.98429999999999995</v>
      </c>
      <c r="S193" s="26">
        <v>1412190</v>
      </c>
      <c r="T193" s="26">
        <v>22190</v>
      </c>
      <c r="U193" s="26">
        <v>0</v>
      </c>
      <c r="V193" s="26">
        <v>22190</v>
      </c>
      <c r="W193" s="26">
        <v>850000</v>
      </c>
      <c r="X193" s="26">
        <v>540000</v>
      </c>
      <c r="Y193" s="26">
        <v>0</v>
      </c>
      <c r="Z193" s="26">
        <v>0</v>
      </c>
      <c r="AA193" s="31">
        <v>0</v>
      </c>
      <c r="AB193" s="31">
        <v>0</v>
      </c>
      <c r="AC193" s="31">
        <v>0</v>
      </c>
      <c r="AD193" s="31">
        <v>0</v>
      </c>
      <c r="AE193" s="16" t="s">
        <v>41</v>
      </c>
      <c r="AF193" s="28">
        <v>0</v>
      </c>
      <c r="AG193" s="26">
        <v>0</v>
      </c>
      <c r="AH193" s="26">
        <v>0</v>
      </c>
      <c r="AI193" s="26">
        <v>0</v>
      </c>
      <c r="AJ193" s="26">
        <v>0</v>
      </c>
      <c r="AK193" s="26">
        <v>0</v>
      </c>
      <c r="AL193" s="26">
        <v>0</v>
      </c>
      <c r="AM193" s="15">
        <v>0</v>
      </c>
      <c r="AN193" s="15">
        <v>0</v>
      </c>
      <c r="AO193" s="15">
        <v>0</v>
      </c>
      <c r="AP193" s="15">
        <v>0</v>
      </c>
      <c r="AQ193" s="13" t="s">
        <v>2316</v>
      </c>
      <c r="AR193" s="12">
        <f t="shared" si="49"/>
        <v>0</v>
      </c>
      <c r="AS193" s="12">
        <f t="shared" si="50"/>
        <v>1</v>
      </c>
      <c r="AT193" s="12" t="str">
        <f t="shared" si="62"/>
        <v>B3</v>
      </c>
      <c r="AU193" s="9">
        <f t="shared" si="63"/>
        <v>8</v>
      </c>
      <c r="AV193" s="4">
        <f t="shared" si="51"/>
        <v>1</v>
      </c>
      <c r="AW193" s="4">
        <f t="shared" si="52"/>
        <v>1</v>
      </c>
      <c r="AX193" s="4">
        <f t="shared" si="53"/>
        <v>1</v>
      </c>
      <c r="AY193" s="4">
        <f t="shared" si="54"/>
        <v>1</v>
      </c>
      <c r="AZ193" s="4">
        <f t="shared" si="55"/>
        <v>1</v>
      </c>
      <c r="BA193" s="4">
        <f t="shared" si="56"/>
        <v>0</v>
      </c>
      <c r="BB193" s="4">
        <f t="shared" si="57"/>
        <v>0</v>
      </c>
      <c r="BC193" s="7">
        <f t="shared" si="58"/>
        <v>0</v>
      </c>
      <c r="BD193" s="7">
        <f t="shared" si="64"/>
        <v>1</v>
      </c>
      <c r="BE193" s="7">
        <f t="shared" si="65"/>
        <v>0</v>
      </c>
      <c r="BF193" s="7">
        <f t="shared" si="66"/>
        <v>0</v>
      </c>
      <c r="BG193" s="7">
        <f t="shared" si="67"/>
        <v>1</v>
      </c>
      <c r="BH193" s="4">
        <f t="shared" si="68"/>
        <v>1</v>
      </c>
      <c r="BI193" s="4">
        <f t="shared" si="59"/>
        <v>1</v>
      </c>
      <c r="BJ193" s="4">
        <f t="shared" si="60"/>
        <v>0</v>
      </c>
      <c r="BK193" s="4">
        <f t="shared" si="61"/>
        <v>1</v>
      </c>
    </row>
    <row r="194" spans="1:63" ht="90" customHeight="1" x14ac:dyDescent="0.25">
      <c r="A194" s="17" t="s">
        <v>1812</v>
      </c>
      <c r="B194" s="23" t="s">
        <v>1813</v>
      </c>
      <c r="C194" s="23" t="s">
        <v>1835</v>
      </c>
      <c r="D194" s="18">
        <v>5</v>
      </c>
      <c r="E194" s="23" t="s">
        <v>1836</v>
      </c>
      <c r="F194" s="24" t="s">
        <v>1837</v>
      </c>
      <c r="G194" s="24" t="s">
        <v>1838</v>
      </c>
      <c r="H194" s="14" t="s">
        <v>2893</v>
      </c>
      <c r="I194" s="24" t="s">
        <v>1818</v>
      </c>
      <c r="J194" s="24" t="s">
        <v>1819</v>
      </c>
      <c r="K194" s="25" t="s">
        <v>2114</v>
      </c>
      <c r="L194" s="25" t="s">
        <v>2120</v>
      </c>
      <c r="M194" s="25" t="s">
        <v>2141</v>
      </c>
      <c r="N194" s="25" t="s">
        <v>51</v>
      </c>
      <c r="O194" s="25" t="s">
        <v>44</v>
      </c>
      <c r="P194" s="142" t="s">
        <v>3065</v>
      </c>
      <c r="Q194" s="25" t="s">
        <v>45</v>
      </c>
      <c r="R194" s="30">
        <v>1</v>
      </c>
      <c r="S194" s="26">
        <v>189000</v>
      </c>
      <c r="T194" s="26">
        <v>0</v>
      </c>
      <c r="U194" s="26">
        <v>0</v>
      </c>
      <c r="V194" s="26">
        <v>94500</v>
      </c>
      <c r="W194" s="26">
        <v>0</v>
      </c>
      <c r="X194" s="26">
        <v>0</v>
      </c>
      <c r="Y194" s="26">
        <v>0</v>
      </c>
      <c r="Z194" s="26">
        <v>94500</v>
      </c>
      <c r="AA194" s="31">
        <v>0</v>
      </c>
      <c r="AB194" s="31">
        <v>0</v>
      </c>
      <c r="AC194" s="31">
        <v>0</v>
      </c>
      <c r="AD194" s="31">
        <v>0</v>
      </c>
      <c r="AE194" s="16" t="s">
        <v>41</v>
      </c>
      <c r="AF194" s="27">
        <v>0</v>
      </c>
      <c r="AG194" s="27">
        <v>0</v>
      </c>
      <c r="AH194" s="27">
        <v>0</v>
      </c>
      <c r="AI194" s="27">
        <v>0</v>
      </c>
      <c r="AJ194" s="27">
        <v>0</v>
      </c>
      <c r="AK194" s="27">
        <v>0</v>
      </c>
      <c r="AL194" s="27">
        <v>0</v>
      </c>
      <c r="AM194" s="15">
        <v>0</v>
      </c>
      <c r="AN194" s="15">
        <v>0</v>
      </c>
      <c r="AO194" s="15">
        <v>0</v>
      </c>
      <c r="AP194" s="15">
        <v>0</v>
      </c>
      <c r="AQ194" s="13"/>
      <c r="AR194" s="12">
        <f t="shared" si="49"/>
        <v>0</v>
      </c>
      <c r="AS194" s="12">
        <f t="shared" si="50"/>
        <v>0</v>
      </c>
      <c r="AT194" s="12" t="str">
        <f t="shared" si="62"/>
        <v>D1</v>
      </c>
      <c r="AU194" s="9">
        <f t="shared" si="63"/>
        <v>9</v>
      </c>
      <c r="AV194" s="4">
        <f t="shared" si="51"/>
        <v>1</v>
      </c>
      <c r="AW194" s="4">
        <f t="shared" si="52"/>
        <v>1</v>
      </c>
      <c r="AX194" s="4">
        <f t="shared" si="53"/>
        <v>1</v>
      </c>
      <c r="AY194" s="4">
        <f t="shared" si="54"/>
        <v>1</v>
      </c>
      <c r="AZ194" s="4">
        <f t="shared" si="55"/>
        <v>1</v>
      </c>
      <c r="BA194" s="4">
        <f t="shared" si="56"/>
        <v>1</v>
      </c>
      <c r="BB194" s="4">
        <f t="shared" si="57"/>
        <v>1</v>
      </c>
      <c r="BC194" s="7">
        <f t="shared" si="58"/>
        <v>0</v>
      </c>
      <c r="BD194" s="7">
        <f t="shared" si="64"/>
        <v>1</v>
      </c>
      <c r="BE194" s="7">
        <f t="shared" si="65"/>
        <v>0</v>
      </c>
      <c r="BF194" s="7">
        <f t="shared" si="66"/>
        <v>1</v>
      </c>
      <c r="BG194" s="7">
        <f t="shared" si="67"/>
        <v>0</v>
      </c>
      <c r="BH194" s="4">
        <f t="shared" si="68"/>
        <v>1</v>
      </c>
      <c r="BI194" s="4">
        <f t="shared" si="59"/>
        <v>1</v>
      </c>
      <c r="BJ194" s="4">
        <f t="shared" si="60"/>
        <v>0</v>
      </c>
      <c r="BK194" s="4">
        <f t="shared" si="61"/>
        <v>1</v>
      </c>
    </row>
    <row r="195" spans="1:63" ht="90" customHeight="1" x14ac:dyDescent="0.25">
      <c r="A195" s="54" t="s">
        <v>1012</v>
      </c>
      <c r="B195" s="55" t="s">
        <v>2818</v>
      </c>
      <c r="C195" s="55" t="s">
        <v>2819</v>
      </c>
      <c r="D195" s="56">
        <v>1</v>
      </c>
      <c r="E195" s="55" t="s">
        <v>2820</v>
      </c>
      <c r="F195" s="29" t="s">
        <v>2821</v>
      </c>
      <c r="G195" s="29" t="s">
        <v>2822</v>
      </c>
      <c r="H195" s="14" t="s">
        <v>2893</v>
      </c>
      <c r="I195" s="29" t="s">
        <v>2059</v>
      </c>
      <c r="J195" s="29" t="s">
        <v>2823</v>
      </c>
      <c r="K195" s="14" t="s">
        <v>2115</v>
      </c>
      <c r="L195" s="14" t="s">
        <v>2119</v>
      </c>
      <c r="M195" s="14" t="s">
        <v>2415</v>
      </c>
      <c r="N195" s="25" t="s">
        <v>51</v>
      </c>
      <c r="O195" s="25" t="s">
        <v>44</v>
      </c>
      <c r="P195" s="142" t="s">
        <v>3065</v>
      </c>
      <c r="Q195" s="14" t="s">
        <v>45</v>
      </c>
      <c r="R195" s="22">
        <v>1</v>
      </c>
      <c r="S195" s="57">
        <v>17000</v>
      </c>
      <c r="T195" s="57">
        <v>0</v>
      </c>
      <c r="U195" s="57">
        <v>0</v>
      </c>
      <c r="V195" s="57">
        <v>17000</v>
      </c>
      <c r="W195" s="57">
        <v>0</v>
      </c>
      <c r="X195" s="57">
        <v>0</v>
      </c>
      <c r="Y195" s="57">
        <v>0</v>
      </c>
      <c r="Z195" s="57">
        <v>0</v>
      </c>
      <c r="AA195" s="31">
        <v>0</v>
      </c>
      <c r="AB195" s="31">
        <v>0</v>
      </c>
      <c r="AC195" s="31">
        <v>0</v>
      </c>
      <c r="AD195" s="31">
        <v>0</v>
      </c>
      <c r="AE195" s="16" t="s">
        <v>41</v>
      </c>
      <c r="AF195" s="57">
        <v>10000</v>
      </c>
      <c r="AG195" s="57">
        <v>0</v>
      </c>
      <c r="AH195" s="57">
        <v>10000</v>
      </c>
      <c r="AI195" s="57">
        <v>0</v>
      </c>
      <c r="AJ195" s="57">
        <v>0</v>
      </c>
      <c r="AK195" s="57">
        <v>0</v>
      </c>
      <c r="AL195" s="57">
        <v>0</v>
      </c>
      <c r="AM195" s="15">
        <v>0</v>
      </c>
      <c r="AN195" s="15">
        <v>0</v>
      </c>
      <c r="AO195" s="15">
        <v>0</v>
      </c>
      <c r="AP195" s="15">
        <v>0</v>
      </c>
      <c r="AQ195" s="29"/>
      <c r="AR195" s="12">
        <f t="shared" si="49"/>
        <v>1</v>
      </c>
      <c r="AS195" s="12">
        <f t="shared" si="50"/>
        <v>0</v>
      </c>
      <c r="AT195" s="12" t="str">
        <f t="shared" si="62"/>
        <v>C91</v>
      </c>
      <c r="AU195" s="9">
        <f t="shared" si="63"/>
        <v>9</v>
      </c>
      <c r="AV195" s="4">
        <f t="shared" si="51"/>
        <v>1</v>
      </c>
      <c r="AW195" s="4">
        <f t="shared" si="52"/>
        <v>1</v>
      </c>
      <c r="AX195" s="4">
        <f t="shared" si="53"/>
        <v>1</v>
      </c>
      <c r="AY195" s="4">
        <f t="shared" si="54"/>
        <v>1</v>
      </c>
      <c r="AZ195" s="4">
        <f t="shared" si="55"/>
        <v>1</v>
      </c>
      <c r="BA195" s="4">
        <f t="shared" si="56"/>
        <v>1</v>
      </c>
      <c r="BB195" s="4">
        <f t="shared" si="57"/>
        <v>1</v>
      </c>
      <c r="BC195" s="7">
        <f t="shared" si="58"/>
        <v>0</v>
      </c>
      <c r="BD195" s="7">
        <f t="shared" si="64"/>
        <v>1</v>
      </c>
      <c r="BE195" s="7">
        <f t="shared" si="65"/>
        <v>0</v>
      </c>
      <c r="BF195" s="7">
        <f t="shared" si="66"/>
        <v>0</v>
      </c>
      <c r="BG195" s="7">
        <f t="shared" si="67"/>
        <v>1</v>
      </c>
      <c r="BH195" s="4">
        <f t="shared" si="68"/>
        <v>1</v>
      </c>
      <c r="BI195" s="4">
        <f t="shared" si="59"/>
        <v>1</v>
      </c>
      <c r="BJ195" s="4">
        <f t="shared" si="60"/>
        <v>0</v>
      </c>
      <c r="BK195" s="4">
        <f t="shared" si="61"/>
        <v>1</v>
      </c>
    </row>
    <row r="196" spans="1:63" ht="90" customHeight="1" x14ac:dyDescent="0.25">
      <c r="A196" s="17" t="s">
        <v>1456</v>
      </c>
      <c r="B196" s="23" t="s">
        <v>1457</v>
      </c>
      <c r="C196" s="23" t="s">
        <v>1481</v>
      </c>
      <c r="D196" s="5">
        <v>27</v>
      </c>
      <c r="E196" s="23" t="s">
        <v>1482</v>
      </c>
      <c r="F196" s="24" t="s">
        <v>1483</v>
      </c>
      <c r="G196" s="24" t="s">
        <v>1484</v>
      </c>
      <c r="H196" s="14" t="s">
        <v>2893</v>
      </c>
      <c r="I196" s="24" t="s">
        <v>2093</v>
      </c>
      <c r="J196" s="24" t="s">
        <v>1485</v>
      </c>
      <c r="K196" s="25" t="s">
        <v>2113</v>
      </c>
      <c r="L196" s="25" t="s">
        <v>2118</v>
      </c>
      <c r="M196" s="25" t="s">
        <v>2118</v>
      </c>
      <c r="N196" s="25" t="s">
        <v>51</v>
      </c>
      <c r="O196" s="25" t="s">
        <v>44</v>
      </c>
      <c r="P196" s="142" t="s">
        <v>3065</v>
      </c>
      <c r="Q196" s="25" t="s">
        <v>45</v>
      </c>
      <c r="R196" s="30">
        <v>1</v>
      </c>
      <c r="S196" s="26">
        <v>120000</v>
      </c>
      <c r="T196" s="26">
        <v>0</v>
      </c>
      <c r="U196" s="26">
        <v>0</v>
      </c>
      <c r="V196" s="26">
        <v>0</v>
      </c>
      <c r="W196" s="26">
        <v>40000</v>
      </c>
      <c r="X196" s="26">
        <v>40000</v>
      </c>
      <c r="Y196" s="26">
        <v>40000</v>
      </c>
      <c r="Z196" s="26">
        <v>0</v>
      </c>
      <c r="AA196" s="31">
        <v>0</v>
      </c>
      <c r="AB196" s="31">
        <v>0</v>
      </c>
      <c r="AC196" s="31">
        <v>0</v>
      </c>
      <c r="AD196" s="31">
        <v>0</v>
      </c>
      <c r="AE196" s="16" t="s">
        <v>41</v>
      </c>
      <c r="AF196" s="28">
        <v>0</v>
      </c>
      <c r="AG196" s="28">
        <v>0</v>
      </c>
      <c r="AH196" s="28">
        <v>0</v>
      </c>
      <c r="AI196" s="28">
        <v>0</v>
      </c>
      <c r="AJ196" s="28">
        <v>0</v>
      </c>
      <c r="AK196" s="28">
        <v>0</v>
      </c>
      <c r="AL196" s="28">
        <v>0</v>
      </c>
      <c r="AM196" s="15">
        <v>0</v>
      </c>
      <c r="AN196" s="15">
        <v>0</v>
      </c>
      <c r="AO196" s="15">
        <v>0</v>
      </c>
      <c r="AP196" s="15">
        <v>0</v>
      </c>
      <c r="AQ196" s="13"/>
      <c r="AR196" s="12">
        <f t="shared" si="49"/>
        <v>0</v>
      </c>
      <c r="AS196" s="12">
        <f t="shared" si="50"/>
        <v>0</v>
      </c>
      <c r="AT196" s="12" t="str">
        <f t="shared" si="62"/>
        <v>0</v>
      </c>
      <c r="AU196" s="9">
        <f t="shared" si="63"/>
        <v>9</v>
      </c>
      <c r="AV196" s="4">
        <f t="shared" si="51"/>
        <v>1</v>
      </c>
      <c r="AW196" s="4">
        <f t="shared" si="52"/>
        <v>1</v>
      </c>
      <c r="AX196" s="4">
        <f t="shared" si="53"/>
        <v>1</v>
      </c>
      <c r="AY196" s="4">
        <f t="shared" si="54"/>
        <v>1</v>
      </c>
      <c r="AZ196" s="4">
        <f t="shared" si="55"/>
        <v>1</v>
      </c>
      <c r="BA196" s="4">
        <f t="shared" si="56"/>
        <v>1</v>
      </c>
      <c r="BB196" s="4">
        <f t="shared" si="57"/>
        <v>1</v>
      </c>
      <c r="BC196" s="7">
        <f t="shared" si="58"/>
        <v>0</v>
      </c>
      <c r="BD196" s="7">
        <f t="shared" si="64"/>
        <v>1</v>
      </c>
      <c r="BE196" s="7">
        <f t="shared" si="65"/>
        <v>1</v>
      </c>
      <c r="BF196" s="7">
        <f t="shared" si="66"/>
        <v>0</v>
      </c>
      <c r="BG196" s="7">
        <f t="shared" si="67"/>
        <v>0</v>
      </c>
      <c r="BH196" s="4">
        <f t="shared" si="68"/>
        <v>1</v>
      </c>
      <c r="BI196" s="4">
        <f t="shared" si="59"/>
        <v>1</v>
      </c>
      <c r="BJ196" s="4">
        <f t="shared" si="60"/>
        <v>0</v>
      </c>
      <c r="BK196" s="4">
        <f t="shared" si="61"/>
        <v>1</v>
      </c>
    </row>
    <row r="197" spans="1:63" ht="90" customHeight="1" x14ac:dyDescent="0.25">
      <c r="A197" s="17" t="s">
        <v>1456</v>
      </c>
      <c r="B197" s="23" t="s">
        <v>1457</v>
      </c>
      <c r="C197" s="23" t="s">
        <v>1520</v>
      </c>
      <c r="D197" s="5">
        <v>17</v>
      </c>
      <c r="E197" s="23" t="s">
        <v>1521</v>
      </c>
      <c r="F197" s="24" t="s">
        <v>1522</v>
      </c>
      <c r="G197" s="24" t="s">
        <v>1523</v>
      </c>
      <c r="H197" s="14" t="s">
        <v>2893</v>
      </c>
      <c r="I197" s="24" t="s">
        <v>2037</v>
      </c>
      <c r="J197" s="24" t="s">
        <v>1524</v>
      </c>
      <c r="K197" s="25" t="s">
        <v>2114</v>
      </c>
      <c r="L197" s="25" t="s">
        <v>2119</v>
      </c>
      <c r="M197" s="25" t="s">
        <v>2910</v>
      </c>
      <c r="N197" s="25" t="s">
        <v>51</v>
      </c>
      <c r="O197" s="25" t="s">
        <v>44</v>
      </c>
      <c r="P197" s="142" t="s">
        <v>3065</v>
      </c>
      <c r="Q197" s="25" t="s">
        <v>45</v>
      </c>
      <c r="R197" s="30">
        <v>1</v>
      </c>
      <c r="S197" s="26">
        <v>25000</v>
      </c>
      <c r="T197" s="26">
        <v>0</v>
      </c>
      <c r="U197" s="26">
        <v>0</v>
      </c>
      <c r="V197" s="26">
        <v>25000</v>
      </c>
      <c r="W197" s="26">
        <v>0</v>
      </c>
      <c r="X197" s="26">
        <v>0</v>
      </c>
      <c r="Y197" s="26">
        <v>0</v>
      </c>
      <c r="Z197" s="26">
        <v>0</v>
      </c>
      <c r="AA197" s="31">
        <v>0</v>
      </c>
      <c r="AB197" s="31">
        <v>0</v>
      </c>
      <c r="AC197" s="31">
        <v>0</v>
      </c>
      <c r="AD197" s="31">
        <v>0</v>
      </c>
      <c r="AE197" s="16" t="s">
        <v>41</v>
      </c>
      <c r="AF197" s="26">
        <v>0</v>
      </c>
      <c r="AG197" s="26">
        <v>0</v>
      </c>
      <c r="AH197" s="26">
        <v>0</v>
      </c>
      <c r="AI197" s="26">
        <v>0</v>
      </c>
      <c r="AJ197" s="26">
        <v>0</v>
      </c>
      <c r="AK197" s="26">
        <v>0</v>
      </c>
      <c r="AL197" s="26">
        <v>0</v>
      </c>
      <c r="AM197" s="15">
        <v>0</v>
      </c>
      <c r="AN197" s="15">
        <v>0</v>
      </c>
      <c r="AO197" s="15">
        <v>0</v>
      </c>
      <c r="AP197" s="15">
        <v>0</v>
      </c>
      <c r="AQ197" s="13"/>
      <c r="AR197" s="12">
        <f t="shared" si="49"/>
        <v>1</v>
      </c>
      <c r="AS197" s="12">
        <f t="shared" si="50"/>
        <v>0</v>
      </c>
      <c r="AT197" s="12" t="str">
        <f t="shared" si="62"/>
        <v>C1</v>
      </c>
      <c r="AU197" s="9">
        <f t="shared" si="63"/>
        <v>9</v>
      </c>
      <c r="AV197" s="4">
        <f t="shared" si="51"/>
        <v>1</v>
      </c>
      <c r="AW197" s="4">
        <f t="shared" si="52"/>
        <v>1</v>
      </c>
      <c r="AX197" s="4">
        <f t="shared" si="53"/>
        <v>1</v>
      </c>
      <c r="AY197" s="4">
        <f t="shared" si="54"/>
        <v>1</v>
      </c>
      <c r="AZ197" s="4">
        <f t="shared" si="55"/>
        <v>1</v>
      </c>
      <c r="BA197" s="4">
        <f t="shared" si="56"/>
        <v>1</v>
      </c>
      <c r="BB197" s="4">
        <f t="shared" si="57"/>
        <v>1</v>
      </c>
      <c r="BC197" s="7">
        <f t="shared" si="58"/>
        <v>0</v>
      </c>
      <c r="BD197" s="7">
        <f t="shared" si="64"/>
        <v>1</v>
      </c>
      <c r="BE197" s="7">
        <f t="shared" si="65"/>
        <v>0</v>
      </c>
      <c r="BF197" s="7">
        <f t="shared" si="66"/>
        <v>1</v>
      </c>
      <c r="BG197" s="7">
        <f t="shared" si="67"/>
        <v>0</v>
      </c>
      <c r="BH197" s="4">
        <f t="shared" si="68"/>
        <v>1</v>
      </c>
      <c r="BI197" s="4">
        <f t="shared" si="59"/>
        <v>1</v>
      </c>
      <c r="BJ197" s="4">
        <f t="shared" si="60"/>
        <v>0</v>
      </c>
      <c r="BK197" s="4">
        <f t="shared" si="61"/>
        <v>1</v>
      </c>
    </row>
    <row r="198" spans="1:63" ht="90" customHeight="1" x14ac:dyDescent="0.25">
      <c r="A198" s="17" t="s">
        <v>818</v>
      </c>
      <c r="B198" s="23" t="s">
        <v>819</v>
      </c>
      <c r="C198" s="23" t="s">
        <v>836</v>
      </c>
      <c r="D198" s="18">
        <v>3</v>
      </c>
      <c r="E198" s="23" t="s">
        <v>837</v>
      </c>
      <c r="F198" s="24" t="s">
        <v>838</v>
      </c>
      <c r="G198" s="24" t="s">
        <v>839</v>
      </c>
      <c r="H198" s="14" t="s">
        <v>2893</v>
      </c>
      <c r="I198" s="24" t="s">
        <v>840</v>
      </c>
      <c r="J198" s="24" t="s">
        <v>841</v>
      </c>
      <c r="K198" s="14" t="s">
        <v>2115</v>
      </c>
      <c r="L198" s="25" t="s">
        <v>2119</v>
      </c>
      <c r="M198" s="25" t="s">
        <v>2150</v>
      </c>
      <c r="N198" s="25" t="s">
        <v>51</v>
      </c>
      <c r="O198" s="25" t="s">
        <v>44</v>
      </c>
      <c r="P198" s="142" t="s">
        <v>3065</v>
      </c>
      <c r="Q198" s="25" t="s">
        <v>45</v>
      </c>
      <c r="R198" s="30">
        <v>1</v>
      </c>
      <c r="S198" s="144">
        <v>468000</v>
      </c>
      <c r="T198" s="144">
        <v>0</v>
      </c>
      <c r="U198" s="144">
        <v>0</v>
      </c>
      <c r="V198" s="144">
        <v>468000</v>
      </c>
      <c r="W198" s="144">
        <v>0</v>
      </c>
      <c r="X198" s="144">
        <v>0</v>
      </c>
      <c r="Y198" s="144">
        <v>0</v>
      </c>
      <c r="Z198" s="26">
        <v>0</v>
      </c>
      <c r="AA198" s="31">
        <v>0</v>
      </c>
      <c r="AB198" s="31">
        <v>0</v>
      </c>
      <c r="AC198" s="31">
        <v>0</v>
      </c>
      <c r="AD198" s="31">
        <v>0</v>
      </c>
      <c r="AE198" s="16" t="s">
        <v>41</v>
      </c>
      <c r="AF198" s="27">
        <v>0</v>
      </c>
      <c r="AG198" s="27">
        <v>0</v>
      </c>
      <c r="AH198" s="27">
        <v>0</v>
      </c>
      <c r="AI198" s="27">
        <v>0</v>
      </c>
      <c r="AJ198" s="27">
        <v>0</v>
      </c>
      <c r="AK198" s="27">
        <v>0</v>
      </c>
      <c r="AL198" s="27">
        <v>0</v>
      </c>
      <c r="AM198" s="15">
        <v>0</v>
      </c>
      <c r="AN198" s="15">
        <v>0</v>
      </c>
      <c r="AO198" s="15">
        <v>0</v>
      </c>
      <c r="AP198" s="15">
        <v>0</v>
      </c>
      <c r="AQ198" s="13"/>
      <c r="AR198" s="12">
        <f t="shared" si="49"/>
        <v>0</v>
      </c>
      <c r="AS198" s="12">
        <f t="shared" si="50"/>
        <v>0</v>
      </c>
      <c r="AT198" s="12" t="str">
        <f t="shared" si="62"/>
        <v>C90</v>
      </c>
      <c r="AU198" s="9">
        <f t="shared" si="63"/>
        <v>9</v>
      </c>
      <c r="AV198" s="4">
        <f t="shared" si="51"/>
        <v>1</v>
      </c>
      <c r="AW198" s="4">
        <f t="shared" si="52"/>
        <v>1</v>
      </c>
      <c r="AX198" s="4">
        <f t="shared" si="53"/>
        <v>1</v>
      </c>
      <c r="AY198" s="4">
        <f t="shared" si="54"/>
        <v>1</v>
      </c>
      <c r="AZ198" s="4">
        <f t="shared" si="55"/>
        <v>1</v>
      </c>
      <c r="BA198" s="4">
        <f t="shared" si="56"/>
        <v>1</v>
      </c>
      <c r="BB198" s="4">
        <f t="shared" si="57"/>
        <v>1</v>
      </c>
      <c r="BC198" s="7">
        <f t="shared" si="58"/>
        <v>0</v>
      </c>
      <c r="BD198" s="7">
        <f t="shared" si="64"/>
        <v>1</v>
      </c>
      <c r="BE198" s="7">
        <f t="shared" si="65"/>
        <v>0</v>
      </c>
      <c r="BF198" s="7">
        <f t="shared" si="66"/>
        <v>0</v>
      </c>
      <c r="BG198" s="7">
        <f t="shared" si="67"/>
        <v>1</v>
      </c>
      <c r="BH198" s="4">
        <f t="shared" si="68"/>
        <v>1</v>
      </c>
      <c r="BI198" s="4">
        <f t="shared" si="59"/>
        <v>1</v>
      </c>
      <c r="BJ198" s="4">
        <f t="shared" si="60"/>
        <v>0</v>
      </c>
      <c r="BK198" s="4">
        <f t="shared" si="61"/>
        <v>1</v>
      </c>
    </row>
    <row r="199" spans="1:63" ht="90" customHeight="1" x14ac:dyDescent="0.25">
      <c r="A199" s="17" t="s">
        <v>228</v>
      </c>
      <c r="B199" s="23" t="s">
        <v>229</v>
      </c>
      <c r="C199" s="23" t="s">
        <v>236</v>
      </c>
      <c r="D199" s="18">
        <v>3</v>
      </c>
      <c r="E199" s="23" t="s">
        <v>237</v>
      </c>
      <c r="F199" s="24" t="s">
        <v>238</v>
      </c>
      <c r="G199" s="24" t="s">
        <v>239</v>
      </c>
      <c r="H199" s="14" t="s">
        <v>2893</v>
      </c>
      <c r="I199" s="24" t="s">
        <v>234</v>
      </c>
      <c r="J199" s="24" t="s">
        <v>2228</v>
      </c>
      <c r="K199" s="14" t="s">
        <v>2115</v>
      </c>
      <c r="L199" s="25" t="s">
        <v>2119</v>
      </c>
      <c r="M199" s="25" t="s">
        <v>2150</v>
      </c>
      <c r="N199" s="25" t="s">
        <v>51</v>
      </c>
      <c r="O199" s="25" t="s">
        <v>266</v>
      </c>
      <c r="P199" s="142" t="s">
        <v>3065</v>
      </c>
      <c r="Q199" s="14" t="s">
        <v>111</v>
      </c>
      <c r="R199" s="22">
        <v>1</v>
      </c>
      <c r="S199" s="26">
        <v>36000</v>
      </c>
      <c r="T199" s="26">
        <v>0</v>
      </c>
      <c r="U199" s="26">
        <v>0</v>
      </c>
      <c r="V199" s="26">
        <v>0</v>
      </c>
      <c r="W199" s="26">
        <v>0</v>
      </c>
      <c r="X199" s="26">
        <v>36000</v>
      </c>
      <c r="Y199" s="26">
        <v>0</v>
      </c>
      <c r="Z199" s="26">
        <v>0</v>
      </c>
      <c r="AA199" s="31">
        <v>0</v>
      </c>
      <c r="AB199" s="31">
        <v>0</v>
      </c>
      <c r="AC199" s="31">
        <v>0</v>
      </c>
      <c r="AD199" s="31">
        <v>0</v>
      </c>
      <c r="AE199" s="16" t="s">
        <v>41</v>
      </c>
      <c r="AF199" s="27">
        <v>0</v>
      </c>
      <c r="AG199" s="27">
        <v>0</v>
      </c>
      <c r="AH199" s="27">
        <v>0</v>
      </c>
      <c r="AI199" s="27">
        <v>0</v>
      </c>
      <c r="AJ199" s="27">
        <v>0</v>
      </c>
      <c r="AK199" s="27">
        <v>0</v>
      </c>
      <c r="AL199" s="27">
        <v>0</v>
      </c>
      <c r="AM199" s="15">
        <v>0</v>
      </c>
      <c r="AN199" s="15">
        <v>0</v>
      </c>
      <c r="AO199" s="15">
        <v>0</v>
      </c>
      <c r="AP199" s="15">
        <v>0</v>
      </c>
      <c r="AQ199" s="13" t="s">
        <v>2229</v>
      </c>
      <c r="AR199" s="12">
        <f t="shared" ref="AR199:AR262" si="89">IF(S199&lt;100000,1,0)</f>
        <v>1</v>
      </c>
      <c r="AS199" s="12">
        <f t="shared" ref="AS199:AS262" si="90">IF(S199&gt;1000000,1,0)</f>
        <v>0</v>
      </c>
      <c r="AT199" s="12" t="str">
        <f t="shared" si="62"/>
        <v>C90</v>
      </c>
      <c r="AU199" s="9">
        <f t="shared" si="63"/>
        <v>8</v>
      </c>
      <c r="AV199" s="4">
        <f t="shared" ref="AV199:AV262" si="91">IF(S199=SUM(U199:AD199),1,0)</f>
        <v>1</v>
      </c>
      <c r="AW199" s="4">
        <f t="shared" ref="AW199:AW262" si="92">IF(AF199=SUM(AG199:AP199),1,0)</f>
        <v>1</v>
      </c>
      <c r="AX199" s="4">
        <f t="shared" ref="AX199:AX262" si="93">IF(T199&lt;0.05*S199,1,0)</f>
        <v>1</v>
      </c>
      <c r="AY199" s="4">
        <f t="shared" ref="AY199:AY262" si="94">IF(IF(ISBLANK(A199),0,IF(ISBLANK(B199),0,IF(ISBLANK(C199),0,IF(ISBLANK(D199),0))))=FALSE,1,0)</f>
        <v>1</v>
      </c>
      <c r="AZ199" s="4">
        <f t="shared" ref="AZ199:AZ262" si="95">IF(IF(ISBLANK(E199),0,IF(ISBLANK(F199),0,IF(ISBLANK(G199),0,IF(ISBLANK(K199),0,IF(ISBLANK(L199),0,IF(ISBLANK(M199),0,IF(ISBLANK(N199),0,IF(ISBLANK(O199),0,IF(ISBLANK(Q199),0,IF(ISBLANK(R199),0))))))))))=FALSE,1,0)</f>
        <v>1</v>
      </c>
      <c r="BA199" s="4">
        <f t="shared" ref="BA199:BA262" si="96">IF(OR(BB199=1,BC199=1),1,0)</f>
        <v>1</v>
      </c>
      <c r="BB199" s="4">
        <f t="shared" ref="BB199:BB262" si="97">IF(AND(AS199=0,H199="n/a"),1,0)</f>
        <v>1</v>
      </c>
      <c r="BC199" s="7">
        <f t="shared" ref="BC199:BC262" si="98">IF(AND(AS199=1,ISBLANK(H199)=FALSE),1,0)</f>
        <v>0</v>
      </c>
      <c r="BD199" s="7">
        <f t="shared" si="64"/>
        <v>1</v>
      </c>
      <c r="BE199" s="7">
        <f t="shared" si="65"/>
        <v>0</v>
      </c>
      <c r="BF199" s="7">
        <f t="shared" si="66"/>
        <v>0</v>
      </c>
      <c r="BG199" s="7">
        <f t="shared" si="67"/>
        <v>1</v>
      </c>
      <c r="BH199" s="4">
        <f t="shared" si="68"/>
        <v>1</v>
      </c>
      <c r="BI199" s="4">
        <f t="shared" ref="BI199:BI262" si="99">IF(OR(BJ199=1,BK199=1),1,0)</f>
        <v>0</v>
      </c>
      <c r="BJ199" s="4">
        <f t="shared" ref="BJ199:BJ262" si="100">IF((AND(Q199="áno",OR(N199="07 V realizácii",N199="08 Realizované",N199="06 Pred vyhlásením verejného obstarávania"))),1,0)</f>
        <v>0</v>
      </c>
      <c r="BK199" s="4">
        <f t="shared" ref="BK199:BK262" si="101">IF((AND(Q199="nie",OR(N199="01 Investičný zámer",N199="02 Analýza / podkladová štúdia k investičnému zámeru",N199="03 Projektová dokumentácia k dispozícii - pre územné rozhodnutie",N199="04 Projektová dokumentácia k dispozícii - pre stavebné povolenie",N199="05 Projektová dokumentácia k dispozícii - pre realizáciu stavby"))),1,0)</f>
        <v>0</v>
      </c>
    </row>
    <row r="200" spans="1:63" ht="90" customHeight="1" x14ac:dyDescent="0.25">
      <c r="A200" s="17" t="s">
        <v>853</v>
      </c>
      <c r="B200" s="23" t="s">
        <v>854</v>
      </c>
      <c r="C200" s="23" t="s">
        <v>868</v>
      </c>
      <c r="D200" s="39"/>
      <c r="E200" s="23" t="s">
        <v>2107</v>
      </c>
      <c r="F200" s="24" t="s">
        <v>869</v>
      </c>
      <c r="G200" s="24" t="s">
        <v>870</v>
      </c>
      <c r="H200" s="14" t="s">
        <v>2893</v>
      </c>
      <c r="I200" s="29" t="s">
        <v>865</v>
      </c>
      <c r="J200" s="24" t="s">
        <v>866</v>
      </c>
      <c r="K200" s="14" t="s">
        <v>2115</v>
      </c>
      <c r="L200" s="25" t="s">
        <v>2119</v>
      </c>
      <c r="M200" s="25" t="s">
        <v>2966</v>
      </c>
      <c r="N200" s="25" t="s">
        <v>1676</v>
      </c>
      <c r="O200" s="25" t="s">
        <v>44</v>
      </c>
      <c r="P200" s="142" t="s">
        <v>3065</v>
      </c>
      <c r="Q200" s="14" t="s">
        <v>111</v>
      </c>
      <c r="R200" s="30">
        <v>1</v>
      </c>
      <c r="S200" s="26">
        <v>30000</v>
      </c>
      <c r="T200" s="26">
        <v>0</v>
      </c>
      <c r="U200" s="26">
        <v>30000</v>
      </c>
      <c r="V200" s="26">
        <v>0</v>
      </c>
      <c r="W200" s="26">
        <v>0</v>
      </c>
      <c r="X200" s="26">
        <v>0</v>
      </c>
      <c r="Y200" s="26">
        <v>0</v>
      </c>
      <c r="Z200" s="26">
        <v>0</v>
      </c>
      <c r="AA200" s="31">
        <v>0</v>
      </c>
      <c r="AB200" s="31">
        <v>0</v>
      </c>
      <c r="AC200" s="31">
        <v>0</v>
      </c>
      <c r="AD200" s="31">
        <v>0</v>
      </c>
      <c r="AE200" s="16" t="s">
        <v>41</v>
      </c>
      <c r="AF200" s="27">
        <v>0</v>
      </c>
      <c r="AG200" s="27">
        <v>0</v>
      </c>
      <c r="AH200" s="27">
        <v>0</v>
      </c>
      <c r="AI200" s="27">
        <v>0</v>
      </c>
      <c r="AJ200" s="27">
        <v>0</v>
      </c>
      <c r="AK200" s="27">
        <v>0</v>
      </c>
      <c r="AL200" s="27">
        <v>0</v>
      </c>
      <c r="AM200" s="15">
        <v>0</v>
      </c>
      <c r="AN200" s="15">
        <v>0</v>
      </c>
      <c r="AO200" s="15">
        <v>0</v>
      </c>
      <c r="AP200" s="15">
        <v>0</v>
      </c>
      <c r="AQ200" s="13"/>
      <c r="AR200" s="12">
        <f t="shared" si="89"/>
        <v>1</v>
      </c>
      <c r="AS200" s="12">
        <f t="shared" si="90"/>
        <v>0</v>
      </c>
      <c r="AT200" s="12" t="str">
        <f t="shared" si="62"/>
        <v>C9</v>
      </c>
      <c r="AU200" s="9">
        <f t="shared" si="63"/>
        <v>8</v>
      </c>
      <c r="AV200" s="4">
        <f t="shared" si="91"/>
        <v>1</v>
      </c>
      <c r="AW200" s="4">
        <f t="shared" si="92"/>
        <v>1</v>
      </c>
      <c r="AX200" s="4">
        <f t="shared" si="93"/>
        <v>1</v>
      </c>
      <c r="AY200" s="4">
        <f t="shared" si="94"/>
        <v>0</v>
      </c>
      <c r="AZ200" s="4">
        <f t="shared" si="95"/>
        <v>1</v>
      </c>
      <c r="BA200" s="4">
        <f t="shared" si="96"/>
        <v>1</v>
      </c>
      <c r="BB200" s="4">
        <f t="shared" si="97"/>
        <v>1</v>
      </c>
      <c r="BC200" s="7">
        <f t="shared" si="98"/>
        <v>0</v>
      </c>
      <c r="BD200" s="7">
        <f t="shared" si="64"/>
        <v>1</v>
      </c>
      <c r="BE200" s="7">
        <f t="shared" si="65"/>
        <v>0</v>
      </c>
      <c r="BF200" s="7">
        <f t="shared" si="66"/>
        <v>0</v>
      </c>
      <c r="BG200" s="7">
        <f t="shared" si="67"/>
        <v>1</v>
      </c>
      <c r="BH200" s="4">
        <f t="shared" si="68"/>
        <v>1</v>
      </c>
      <c r="BI200" s="4">
        <f t="shared" si="99"/>
        <v>1</v>
      </c>
      <c r="BJ200" s="4">
        <f t="shared" si="100"/>
        <v>1</v>
      </c>
      <c r="BK200" s="4">
        <f t="shared" si="101"/>
        <v>0</v>
      </c>
    </row>
    <row r="201" spans="1:63" ht="90" customHeight="1" x14ac:dyDescent="0.25">
      <c r="A201" s="54" t="s">
        <v>1012</v>
      </c>
      <c r="B201" s="55" t="s">
        <v>2948</v>
      </c>
      <c r="C201" s="55" t="s">
        <v>2959</v>
      </c>
      <c r="D201" s="56">
        <v>3</v>
      </c>
      <c r="E201" s="55" t="s">
        <v>1024</v>
      </c>
      <c r="F201" s="29" t="s">
        <v>1025</v>
      </c>
      <c r="G201" s="29" t="s">
        <v>1026</v>
      </c>
      <c r="H201" s="29"/>
      <c r="I201" s="29" t="s">
        <v>2054</v>
      </c>
      <c r="J201" s="29"/>
      <c r="K201" s="14" t="s">
        <v>2115</v>
      </c>
      <c r="L201" s="25" t="s">
        <v>2116</v>
      </c>
      <c r="M201" s="25" t="s">
        <v>2125</v>
      </c>
      <c r="N201" s="25" t="s">
        <v>51</v>
      </c>
      <c r="O201" s="25" t="s">
        <v>44</v>
      </c>
      <c r="P201" s="142" t="s">
        <v>3065</v>
      </c>
      <c r="Q201" s="14" t="s">
        <v>45</v>
      </c>
      <c r="R201" s="22">
        <v>1</v>
      </c>
      <c r="S201" s="57">
        <v>10000000</v>
      </c>
      <c r="T201" s="57">
        <v>900000</v>
      </c>
      <c r="U201" s="57">
        <v>0</v>
      </c>
      <c r="V201" s="57">
        <v>0</v>
      </c>
      <c r="W201" s="57">
        <v>2000000</v>
      </c>
      <c r="X201" s="57">
        <v>6000000</v>
      </c>
      <c r="Y201" s="57">
        <v>2000000</v>
      </c>
      <c r="Z201" s="57">
        <v>0</v>
      </c>
      <c r="AA201" s="57">
        <v>0</v>
      </c>
      <c r="AB201" s="31">
        <v>0</v>
      </c>
      <c r="AC201" s="31">
        <v>0</v>
      </c>
      <c r="AD201" s="31">
        <v>0</v>
      </c>
      <c r="AE201" s="16" t="s">
        <v>41</v>
      </c>
      <c r="AF201" s="57">
        <v>0</v>
      </c>
      <c r="AG201" s="57">
        <v>0</v>
      </c>
      <c r="AH201" s="57">
        <v>0</v>
      </c>
      <c r="AI201" s="57">
        <v>0</v>
      </c>
      <c r="AJ201" s="57">
        <v>0</v>
      </c>
      <c r="AK201" s="57">
        <v>0</v>
      </c>
      <c r="AL201" s="57">
        <v>0</v>
      </c>
      <c r="AM201" s="15">
        <v>0</v>
      </c>
      <c r="AN201" s="15">
        <v>0</v>
      </c>
      <c r="AO201" s="15">
        <v>0</v>
      </c>
      <c r="AP201" s="15">
        <v>0</v>
      </c>
      <c r="AQ201" s="29"/>
      <c r="AR201" s="12">
        <f t="shared" si="89"/>
        <v>0</v>
      </c>
      <c r="AS201" s="12">
        <f t="shared" si="90"/>
        <v>1</v>
      </c>
      <c r="AT201" s="12" t="str">
        <f t="shared" si="62"/>
        <v>A2</v>
      </c>
      <c r="AU201" s="9">
        <f t="shared" si="63"/>
        <v>7</v>
      </c>
      <c r="AV201" s="4">
        <f t="shared" si="91"/>
        <v>1</v>
      </c>
      <c r="AW201" s="4">
        <f t="shared" si="92"/>
        <v>1</v>
      </c>
      <c r="AX201" s="4">
        <f t="shared" si="93"/>
        <v>0</v>
      </c>
      <c r="AY201" s="4">
        <f t="shared" si="94"/>
        <v>1</v>
      </c>
      <c r="AZ201" s="4">
        <f t="shared" si="95"/>
        <v>1</v>
      </c>
      <c r="BA201" s="4">
        <f t="shared" si="96"/>
        <v>0</v>
      </c>
      <c r="BB201" s="4">
        <f t="shared" si="97"/>
        <v>0</v>
      </c>
      <c r="BC201" s="7">
        <f t="shared" si="98"/>
        <v>0</v>
      </c>
      <c r="BD201" s="7">
        <f t="shared" si="64"/>
        <v>1</v>
      </c>
      <c r="BE201" s="7">
        <f t="shared" si="65"/>
        <v>0</v>
      </c>
      <c r="BF201" s="7">
        <f t="shared" si="66"/>
        <v>0</v>
      </c>
      <c r="BG201" s="7">
        <f t="shared" si="67"/>
        <v>1</v>
      </c>
      <c r="BH201" s="4">
        <f t="shared" si="68"/>
        <v>1</v>
      </c>
      <c r="BI201" s="4">
        <f t="shared" si="99"/>
        <v>1</v>
      </c>
      <c r="BJ201" s="4">
        <f t="shared" si="100"/>
        <v>0</v>
      </c>
      <c r="BK201" s="4">
        <f t="shared" si="101"/>
        <v>1</v>
      </c>
    </row>
    <row r="202" spans="1:63" ht="90" customHeight="1" x14ac:dyDescent="0.25">
      <c r="A202" s="17" t="s">
        <v>1593</v>
      </c>
      <c r="B202" s="23" t="s">
        <v>1594</v>
      </c>
      <c r="C202" s="23" t="s">
        <v>1600</v>
      </c>
      <c r="D202" s="18">
        <v>12</v>
      </c>
      <c r="E202" s="23" t="s">
        <v>2264</v>
      </c>
      <c r="F202" s="24" t="s">
        <v>2265</v>
      </c>
      <c r="G202" s="24" t="s">
        <v>1601</v>
      </c>
      <c r="H202" s="14" t="s">
        <v>2893</v>
      </c>
      <c r="I202" s="24" t="s">
        <v>1602</v>
      </c>
      <c r="J202" s="24" t="s">
        <v>1603</v>
      </c>
      <c r="K202" s="14" t="s">
        <v>2115</v>
      </c>
      <c r="L202" s="25" t="s">
        <v>2116</v>
      </c>
      <c r="M202" s="25" t="s">
        <v>2124</v>
      </c>
      <c r="N202" s="25" t="s">
        <v>51</v>
      </c>
      <c r="O202" s="25" t="s">
        <v>44</v>
      </c>
      <c r="P202" s="142" t="s">
        <v>3065</v>
      </c>
      <c r="Q202" s="14" t="s">
        <v>45</v>
      </c>
      <c r="R202" s="30">
        <v>1</v>
      </c>
      <c r="S202" s="26">
        <v>910000</v>
      </c>
      <c r="T202" s="26">
        <v>10000</v>
      </c>
      <c r="U202" s="26">
        <v>0</v>
      </c>
      <c r="V202" s="26">
        <v>0</v>
      </c>
      <c r="W202" s="26">
        <v>0</v>
      </c>
      <c r="X202" s="26">
        <v>460000</v>
      </c>
      <c r="Y202" s="26">
        <v>450000</v>
      </c>
      <c r="Z202" s="26">
        <v>0</v>
      </c>
      <c r="AA202" s="31">
        <v>0</v>
      </c>
      <c r="AB202" s="31">
        <v>0</v>
      </c>
      <c r="AC202" s="31">
        <v>0</v>
      </c>
      <c r="AD202" s="31">
        <v>0</v>
      </c>
      <c r="AE202" s="16" t="s">
        <v>41</v>
      </c>
      <c r="AF202" s="28">
        <v>0</v>
      </c>
      <c r="AG202" s="26">
        <v>0</v>
      </c>
      <c r="AH202" s="26">
        <v>0</v>
      </c>
      <c r="AI202" s="26">
        <v>0</v>
      </c>
      <c r="AJ202" s="26">
        <v>0</v>
      </c>
      <c r="AK202" s="26">
        <v>0</v>
      </c>
      <c r="AL202" s="26">
        <v>0</v>
      </c>
      <c r="AM202" s="15">
        <v>0</v>
      </c>
      <c r="AN202" s="15">
        <v>0</v>
      </c>
      <c r="AO202" s="15">
        <v>0</v>
      </c>
      <c r="AP202" s="15">
        <v>0</v>
      </c>
      <c r="AQ202" s="13"/>
      <c r="AR202" s="12">
        <f t="shared" si="89"/>
        <v>0</v>
      </c>
      <c r="AS202" s="12">
        <f t="shared" si="90"/>
        <v>0</v>
      </c>
      <c r="AT202" s="12" t="str">
        <f t="shared" si="62"/>
        <v>A1</v>
      </c>
      <c r="AU202" s="9">
        <f t="shared" si="63"/>
        <v>9</v>
      </c>
      <c r="AV202" s="4">
        <f t="shared" si="91"/>
        <v>1</v>
      </c>
      <c r="AW202" s="4">
        <f t="shared" si="92"/>
        <v>1</v>
      </c>
      <c r="AX202" s="4">
        <f t="shared" si="93"/>
        <v>1</v>
      </c>
      <c r="AY202" s="4">
        <f t="shared" si="94"/>
        <v>1</v>
      </c>
      <c r="AZ202" s="4">
        <f t="shared" si="95"/>
        <v>1</v>
      </c>
      <c r="BA202" s="4">
        <f t="shared" si="96"/>
        <v>1</v>
      </c>
      <c r="BB202" s="4">
        <f t="shared" si="97"/>
        <v>1</v>
      </c>
      <c r="BC202" s="7">
        <f t="shared" si="98"/>
        <v>0</v>
      </c>
      <c r="BD202" s="7">
        <f t="shared" si="64"/>
        <v>1</v>
      </c>
      <c r="BE202" s="7">
        <f t="shared" si="65"/>
        <v>0</v>
      </c>
      <c r="BF202" s="7">
        <f t="shared" si="66"/>
        <v>0</v>
      </c>
      <c r="BG202" s="7">
        <f t="shared" si="67"/>
        <v>1</v>
      </c>
      <c r="BH202" s="4">
        <f t="shared" si="68"/>
        <v>1</v>
      </c>
      <c r="BI202" s="4">
        <f t="shared" si="99"/>
        <v>1</v>
      </c>
      <c r="BJ202" s="4">
        <f t="shared" si="100"/>
        <v>0</v>
      </c>
      <c r="BK202" s="4">
        <f t="shared" si="101"/>
        <v>1</v>
      </c>
    </row>
    <row r="203" spans="1:63" ht="90" customHeight="1" x14ac:dyDescent="0.25">
      <c r="A203" s="17" t="s">
        <v>1593</v>
      </c>
      <c r="B203" s="23" t="s">
        <v>1594</v>
      </c>
      <c r="C203" s="23" t="s">
        <v>1595</v>
      </c>
      <c r="D203" s="18">
        <v>13</v>
      </c>
      <c r="E203" s="23" t="s">
        <v>2263</v>
      </c>
      <c r="F203" s="24" t="s">
        <v>1596</v>
      </c>
      <c r="G203" s="24" t="s">
        <v>1597</v>
      </c>
      <c r="H203" s="24"/>
      <c r="I203" s="24" t="s">
        <v>1598</v>
      </c>
      <c r="J203" s="24" t="s">
        <v>1599</v>
      </c>
      <c r="K203" s="14" t="s">
        <v>2115</v>
      </c>
      <c r="L203" s="25" t="s">
        <v>2116</v>
      </c>
      <c r="M203" s="25" t="s">
        <v>2124</v>
      </c>
      <c r="N203" s="25" t="s">
        <v>51</v>
      </c>
      <c r="O203" s="25" t="s">
        <v>44</v>
      </c>
      <c r="P203" s="142" t="s">
        <v>3065</v>
      </c>
      <c r="Q203" s="14" t="s">
        <v>45</v>
      </c>
      <c r="R203" s="22">
        <v>1</v>
      </c>
      <c r="S203" s="26">
        <v>4500000</v>
      </c>
      <c r="T203" s="26">
        <v>0</v>
      </c>
      <c r="U203" s="26">
        <v>0</v>
      </c>
      <c r="V203" s="26">
        <v>0</v>
      </c>
      <c r="W203" s="26">
        <v>0</v>
      </c>
      <c r="X203" s="26">
        <v>4500000</v>
      </c>
      <c r="Y203" s="26">
        <v>0</v>
      </c>
      <c r="Z203" s="26">
        <v>0</v>
      </c>
      <c r="AA203" s="31">
        <v>0</v>
      </c>
      <c r="AB203" s="31">
        <v>0</v>
      </c>
      <c r="AC203" s="31">
        <v>0</v>
      </c>
      <c r="AD203" s="31">
        <v>0</v>
      </c>
      <c r="AE203" s="16" t="s">
        <v>41</v>
      </c>
      <c r="AF203" s="28">
        <v>0</v>
      </c>
      <c r="AG203" s="26">
        <v>0</v>
      </c>
      <c r="AH203" s="26">
        <v>0</v>
      </c>
      <c r="AI203" s="26">
        <v>0</v>
      </c>
      <c r="AJ203" s="26">
        <v>0</v>
      </c>
      <c r="AK203" s="26">
        <v>0</v>
      </c>
      <c r="AL203" s="26">
        <v>0</v>
      </c>
      <c r="AM203" s="15">
        <v>0</v>
      </c>
      <c r="AN203" s="15">
        <v>0</v>
      </c>
      <c r="AO203" s="15">
        <v>0</v>
      </c>
      <c r="AP203" s="15">
        <v>0</v>
      </c>
      <c r="AQ203" s="13"/>
      <c r="AR203" s="12">
        <f t="shared" si="89"/>
        <v>0</v>
      </c>
      <c r="AS203" s="12">
        <f t="shared" si="90"/>
        <v>1</v>
      </c>
      <c r="AT203" s="12" t="str">
        <f t="shared" ref="AT203:AT266" si="102">LEFT(M203,(FIND(" ",M203,1)-1))</f>
        <v>A1</v>
      </c>
      <c r="AU203" s="9">
        <f t="shared" ref="AU203:AU266" si="103">AV203+AW203+AX203+AY203+AZ203+BA203+BD203+BH203+BI203</f>
        <v>8</v>
      </c>
      <c r="AV203" s="4">
        <f t="shared" si="91"/>
        <v>1</v>
      </c>
      <c r="AW203" s="4">
        <f t="shared" si="92"/>
        <v>1</v>
      </c>
      <c r="AX203" s="4">
        <f t="shared" si="93"/>
        <v>1</v>
      </c>
      <c r="AY203" s="4">
        <f t="shared" si="94"/>
        <v>1</v>
      </c>
      <c r="AZ203" s="4">
        <f t="shared" si="95"/>
        <v>1</v>
      </c>
      <c r="BA203" s="4">
        <f t="shared" si="96"/>
        <v>0</v>
      </c>
      <c r="BB203" s="4">
        <f t="shared" si="97"/>
        <v>0</v>
      </c>
      <c r="BC203" s="7">
        <f t="shared" si="98"/>
        <v>0</v>
      </c>
      <c r="BD203" s="7">
        <f t="shared" ref="BD203:BD266" si="104">IF(OR(BE203=1,BF203=1,BG203=1),1,0)</f>
        <v>1</v>
      </c>
      <c r="BE203" s="7">
        <f t="shared" ref="BE203:BE266" si="105">IF(AND(K203="01 Záchrana",L203="0 Odstránenie havarijného stavu",M203="0 Odstránenie havarijného stavu"),1,0)</f>
        <v>0</v>
      </c>
      <c r="BF203" s="7">
        <f t="shared" ref="BF203:BF266" si="106">IF(AND(K203="02 Hlavná činnosť",OR(M203="C1 Javisková technika",M203="C2 Osvetľovacia technika",M203="C3 Zvuková technika",M203="C4 Nahrávacia a vysielacia technika",M203="C5 Mikroporty",M203="D1 Nákup štandardnej IT techniky",M203="E1 Nákup hudobných nástrojov",M203="E2 Tvorba inscenácií, nákup umeleckých licencií",M203="E3 Akvizícia zbierkových predmetov")),1,0)</f>
        <v>0</v>
      </c>
      <c r="BG203" s="7">
        <f t="shared" ref="BG203:BG266" si="107">IF(AND(K203="03 Rozvoj",OR(M203="A1 Nákup budovy",M203="A2 Výstavba budovy",M203="A3 Dostavba budovy",M203="A4 Stavebný dozor",M203="B1 Komplexná rekonštrukcia",M203="B2 Stavebná reprofilizácia priestorov",M203="B3 Stavebná rekonštrukcia priestorov",M203="B4 Vykurovanie nehnuteľnosti",M203="B5 Rekonštrukcia extravilánu",M203="C6 Vzduchotechnika",M203="C90 Dopravné prostriedky",M203="C7 Zabezpečovacia technika",M203="C8 Mobiliár",M203="C9 Elektrické spotrebiče",M203="C91 Technické vybavenie dielní",M203="D2 Zhodnotenie existujúceho špeciálneho HW/SW",M203="D3 Obstaranie novej IT funkcionality",M203="F1 Rekonštrukcia expozičných priestorov",M203="F2 Vytvorenie novej expozície/výstavy",M203="F3 Realizácia výskumu",M203="G Reformný zámer")),1,0)</f>
        <v>1</v>
      </c>
      <c r="BH203" s="4">
        <f t="shared" ref="BH203:BH266" si="108">IF(I203="",0,1)</f>
        <v>1</v>
      </c>
      <c r="BI203" s="4">
        <f t="shared" si="99"/>
        <v>1</v>
      </c>
      <c r="BJ203" s="4">
        <f t="shared" si="100"/>
        <v>0</v>
      </c>
      <c r="BK203" s="4">
        <f t="shared" si="101"/>
        <v>1</v>
      </c>
    </row>
    <row r="204" spans="1:63" ht="90" customHeight="1" x14ac:dyDescent="0.25">
      <c r="A204" s="54" t="s">
        <v>1012</v>
      </c>
      <c r="B204" s="55" t="s">
        <v>1141</v>
      </c>
      <c r="C204" s="55" t="s">
        <v>1142</v>
      </c>
      <c r="D204" s="56">
        <v>3</v>
      </c>
      <c r="E204" s="55" t="s">
        <v>3163</v>
      </c>
      <c r="F204" s="29" t="s">
        <v>1143</v>
      </c>
      <c r="G204" s="29" t="s">
        <v>1144</v>
      </c>
      <c r="H204" s="29"/>
      <c r="I204" s="29" t="s">
        <v>2029</v>
      </c>
      <c r="J204" s="29" t="s">
        <v>1145</v>
      </c>
      <c r="K204" s="14" t="s">
        <v>2115</v>
      </c>
      <c r="L204" s="14" t="s">
        <v>2117</v>
      </c>
      <c r="M204" s="14" t="s">
        <v>2128</v>
      </c>
      <c r="N204" s="25" t="s">
        <v>51</v>
      </c>
      <c r="O204" s="25" t="s">
        <v>439</v>
      </c>
      <c r="P204" s="142" t="s">
        <v>3065</v>
      </c>
      <c r="Q204" s="14" t="s">
        <v>111</v>
      </c>
      <c r="R204" s="22">
        <v>1</v>
      </c>
      <c r="S204" s="57">
        <v>44480000</v>
      </c>
      <c r="T204" s="57">
        <v>480000</v>
      </c>
      <c r="U204" s="57">
        <v>0</v>
      </c>
      <c r="V204" s="57">
        <v>480000</v>
      </c>
      <c r="W204" s="57">
        <v>12000000</v>
      </c>
      <c r="X204" s="57">
        <v>15000000</v>
      </c>
      <c r="Y204" s="57">
        <v>15000000</v>
      </c>
      <c r="Z204" s="57">
        <v>2000000</v>
      </c>
      <c r="AA204" s="31">
        <v>0</v>
      </c>
      <c r="AB204" s="31">
        <v>0</v>
      </c>
      <c r="AC204" s="31">
        <v>0</v>
      </c>
      <c r="AD204" s="31">
        <v>0</v>
      </c>
      <c r="AE204" s="16" t="s">
        <v>2697</v>
      </c>
      <c r="AF204" s="57">
        <v>6720000</v>
      </c>
      <c r="AG204" s="57">
        <v>0</v>
      </c>
      <c r="AH204" s="57">
        <v>500000</v>
      </c>
      <c r="AI204" s="57">
        <v>1000000</v>
      </c>
      <c r="AJ204" s="57">
        <v>1000000</v>
      </c>
      <c r="AK204" s="57">
        <v>1600000</v>
      </c>
      <c r="AL204" s="57">
        <v>2620000</v>
      </c>
      <c r="AM204" s="15">
        <v>0</v>
      </c>
      <c r="AN204" s="15">
        <v>0</v>
      </c>
      <c r="AO204" s="15">
        <v>0</v>
      </c>
      <c r="AP204" s="15">
        <v>0</v>
      </c>
      <c r="AQ204" s="29" t="s">
        <v>1146</v>
      </c>
      <c r="AR204" s="12">
        <f t="shared" si="89"/>
        <v>0</v>
      </c>
      <c r="AS204" s="12">
        <f t="shared" si="90"/>
        <v>1</v>
      </c>
      <c r="AT204" s="12" t="str">
        <f t="shared" si="102"/>
        <v>B1</v>
      </c>
      <c r="AU204" s="9">
        <f t="shared" si="103"/>
        <v>7</v>
      </c>
      <c r="AV204" s="4">
        <f t="shared" si="91"/>
        <v>1</v>
      </c>
      <c r="AW204" s="4">
        <f t="shared" si="92"/>
        <v>1</v>
      </c>
      <c r="AX204" s="4">
        <f t="shared" si="93"/>
        <v>1</v>
      </c>
      <c r="AY204" s="4">
        <f t="shared" si="94"/>
        <v>1</v>
      </c>
      <c r="AZ204" s="4">
        <f t="shared" si="95"/>
        <v>1</v>
      </c>
      <c r="BA204" s="4">
        <f t="shared" si="96"/>
        <v>0</v>
      </c>
      <c r="BB204" s="4">
        <f t="shared" si="97"/>
        <v>0</v>
      </c>
      <c r="BC204" s="7">
        <f t="shared" si="98"/>
        <v>0</v>
      </c>
      <c r="BD204" s="7">
        <f t="shared" si="104"/>
        <v>1</v>
      </c>
      <c r="BE204" s="7">
        <f t="shared" si="105"/>
        <v>0</v>
      </c>
      <c r="BF204" s="7">
        <f t="shared" si="106"/>
        <v>0</v>
      </c>
      <c r="BG204" s="7">
        <f t="shared" si="107"/>
        <v>1</v>
      </c>
      <c r="BH204" s="4">
        <f t="shared" si="108"/>
        <v>1</v>
      </c>
      <c r="BI204" s="4">
        <f t="shared" si="99"/>
        <v>0</v>
      </c>
      <c r="BJ204" s="4">
        <f t="shared" si="100"/>
        <v>0</v>
      </c>
      <c r="BK204" s="4">
        <f t="shared" si="101"/>
        <v>0</v>
      </c>
    </row>
    <row r="205" spans="1:63" ht="90" customHeight="1" x14ac:dyDescent="0.25">
      <c r="A205" s="17" t="s">
        <v>1712</v>
      </c>
      <c r="B205" s="23" t="s">
        <v>1713</v>
      </c>
      <c r="C205" s="23" t="s">
        <v>1714</v>
      </c>
      <c r="D205" s="18">
        <v>3</v>
      </c>
      <c r="E205" s="23" t="s">
        <v>1715</v>
      </c>
      <c r="F205" s="24" t="s">
        <v>1716</v>
      </c>
      <c r="G205" s="24" t="s">
        <v>1717</v>
      </c>
      <c r="H205" s="14" t="s">
        <v>2893</v>
      </c>
      <c r="I205" s="24" t="s">
        <v>1718</v>
      </c>
      <c r="J205" s="24" t="s">
        <v>1719</v>
      </c>
      <c r="K205" s="14" t="s">
        <v>2115</v>
      </c>
      <c r="L205" s="14" t="s">
        <v>2117</v>
      </c>
      <c r="M205" s="14" t="s">
        <v>2130</v>
      </c>
      <c r="N205" s="25" t="s">
        <v>279</v>
      </c>
      <c r="O205" s="25" t="s">
        <v>439</v>
      </c>
      <c r="P205" s="142" t="s">
        <v>3065</v>
      </c>
      <c r="Q205" s="25" t="s">
        <v>111</v>
      </c>
      <c r="R205" s="30">
        <v>1</v>
      </c>
      <c r="S205" s="26">
        <v>900000</v>
      </c>
      <c r="T205" s="26">
        <v>30000</v>
      </c>
      <c r="U205" s="26">
        <v>0</v>
      </c>
      <c r="V205" s="26">
        <v>30000</v>
      </c>
      <c r="W205" s="26">
        <v>0</v>
      </c>
      <c r="X205" s="26">
        <v>400000</v>
      </c>
      <c r="Y205" s="26">
        <v>470000</v>
      </c>
      <c r="Z205" s="26">
        <v>0</v>
      </c>
      <c r="AA205" s="31">
        <v>0</v>
      </c>
      <c r="AB205" s="31">
        <v>0</v>
      </c>
      <c r="AC205" s="31">
        <v>0</v>
      </c>
      <c r="AD205" s="31">
        <v>0</v>
      </c>
      <c r="AE205" s="66" t="s">
        <v>1720</v>
      </c>
      <c r="AF205" s="26">
        <v>10000</v>
      </c>
      <c r="AG205" s="26">
        <v>0</v>
      </c>
      <c r="AH205" s="26">
        <v>5000</v>
      </c>
      <c r="AI205" s="26">
        <v>0</v>
      </c>
      <c r="AJ205" s="26">
        <v>5000</v>
      </c>
      <c r="AK205" s="26">
        <v>0</v>
      </c>
      <c r="AL205" s="26">
        <v>0</v>
      </c>
      <c r="AM205" s="15">
        <v>0</v>
      </c>
      <c r="AN205" s="15">
        <v>0</v>
      </c>
      <c r="AO205" s="15">
        <v>0</v>
      </c>
      <c r="AP205" s="15">
        <v>0</v>
      </c>
      <c r="AQ205" s="13" t="s">
        <v>1721</v>
      </c>
      <c r="AR205" s="12">
        <f t="shared" si="89"/>
        <v>0</v>
      </c>
      <c r="AS205" s="12">
        <f t="shared" si="90"/>
        <v>0</v>
      </c>
      <c r="AT205" s="12" t="str">
        <f t="shared" si="102"/>
        <v>B3</v>
      </c>
      <c r="AU205" s="9">
        <f t="shared" si="103"/>
        <v>8</v>
      </c>
      <c r="AV205" s="4">
        <f t="shared" si="91"/>
        <v>1</v>
      </c>
      <c r="AW205" s="4">
        <f t="shared" si="92"/>
        <v>1</v>
      </c>
      <c r="AX205" s="4">
        <f t="shared" si="93"/>
        <v>1</v>
      </c>
      <c r="AY205" s="4">
        <f t="shared" si="94"/>
        <v>1</v>
      </c>
      <c r="AZ205" s="4">
        <f t="shared" si="95"/>
        <v>1</v>
      </c>
      <c r="BA205" s="4">
        <f t="shared" si="96"/>
        <v>1</v>
      </c>
      <c r="BB205" s="4">
        <f t="shared" si="97"/>
        <v>1</v>
      </c>
      <c r="BC205" s="7">
        <f t="shared" si="98"/>
        <v>0</v>
      </c>
      <c r="BD205" s="7">
        <f t="shared" si="104"/>
        <v>1</v>
      </c>
      <c r="BE205" s="7">
        <f t="shared" si="105"/>
        <v>0</v>
      </c>
      <c r="BF205" s="7">
        <f t="shared" si="106"/>
        <v>0</v>
      </c>
      <c r="BG205" s="7">
        <f t="shared" si="107"/>
        <v>1</v>
      </c>
      <c r="BH205" s="4">
        <f t="shared" si="108"/>
        <v>1</v>
      </c>
      <c r="BI205" s="4">
        <f t="shared" si="99"/>
        <v>0</v>
      </c>
      <c r="BJ205" s="4">
        <f t="shared" si="100"/>
        <v>0</v>
      </c>
      <c r="BK205" s="4">
        <f t="shared" si="101"/>
        <v>0</v>
      </c>
    </row>
    <row r="206" spans="1:63" ht="90" customHeight="1" x14ac:dyDescent="0.25">
      <c r="A206" s="54" t="s">
        <v>1012</v>
      </c>
      <c r="B206" s="55" t="s">
        <v>1141</v>
      </c>
      <c r="C206" s="55" t="s">
        <v>1147</v>
      </c>
      <c r="D206" s="56">
        <v>6</v>
      </c>
      <c r="E206" s="55" t="s">
        <v>1148</v>
      </c>
      <c r="F206" s="29" t="s">
        <v>1149</v>
      </c>
      <c r="G206" s="29" t="s">
        <v>1150</v>
      </c>
      <c r="H206" s="29"/>
      <c r="I206" s="29" t="s">
        <v>2029</v>
      </c>
      <c r="J206" s="29" t="s">
        <v>1151</v>
      </c>
      <c r="K206" s="14" t="s">
        <v>2115</v>
      </c>
      <c r="L206" s="14" t="s">
        <v>2117</v>
      </c>
      <c r="M206" s="14" t="s">
        <v>2128</v>
      </c>
      <c r="N206" s="25" t="s">
        <v>51</v>
      </c>
      <c r="O206" s="25" t="s">
        <v>44</v>
      </c>
      <c r="P206" s="142" t="s">
        <v>3065</v>
      </c>
      <c r="Q206" s="14" t="s">
        <v>45</v>
      </c>
      <c r="R206" s="22">
        <v>1</v>
      </c>
      <c r="S206" s="57">
        <v>2500000</v>
      </c>
      <c r="T206" s="57">
        <v>50000</v>
      </c>
      <c r="U206" s="57">
        <v>0</v>
      </c>
      <c r="V206" s="57">
        <v>0</v>
      </c>
      <c r="W206" s="57">
        <v>50000</v>
      </c>
      <c r="X206" s="57">
        <v>1500000</v>
      </c>
      <c r="Y206" s="57">
        <v>950000</v>
      </c>
      <c r="Z206" s="57">
        <v>0</v>
      </c>
      <c r="AA206" s="31">
        <v>0</v>
      </c>
      <c r="AB206" s="31">
        <v>0</v>
      </c>
      <c r="AC206" s="31">
        <v>0</v>
      </c>
      <c r="AD206" s="31">
        <v>0</v>
      </c>
      <c r="AE206" s="16" t="s">
        <v>2698</v>
      </c>
      <c r="AF206" s="57">
        <v>500000</v>
      </c>
      <c r="AG206" s="57">
        <v>0</v>
      </c>
      <c r="AH206" s="57">
        <v>0</v>
      </c>
      <c r="AI206" s="57">
        <v>100000</v>
      </c>
      <c r="AJ206" s="57">
        <v>0</v>
      </c>
      <c r="AK206" s="57">
        <v>0</v>
      </c>
      <c r="AL206" s="57">
        <v>400000</v>
      </c>
      <c r="AM206" s="15">
        <v>0</v>
      </c>
      <c r="AN206" s="15">
        <v>0</v>
      </c>
      <c r="AO206" s="15">
        <v>0</v>
      </c>
      <c r="AP206" s="15">
        <v>0</v>
      </c>
      <c r="AQ206" s="29"/>
      <c r="AR206" s="12">
        <f t="shared" si="89"/>
        <v>0</v>
      </c>
      <c r="AS206" s="12">
        <f t="shared" si="90"/>
        <v>1</v>
      </c>
      <c r="AT206" s="12" t="str">
        <f t="shared" si="102"/>
        <v>B1</v>
      </c>
      <c r="AU206" s="9">
        <f t="shared" si="103"/>
        <v>8</v>
      </c>
      <c r="AV206" s="4">
        <f t="shared" si="91"/>
        <v>1</v>
      </c>
      <c r="AW206" s="4">
        <f t="shared" si="92"/>
        <v>1</v>
      </c>
      <c r="AX206" s="4">
        <f t="shared" si="93"/>
        <v>1</v>
      </c>
      <c r="AY206" s="4">
        <f t="shared" si="94"/>
        <v>1</v>
      </c>
      <c r="AZ206" s="4">
        <f t="shared" si="95"/>
        <v>1</v>
      </c>
      <c r="BA206" s="4">
        <f t="shared" si="96"/>
        <v>0</v>
      </c>
      <c r="BB206" s="4">
        <f t="shared" si="97"/>
        <v>0</v>
      </c>
      <c r="BC206" s="7">
        <f t="shared" si="98"/>
        <v>0</v>
      </c>
      <c r="BD206" s="7">
        <f t="shared" si="104"/>
        <v>1</v>
      </c>
      <c r="BE206" s="7">
        <f t="shared" si="105"/>
        <v>0</v>
      </c>
      <c r="BF206" s="7">
        <f t="shared" si="106"/>
        <v>0</v>
      </c>
      <c r="BG206" s="7">
        <f t="shared" si="107"/>
        <v>1</v>
      </c>
      <c r="BH206" s="4">
        <f t="shared" si="108"/>
        <v>1</v>
      </c>
      <c r="BI206" s="4">
        <f t="shared" si="99"/>
        <v>1</v>
      </c>
      <c r="BJ206" s="4">
        <f t="shared" si="100"/>
        <v>0</v>
      </c>
      <c r="BK206" s="4">
        <f t="shared" si="101"/>
        <v>1</v>
      </c>
    </row>
    <row r="207" spans="1:63" ht="90" customHeight="1" x14ac:dyDescent="0.25">
      <c r="A207" s="54" t="s">
        <v>1012</v>
      </c>
      <c r="B207" s="55" t="s">
        <v>2886</v>
      </c>
      <c r="C207" s="55" t="s">
        <v>1013</v>
      </c>
      <c r="D207" s="56">
        <v>2</v>
      </c>
      <c r="E207" s="55" t="s">
        <v>1014</v>
      </c>
      <c r="F207" s="29" t="s">
        <v>1015</v>
      </c>
      <c r="G207" s="29" t="s">
        <v>1016</v>
      </c>
      <c r="H207" s="29"/>
      <c r="I207" s="29" t="s">
        <v>2054</v>
      </c>
      <c r="J207" s="29" t="s">
        <v>1017</v>
      </c>
      <c r="K207" s="14" t="s">
        <v>2115</v>
      </c>
      <c r="L207" s="14" t="s">
        <v>2117</v>
      </c>
      <c r="M207" s="14" t="s">
        <v>2128</v>
      </c>
      <c r="N207" s="25" t="s">
        <v>51</v>
      </c>
      <c r="O207" s="25" t="s">
        <v>44</v>
      </c>
      <c r="P207" s="142" t="s">
        <v>3065</v>
      </c>
      <c r="Q207" s="14" t="s">
        <v>45</v>
      </c>
      <c r="R207" s="22">
        <v>1</v>
      </c>
      <c r="S207" s="57">
        <v>50000000</v>
      </c>
      <c r="T207" s="57">
        <v>1800000</v>
      </c>
      <c r="U207" s="57">
        <v>0</v>
      </c>
      <c r="V207" s="57">
        <v>0</v>
      </c>
      <c r="W207" s="57">
        <v>1000000</v>
      </c>
      <c r="X207" s="57">
        <v>1000000</v>
      </c>
      <c r="Y207" s="57">
        <v>8000000</v>
      </c>
      <c r="Z207" s="57">
        <v>20000000</v>
      </c>
      <c r="AA207" s="57">
        <v>20000000</v>
      </c>
      <c r="AB207" s="31">
        <v>0</v>
      </c>
      <c r="AC207" s="31">
        <v>0</v>
      </c>
      <c r="AD207" s="31">
        <v>0</v>
      </c>
      <c r="AE207" s="16" t="s">
        <v>41</v>
      </c>
      <c r="AF207" s="57">
        <v>0</v>
      </c>
      <c r="AG207" s="57">
        <v>0</v>
      </c>
      <c r="AH207" s="57">
        <v>0</v>
      </c>
      <c r="AI207" s="57">
        <v>0</v>
      </c>
      <c r="AJ207" s="57">
        <v>0</v>
      </c>
      <c r="AK207" s="57">
        <v>0</v>
      </c>
      <c r="AL207" s="57">
        <v>0</v>
      </c>
      <c r="AM207" s="15">
        <v>0</v>
      </c>
      <c r="AN207" s="15">
        <v>0</v>
      </c>
      <c r="AO207" s="15">
        <v>0</v>
      </c>
      <c r="AP207" s="15">
        <v>0</v>
      </c>
      <c r="AQ207" s="29" t="s">
        <v>1018</v>
      </c>
      <c r="AR207" s="12">
        <f t="shared" si="89"/>
        <v>0</v>
      </c>
      <c r="AS207" s="12">
        <f t="shared" si="90"/>
        <v>1</v>
      </c>
      <c r="AT207" s="12" t="str">
        <f t="shared" si="102"/>
        <v>B1</v>
      </c>
      <c r="AU207" s="9">
        <f t="shared" si="103"/>
        <v>8</v>
      </c>
      <c r="AV207" s="4">
        <f t="shared" si="91"/>
        <v>1</v>
      </c>
      <c r="AW207" s="4">
        <f t="shared" si="92"/>
        <v>1</v>
      </c>
      <c r="AX207" s="4">
        <f t="shared" si="93"/>
        <v>1</v>
      </c>
      <c r="AY207" s="4">
        <f t="shared" si="94"/>
        <v>1</v>
      </c>
      <c r="AZ207" s="4">
        <f t="shared" si="95"/>
        <v>1</v>
      </c>
      <c r="BA207" s="4">
        <f t="shared" si="96"/>
        <v>0</v>
      </c>
      <c r="BB207" s="4">
        <f t="shared" si="97"/>
        <v>0</v>
      </c>
      <c r="BC207" s="7">
        <f t="shared" si="98"/>
        <v>0</v>
      </c>
      <c r="BD207" s="7">
        <f t="shared" si="104"/>
        <v>1</v>
      </c>
      <c r="BE207" s="7">
        <f t="shared" si="105"/>
        <v>0</v>
      </c>
      <c r="BF207" s="7">
        <f t="shared" si="106"/>
        <v>0</v>
      </c>
      <c r="BG207" s="7">
        <f t="shared" si="107"/>
        <v>1</v>
      </c>
      <c r="BH207" s="4">
        <f t="shared" si="108"/>
        <v>1</v>
      </c>
      <c r="BI207" s="4">
        <f t="shared" si="99"/>
        <v>1</v>
      </c>
      <c r="BJ207" s="4">
        <f t="shared" si="100"/>
        <v>0</v>
      </c>
      <c r="BK207" s="4">
        <f t="shared" si="101"/>
        <v>1</v>
      </c>
    </row>
    <row r="208" spans="1:63" ht="90" customHeight="1" x14ac:dyDescent="0.25">
      <c r="A208" s="54" t="s">
        <v>1370</v>
      </c>
      <c r="B208" s="55" t="s">
        <v>1371</v>
      </c>
      <c r="C208" s="55" t="s">
        <v>1416</v>
      </c>
      <c r="D208" s="14">
        <v>10</v>
      </c>
      <c r="E208" s="55" t="s">
        <v>1417</v>
      </c>
      <c r="F208" s="29" t="s">
        <v>1418</v>
      </c>
      <c r="G208" s="29" t="s">
        <v>1419</v>
      </c>
      <c r="H208" s="14" t="s">
        <v>2893</v>
      </c>
      <c r="I208" s="29" t="s">
        <v>2083</v>
      </c>
      <c r="J208" s="29" t="s">
        <v>1420</v>
      </c>
      <c r="K208" s="14" t="s">
        <v>2115</v>
      </c>
      <c r="L208" s="14" t="s">
        <v>2117</v>
      </c>
      <c r="M208" s="14" t="s">
        <v>2132</v>
      </c>
      <c r="N208" s="14" t="s">
        <v>1087</v>
      </c>
      <c r="O208" s="25" t="s">
        <v>44</v>
      </c>
      <c r="P208" s="142" t="s">
        <v>3065</v>
      </c>
      <c r="Q208" s="14" t="s">
        <v>45</v>
      </c>
      <c r="R208" s="22">
        <v>1</v>
      </c>
      <c r="S208" s="41">
        <v>50000</v>
      </c>
      <c r="T208" s="41">
        <v>0</v>
      </c>
      <c r="U208" s="41">
        <v>0</v>
      </c>
      <c r="V208" s="41">
        <v>0</v>
      </c>
      <c r="W208" s="41">
        <v>50000</v>
      </c>
      <c r="X208" s="41">
        <v>0</v>
      </c>
      <c r="Y208" s="41">
        <v>0</v>
      </c>
      <c r="Z208" s="41">
        <v>0</v>
      </c>
      <c r="AA208" s="31">
        <v>0</v>
      </c>
      <c r="AB208" s="31">
        <v>0</v>
      </c>
      <c r="AC208" s="31">
        <v>0</v>
      </c>
      <c r="AD208" s="31">
        <v>0</v>
      </c>
      <c r="AE208" s="16" t="s">
        <v>41</v>
      </c>
      <c r="AF208" s="41">
        <v>0</v>
      </c>
      <c r="AG208" s="41">
        <v>0</v>
      </c>
      <c r="AH208" s="41">
        <v>0</v>
      </c>
      <c r="AI208" s="41">
        <v>0</v>
      </c>
      <c r="AJ208" s="41">
        <v>0</v>
      </c>
      <c r="AK208" s="41">
        <v>0</v>
      </c>
      <c r="AL208" s="41">
        <v>0</v>
      </c>
      <c r="AM208" s="15">
        <v>0</v>
      </c>
      <c r="AN208" s="15">
        <v>0</v>
      </c>
      <c r="AO208" s="15">
        <v>0</v>
      </c>
      <c r="AP208" s="15">
        <v>0</v>
      </c>
      <c r="AQ208" s="29" t="s">
        <v>1421</v>
      </c>
      <c r="AR208" s="12">
        <f t="shared" si="89"/>
        <v>1</v>
      </c>
      <c r="AS208" s="12">
        <f t="shared" si="90"/>
        <v>0</v>
      </c>
      <c r="AT208" s="12" t="str">
        <f t="shared" si="102"/>
        <v>B5</v>
      </c>
      <c r="AU208" s="9">
        <f t="shared" si="103"/>
        <v>9</v>
      </c>
      <c r="AV208" s="4">
        <f t="shared" si="91"/>
        <v>1</v>
      </c>
      <c r="AW208" s="4">
        <f t="shared" si="92"/>
        <v>1</v>
      </c>
      <c r="AX208" s="4">
        <f t="shared" si="93"/>
        <v>1</v>
      </c>
      <c r="AY208" s="4">
        <f t="shared" si="94"/>
        <v>1</v>
      </c>
      <c r="AZ208" s="4">
        <f t="shared" si="95"/>
        <v>1</v>
      </c>
      <c r="BA208" s="4">
        <f t="shared" si="96"/>
        <v>1</v>
      </c>
      <c r="BB208" s="4">
        <f t="shared" si="97"/>
        <v>1</v>
      </c>
      <c r="BC208" s="7">
        <f t="shared" si="98"/>
        <v>0</v>
      </c>
      <c r="BD208" s="7">
        <f t="shared" si="104"/>
        <v>1</v>
      </c>
      <c r="BE208" s="7">
        <f t="shared" si="105"/>
        <v>0</v>
      </c>
      <c r="BF208" s="7">
        <f t="shared" si="106"/>
        <v>0</v>
      </c>
      <c r="BG208" s="7">
        <f t="shared" si="107"/>
        <v>1</v>
      </c>
      <c r="BH208" s="4">
        <f t="shared" si="108"/>
        <v>1</v>
      </c>
      <c r="BI208" s="4">
        <f t="shared" si="99"/>
        <v>1</v>
      </c>
      <c r="BJ208" s="4">
        <f t="shared" si="100"/>
        <v>0</v>
      </c>
      <c r="BK208" s="4">
        <f t="shared" si="101"/>
        <v>1</v>
      </c>
    </row>
    <row r="209" spans="1:63" ht="90" customHeight="1" x14ac:dyDescent="0.25">
      <c r="A209" s="54" t="s">
        <v>1012</v>
      </c>
      <c r="B209" s="55" t="s">
        <v>1047</v>
      </c>
      <c r="C209" s="55" t="s">
        <v>2667</v>
      </c>
      <c r="D209" s="56">
        <v>2</v>
      </c>
      <c r="E209" s="55" t="s">
        <v>2668</v>
      </c>
      <c r="F209" s="29" t="s">
        <v>2669</v>
      </c>
      <c r="G209" s="29" t="s">
        <v>2670</v>
      </c>
      <c r="H209" s="14" t="s">
        <v>2893</v>
      </c>
      <c r="I209" s="29" t="s">
        <v>2671</v>
      </c>
      <c r="J209" s="29" t="s">
        <v>1304</v>
      </c>
      <c r="K209" s="14" t="s">
        <v>2115</v>
      </c>
      <c r="L209" s="14" t="s">
        <v>2117</v>
      </c>
      <c r="M209" s="14" t="s">
        <v>2128</v>
      </c>
      <c r="N209" s="14" t="s">
        <v>279</v>
      </c>
      <c r="O209" s="25" t="s">
        <v>439</v>
      </c>
      <c r="P209" s="142" t="s">
        <v>3065</v>
      </c>
      <c r="Q209" s="14" t="s">
        <v>111</v>
      </c>
      <c r="R209" s="22">
        <v>1</v>
      </c>
      <c r="S209" s="57">
        <v>160000</v>
      </c>
      <c r="T209" s="57">
        <v>0</v>
      </c>
      <c r="U209" s="57">
        <v>0</v>
      </c>
      <c r="V209" s="57">
        <v>0</v>
      </c>
      <c r="W209" s="57">
        <v>0</v>
      </c>
      <c r="X209" s="57">
        <v>20000</v>
      </c>
      <c r="Y209" s="57">
        <v>140000</v>
      </c>
      <c r="Z209" s="57">
        <v>0</v>
      </c>
      <c r="AA209" s="31">
        <v>0</v>
      </c>
      <c r="AB209" s="31">
        <v>0</v>
      </c>
      <c r="AC209" s="31">
        <v>0</v>
      </c>
      <c r="AD209" s="31">
        <v>0</v>
      </c>
      <c r="AE209" s="16" t="s">
        <v>41</v>
      </c>
      <c r="AF209" s="57">
        <v>160000</v>
      </c>
      <c r="AG209" s="57">
        <v>0</v>
      </c>
      <c r="AH209" s="57">
        <v>70000</v>
      </c>
      <c r="AI209" s="57">
        <v>90000</v>
      </c>
      <c r="AJ209" s="57">
        <v>0</v>
      </c>
      <c r="AK209" s="57">
        <v>0</v>
      </c>
      <c r="AL209" s="57">
        <v>0</v>
      </c>
      <c r="AM209" s="15">
        <v>0</v>
      </c>
      <c r="AN209" s="15">
        <v>0</v>
      </c>
      <c r="AO209" s="15">
        <v>0</v>
      </c>
      <c r="AP209" s="15">
        <v>0</v>
      </c>
      <c r="AQ209" s="29" t="s">
        <v>2672</v>
      </c>
      <c r="AR209" s="12">
        <f t="shared" si="89"/>
        <v>0</v>
      </c>
      <c r="AS209" s="12">
        <f t="shared" si="90"/>
        <v>0</v>
      </c>
      <c r="AT209" s="12" t="str">
        <f t="shared" si="102"/>
        <v>B1</v>
      </c>
      <c r="AU209" s="9">
        <f t="shared" si="103"/>
        <v>8</v>
      </c>
      <c r="AV209" s="4">
        <f t="shared" si="91"/>
        <v>1</v>
      </c>
      <c r="AW209" s="4">
        <f t="shared" si="92"/>
        <v>1</v>
      </c>
      <c r="AX209" s="4">
        <f t="shared" si="93"/>
        <v>1</v>
      </c>
      <c r="AY209" s="4">
        <f t="shared" si="94"/>
        <v>1</v>
      </c>
      <c r="AZ209" s="4">
        <f t="shared" si="95"/>
        <v>1</v>
      </c>
      <c r="BA209" s="4">
        <f t="shared" si="96"/>
        <v>1</v>
      </c>
      <c r="BB209" s="4">
        <f t="shared" si="97"/>
        <v>1</v>
      </c>
      <c r="BC209" s="7">
        <f t="shared" si="98"/>
        <v>0</v>
      </c>
      <c r="BD209" s="7">
        <f t="shared" si="104"/>
        <v>1</v>
      </c>
      <c r="BE209" s="7">
        <f t="shared" si="105"/>
        <v>0</v>
      </c>
      <c r="BF209" s="7">
        <f t="shared" si="106"/>
        <v>0</v>
      </c>
      <c r="BG209" s="7">
        <f t="shared" si="107"/>
        <v>1</v>
      </c>
      <c r="BH209" s="4">
        <f t="shared" si="108"/>
        <v>1</v>
      </c>
      <c r="BI209" s="4">
        <f t="shared" si="99"/>
        <v>0</v>
      </c>
      <c r="BJ209" s="4">
        <f t="shared" si="100"/>
        <v>0</v>
      </c>
      <c r="BK209" s="4">
        <f t="shared" si="101"/>
        <v>0</v>
      </c>
    </row>
    <row r="210" spans="1:63" ht="90" customHeight="1" x14ac:dyDescent="0.25">
      <c r="A210" s="54" t="s">
        <v>1370</v>
      </c>
      <c r="B210" s="55" t="s">
        <v>1371</v>
      </c>
      <c r="C210" s="55" t="s">
        <v>1427</v>
      </c>
      <c r="D210" s="56">
        <v>15</v>
      </c>
      <c r="E210" s="55" t="s">
        <v>1428</v>
      </c>
      <c r="F210" s="29" t="s">
        <v>1429</v>
      </c>
      <c r="G210" s="29" t="s">
        <v>1430</v>
      </c>
      <c r="H210" s="14" t="s">
        <v>2893</v>
      </c>
      <c r="I210" s="29" t="s">
        <v>2085</v>
      </c>
      <c r="J210" s="29" t="s">
        <v>1431</v>
      </c>
      <c r="K210" s="14" t="s">
        <v>2115</v>
      </c>
      <c r="L210" s="14" t="s">
        <v>2117</v>
      </c>
      <c r="M210" s="14" t="s">
        <v>2130</v>
      </c>
      <c r="N210" s="25" t="s">
        <v>51</v>
      </c>
      <c r="O210" s="25" t="s">
        <v>44</v>
      </c>
      <c r="P210" s="142" t="s">
        <v>3065</v>
      </c>
      <c r="Q210" s="14" t="s">
        <v>45</v>
      </c>
      <c r="R210" s="22">
        <v>1</v>
      </c>
      <c r="S210" s="41">
        <v>65000</v>
      </c>
      <c r="T210" s="41">
        <v>0</v>
      </c>
      <c r="U210" s="41">
        <v>0</v>
      </c>
      <c r="V210" s="41">
        <v>0</v>
      </c>
      <c r="W210" s="41">
        <v>0</v>
      </c>
      <c r="X210" s="41">
        <v>0</v>
      </c>
      <c r="Y210" s="41">
        <v>0</v>
      </c>
      <c r="Z210" s="41">
        <v>65000</v>
      </c>
      <c r="AA210" s="31">
        <v>0</v>
      </c>
      <c r="AB210" s="31">
        <v>0</v>
      </c>
      <c r="AC210" s="31">
        <v>0</v>
      </c>
      <c r="AD210" s="31">
        <v>0</v>
      </c>
      <c r="AE210" s="16" t="s">
        <v>41</v>
      </c>
      <c r="AF210" s="21">
        <v>0</v>
      </c>
      <c r="AG210" s="41">
        <v>0</v>
      </c>
      <c r="AH210" s="41">
        <v>0</v>
      </c>
      <c r="AI210" s="41">
        <v>0</v>
      </c>
      <c r="AJ210" s="41">
        <v>0</v>
      </c>
      <c r="AK210" s="41">
        <v>0</v>
      </c>
      <c r="AL210" s="41">
        <v>0</v>
      </c>
      <c r="AM210" s="15">
        <v>0</v>
      </c>
      <c r="AN210" s="15">
        <v>0</v>
      </c>
      <c r="AO210" s="15">
        <v>0</v>
      </c>
      <c r="AP210" s="15">
        <v>0</v>
      </c>
      <c r="AQ210" s="53" t="s">
        <v>1432</v>
      </c>
      <c r="AR210" s="12">
        <f t="shared" si="89"/>
        <v>1</v>
      </c>
      <c r="AS210" s="12">
        <f t="shared" si="90"/>
        <v>0</v>
      </c>
      <c r="AT210" s="12" t="str">
        <f t="shared" si="102"/>
        <v>B3</v>
      </c>
      <c r="AU210" s="9">
        <f t="shared" si="103"/>
        <v>9</v>
      </c>
      <c r="AV210" s="4">
        <f t="shared" si="91"/>
        <v>1</v>
      </c>
      <c r="AW210" s="4">
        <f t="shared" si="92"/>
        <v>1</v>
      </c>
      <c r="AX210" s="4">
        <f t="shared" si="93"/>
        <v>1</v>
      </c>
      <c r="AY210" s="4">
        <f t="shared" si="94"/>
        <v>1</v>
      </c>
      <c r="AZ210" s="4">
        <f t="shared" si="95"/>
        <v>1</v>
      </c>
      <c r="BA210" s="4">
        <f t="shared" si="96"/>
        <v>1</v>
      </c>
      <c r="BB210" s="4">
        <f t="shared" si="97"/>
        <v>1</v>
      </c>
      <c r="BC210" s="7">
        <f t="shared" si="98"/>
        <v>0</v>
      </c>
      <c r="BD210" s="7">
        <f t="shared" si="104"/>
        <v>1</v>
      </c>
      <c r="BE210" s="7">
        <f t="shared" si="105"/>
        <v>0</v>
      </c>
      <c r="BF210" s="7">
        <f t="shared" si="106"/>
        <v>0</v>
      </c>
      <c r="BG210" s="7">
        <f t="shared" si="107"/>
        <v>1</v>
      </c>
      <c r="BH210" s="4">
        <f t="shared" si="108"/>
        <v>1</v>
      </c>
      <c r="BI210" s="4">
        <f t="shared" si="99"/>
        <v>1</v>
      </c>
      <c r="BJ210" s="4">
        <f t="shared" si="100"/>
        <v>0</v>
      </c>
      <c r="BK210" s="4">
        <f t="shared" si="101"/>
        <v>1</v>
      </c>
    </row>
    <row r="211" spans="1:63" ht="90" customHeight="1" x14ac:dyDescent="0.25">
      <c r="A211" s="17" t="s">
        <v>1712</v>
      </c>
      <c r="B211" s="23" t="s">
        <v>1713</v>
      </c>
      <c r="C211" s="23" t="s">
        <v>1722</v>
      </c>
      <c r="D211" s="18">
        <v>9</v>
      </c>
      <c r="E211" s="23" t="s">
        <v>1723</v>
      </c>
      <c r="F211" s="24" t="s">
        <v>1724</v>
      </c>
      <c r="G211" s="24" t="s">
        <v>1725</v>
      </c>
      <c r="H211" s="14" t="s">
        <v>2893</v>
      </c>
      <c r="I211" s="24" t="s">
        <v>1726</v>
      </c>
      <c r="J211" s="24" t="s">
        <v>1727</v>
      </c>
      <c r="K211" s="14" t="s">
        <v>2115</v>
      </c>
      <c r="L211" s="14" t="s">
        <v>2117</v>
      </c>
      <c r="M211" s="14" t="s">
        <v>2130</v>
      </c>
      <c r="N211" s="25" t="s">
        <v>51</v>
      </c>
      <c r="O211" s="25" t="s">
        <v>44</v>
      </c>
      <c r="P211" s="142" t="s">
        <v>3065</v>
      </c>
      <c r="Q211" s="25" t="s">
        <v>45</v>
      </c>
      <c r="R211" s="30">
        <v>1</v>
      </c>
      <c r="S211" s="26">
        <v>400000</v>
      </c>
      <c r="T211" s="26">
        <v>15000</v>
      </c>
      <c r="U211" s="26">
        <v>0</v>
      </c>
      <c r="V211" s="26">
        <v>0</v>
      </c>
      <c r="W211" s="26">
        <v>15000</v>
      </c>
      <c r="X211" s="26">
        <v>0</v>
      </c>
      <c r="Y211" s="26">
        <v>200000</v>
      </c>
      <c r="Z211" s="26">
        <v>185000</v>
      </c>
      <c r="AA211" s="31">
        <v>0</v>
      </c>
      <c r="AB211" s="31">
        <v>0</v>
      </c>
      <c r="AC211" s="31">
        <v>0</v>
      </c>
      <c r="AD211" s="31">
        <v>0</v>
      </c>
      <c r="AE211" s="66" t="s">
        <v>1720</v>
      </c>
      <c r="AF211" s="26">
        <v>10000</v>
      </c>
      <c r="AG211" s="26">
        <v>0</v>
      </c>
      <c r="AH211" s="26">
        <v>5000</v>
      </c>
      <c r="AI211" s="26">
        <v>0</v>
      </c>
      <c r="AJ211" s="26">
        <v>0</v>
      </c>
      <c r="AK211" s="26">
        <v>5000</v>
      </c>
      <c r="AL211" s="26">
        <v>0</v>
      </c>
      <c r="AM211" s="15">
        <v>0</v>
      </c>
      <c r="AN211" s="15">
        <v>0</v>
      </c>
      <c r="AO211" s="15">
        <v>0</v>
      </c>
      <c r="AP211" s="15">
        <v>0</v>
      </c>
      <c r="AQ211" s="13"/>
      <c r="AR211" s="12">
        <f t="shared" si="89"/>
        <v>0</v>
      </c>
      <c r="AS211" s="12">
        <f t="shared" si="90"/>
        <v>0</v>
      </c>
      <c r="AT211" s="12" t="str">
        <f t="shared" si="102"/>
        <v>B3</v>
      </c>
      <c r="AU211" s="9">
        <f t="shared" si="103"/>
        <v>9</v>
      </c>
      <c r="AV211" s="4">
        <f t="shared" si="91"/>
        <v>1</v>
      </c>
      <c r="AW211" s="4">
        <f t="shared" si="92"/>
        <v>1</v>
      </c>
      <c r="AX211" s="4">
        <f t="shared" si="93"/>
        <v>1</v>
      </c>
      <c r="AY211" s="4">
        <f t="shared" si="94"/>
        <v>1</v>
      </c>
      <c r="AZ211" s="4">
        <f t="shared" si="95"/>
        <v>1</v>
      </c>
      <c r="BA211" s="4">
        <f t="shared" si="96"/>
        <v>1</v>
      </c>
      <c r="BB211" s="4">
        <f t="shared" si="97"/>
        <v>1</v>
      </c>
      <c r="BC211" s="7">
        <f t="shared" si="98"/>
        <v>0</v>
      </c>
      <c r="BD211" s="7">
        <f t="shared" si="104"/>
        <v>1</v>
      </c>
      <c r="BE211" s="7">
        <f t="shared" si="105"/>
        <v>0</v>
      </c>
      <c r="BF211" s="7">
        <f t="shared" si="106"/>
        <v>0</v>
      </c>
      <c r="BG211" s="7">
        <f t="shared" si="107"/>
        <v>1</v>
      </c>
      <c r="BH211" s="4">
        <f t="shared" si="108"/>
        <v>1</v>
      </c>
      <c r="BI211" s="4">
        <f t="shared" si="99"/>
        <v>1</v>
      </c>
      <c r="BJ211" s="4">
        <f t="shared" si="100"/>
        <v>0</v>
      </c>
      <c r="BK211" s="4">
        <f t="shared" si="101"/>
        <v>1</v>
      </c>
    </row>
    <row r="212" spans="1:63" ht="90" customHeight="1" x14ac:dyDescent="0.25">
      <c r="A212" s="54" t="s">
        <v>1370</v>
      </c>
      <c r="B212" s="55" t="s">
        <v>1371</v>
      </c>
      <c r="C212" s="55" t="s">
        <v>1433</v>
      </c>
      <c r="D212" s="56">
        <v>13</v>
      </c>
      <c r="E212" s="55" t="s">
        <v>1434</v>
      </c>
      <c r="F212" s="29" t="s">
        <v>1435</v>
      </c>
      <c r="G212" s="29" t="s">
        <v>1399</v>
      </c>
      <c r="H212" s="14" t="s">
        <v>2893</v>
      </c>
      <c r="I212" s="29" t="s">
        <v>2050</v>
      </c>
      <c r="J212" s="29" t="s">
        <v>1436</v>
      </c>
      <c r="K212" s="14" t="s">
        <v>2115</v>
      </c>
      <c r="L212" s="14" t="s">
        <v>2117</v>
      </c>
      <c r="M212" s="14" t="s">
        <v>2130</v>
      </c>
      <c r="N212" s="25" t="s">
        <v>51</v>
      </c>
      <c r="O212" s="25" t="s">
        <v>44</v>
      </c>
      <c r="P212" s="142" t="s">
        <v>3065</v>
      </c>
      <c r="Q212" s="14" t="s">
        <v>45</v>
      </c>
      <c r="R212" s="22">
        <v>1</v>
      </c>
      <c r="S212" s="41">
        <v>32000</v>
      </c>
      <c r="T212" s="41">
        <v>2000</v>
      </c>
      <c r="U212" s="41">
        <v>0</v>
      </c>
      <c r="V212" s="41">
        <v>0</v>
      </c>
      <c r="W212" s="41">
        <v>0</v>
      </c>
      <c r="X212" s="41">
        <v>0</v>
      </c>
      <c r="Y212" s="41">
        <v>17000</v>
      </c>
      <c r="Z212" s="41">
        <v>15000</v>
      </c>
      <c r="AA212" s="31">
        <v>0</v>
      </c>
      <c r="AB212" s="31">
        <v>0</v>
      </c>
      <c r="AC212" s="31">
        <v>0</v>
      </c>
      <c r="AD212" s="31">
        <v>0</v>
      </c>
      <c r="AE212" s="16" t="s">
        <v>41</v>
      </c>
      <c r="AF212" s="21">
        <v>0</v>
      </c>
      <c r="AG212" s="41">
        <v>0</v>
      </c>
      <c r="AH212" s="41">
        <v>0</v>
      </c>
      <c r="AI212" s="41">
        <v>0</v>
      </c>
      <c r="AJ212" s="41">
        <v>0</v>
      </c>
      <c r="AK212" s="41">
        <v>0</v>
      </c>
      <c r="AL212" s="41">
        <v>0</v>
      </c>
      <c r="AM212" s="15">
        <v>0</v>
      </c>
      <c r="AN212" s="15">
        <v>0</v>
      </c>
      <c r="AO212" s="15">
        <v>0</v>
      </c>
      <c r="AP212" s="15">
        <v>0</v>
      </c>
      <c r="AQ212" s="53" t="s">
        <v>1437</v>
      </c>
      <c r="AR212" s="12">
        <f t="shared" si="89"/>
        <v>1</v>
      </c>
      <c r="AS212" s="12">
        <f t="shared" si="90"/>
        <v>0</v>
      </c>
      <c r="AT212" s="12" t="str">
        <f t="shared" si="102"/>
        <v>B3</v>
      </c>
      <c r="AU212" s="9">
        <f t="shared" si="103"/>
        <v>8</v>
      </c>
      <c r="AV212" s="4">
        <f t="shared" si="91"/>
        <v>1</v>
      </c>
      <c r="AW212" s="4">
        <f t="shared" si="92"/>
        <v>1</v>
      </c>
      <c r="AX212" s="4">
        <f t="shared" si="93"/>
        <v>0</v>
      </c>
      <c r="AY212" s="4">
        <f t="shared" si="94"/>
        <v>1</v>
      </c>
      <c r="AZ212" s="4">
        <f t="shared" si="95"/>
        <v>1</v>
      </c>
      <c r="BA212" s="4">
        <f t="shared" si="96"/>
        <v>1</v>
      </c>
      <c r="BB212" s="4">
        <f t="shared" si="97"/>
        <v>1</v>
      </c>
      <c r="BC212" s="7">
        <f t="shared" si="98"/>
        <v>0</v>
      </c>
      <c r="BD212" s="7">
        <f t="shared" si="104"/>
        <v>1</v>
      </c>
      <c r="BE212" s="7">
        <f t="shared" si="105"/>
        <v>0</v>
      </c>
      <c r="BF212" s="7">
        <f t="shared" si="106"/>
        <v>0</v>
      </c>
      <c r="BG212" s="7">
        <f t="shared" si="107"/>
        <v>1</v>
      </c>
      <c r="BH212" s="4">
        <f t="shared" si="108"/>
        <v>1</v>
      </c>
      <c r="BI212" s="4">
        <f t="shared" si="99"/>
        <v>1</v>
      </c>
      <c r="BJ212" s="4">
        <f t="shared" si="100"/>
        <v>0</v>
      </c>
      <c r="BK212" s="4">
        <f t="shared" si="101"/>
        <v>1</v>
      </c>
    </row>
    <row r="213" spans="1:63" ht="90" customHeight="1" x14ac:dyDescent="0.25">
      <c r="A213" s="54" t="s">
        <v>1370</v>
      </c>
      <c r="B213" s="55" t="s">
        <v>1371</v>
      </c>
      <c r="C213" s="55" t="s">
        <v>1422</v>
      </c>
      <c r="D213" s="56">
        <v>2</v>
      </c>
      <c r="E213" s="55" t="s">
        <v>1423</v>
      </c>
      <c r="F213" s="29" t="s">
        <v>1424</v>
      </c>
      <c r="G213" s="29" t="s">
        <v>1413</v>
      </c>
      <c r="H213" s="14" t="s">
        <v>2893</v>
      </c>
      <c r="I213" s="29" t="s">
        <v>2084</v>
      </c>
      <c r="J213" s="29" t="s">
        <v>1425</v>
      </c>
      <c r="K213" s="14" t="s">
        <v>2113</v>
      </c>
      <c r="L213" s="14" t="s">
        <v>2118</v>
      </c>
      <c r="M213" s="14" t="s">
        <v>2118</v>
      </c>
      <c r="N213" s="14" t="s">
        <v>43</v>
      </c>
      <c r="O213" s="25" t="s">
        <v>44</v>
      </c>
      <c r="P213" s="142" t="s">
        <v>3065</v>
      </c>
      <c r="Q213" s="14" t="s">
        <v>111</v>
      </c>
      <c r="R213" s="22">
        <v>1</v>
      </c>
      <c r="S213" s="41">
        <v>60000</v>
      </c>
      <c r="T213" s="41">
        <v>0</v>
      </c>
      <c r="U213" s="41">
        <v>0</v>
      </c>
      <c r="V213" s="41">
        <v>60000</v>
      </c>
      <c r="W213" s="41">
        <v>0</v>
      </c>
      <c r="X213" s="41">
        <v>0</v>
      </c>
      <c r="Y213" s="41">
        <v>0</v>
      </c>
      <c r="Z213" s="41">
        <v>0</v>
      </c>
      <c r="AA213" s="31">
        <v>0</v>
      </c>
      <c r="AB213" s="31">
        <v>0</v>
      </c>
      <c r="AC213" s="31">
        <v>0</v>
      </c>
      <c r="AD213" s="31">
        <v>0</v>
      </c>
      <c r="AE213" s="16" t="s">
        <v>41</v>
      </c>
      <c r="AF213" s="21">
        <v>0</v>
      </c>
      <c r="AG213" s="41">
        <v>0</v>
      </c>
      <c r="AH213" s="41">
        <v>0</v>
      </c>
      <c r="AI213" s="41">
        <v>0</v>
      </c>
      <c r="AJ213" s="41">
        <v>0</v>
      </c>
      <c r="AK213" s="41">
        <v>0</v>
      </c>
      <c r="AL213" s="41">
        <v>0</v>
      </c>
      <c r="AM213" s="15">
        <v>0</v>
      </c>
      <c r="AN213" s="15">
        <v>0</v>
      </c>
      <c r="AO213" s="15">
        <v>0</v>
      </c>
      <c r="AP213" s="15">
        <v>0</v>
      </c>
      <c r="AQ213" s="53" t="s">
        <v>1426</v>
      </c>
      <c r="AR213" s="12">
        <f t="shared" si="89"/>
        <v>1</v>
      </c>
      <c r="AS213" s="12">
        <f t="shared" si="90"/>
        <v>0</v>
      </c>
      <c r="AT213" s="12" t="str">
        <f t="shared" si="102"/>
        <v>0</v>
      </c>
      <c r="AU213" s="9">
        <f t="shared" si="103"/>
        <v>8</v>
      </c>
      <c r="AV213" s="4">
        <f t="shared" si="91"/>
        <v>1</v>
      </c>
      <c r="AW213" s="4">
        <f t="shared" si="92"/>
        <v>1</v>
      </c>
      <c r="AX213" s="4">
        <f t="shared" si="93"/>
        <v>1</v>
      </c>
      <c r="AY213" s="4">
        <f t="shared" si="94"/>
        <v>1</v>
      </c>
      <c r="AZ213" s="4">
        <f t="shared" si="95"/>
        <v>1</v>
      </c>
      <c r="BA213" s="4">
        <f t="shared" si="96"/>
        <v>1</v>
      </c>
      <c r="BB213" s="4">
        <f t="shared" si="97"/>
        <v>1</v>
      </c>
      <c r="BC213" s="7">
        <f t="shared" si="98"/>
        <v>0</v>
      </c>
      <c r="BD213" s="7">
        <f t="shared" si="104"/>
        <v>1</v>
      </c>
      <c r="BE213" s="7">
        <f t="shared" si="105"/>
        <v>1</v>
      </c>
      <c r="BF213" s="7">
        <f t="shared" si="106"/>
        <v>0</v>
      </c>
      <c r="BG213" s="7">
        <f t="shared" si="107"/>
        <v>0</v>
      </c>
      <c r="BH213" s="4">
        <f t="shared" si="108"/>
        <v>1</v>
      </c>
      <c r="BI213" s="4">
        <f t="shared" si="99"/>
        <v>0</v>
      </c>
      <c r="BJ213" s="4">
        <f t="shared" si="100"/>
        <v>0</v>
      </c>
      <c r="BK213" s="4">
        <f t="shared" si="101"/>
        <v>0</v>
      </c>
    </row>
    <row r="214" spans="1:63" ht="90" customHeight="1" x14ac:dyDescent="0.25">
      <c r="A214" s="54" t="s">
        <v>1370</v>
      </c>
      <c r="B214" s="55" t="s">
        <v>1371</v>
      </c>
      <c r="C214" s="55" t="s">
        <v>1402</v>
      </c>
      <c r="D214" s="14">
        <v>4</v>
      </c>
      <c r="E214" s="55" t="s">
        <v>1403</v>
      </c>
      <c r="F214" s="29" t="s">
        <v>2258</v>
      </c>
      <c r="G214" s="29" t="s">
        <v>2259</v>
      </c>
      <c r="H214" s="14" t="s">
        <v>2893</v>
      </c>
      <c r="I214" s="29"/>
      <c r="J214" s="29" t="s">
        <v>1404</v>
      </c>
      <c r="K214" s="14" t="s">
        <v>2115</v>
      </c>
      <c r="L214" s="14" t="s">
        <v>2117</v>
      </c>
      <c r="M214" s="14" t="s">
        <v>2130</v>
      </c>
      <c r="N214" s="25" t="s">
        <v>51</v>
      </c>
      <c r="O214" s="25" t="s">
        <v>44</v>
      </c>
      <c r="P214" s="142" t="s">
        <v>3065</v>
      </c>
      <c r="Q214" s="14" t="s">
        <v>111</v>
      </c>
      <c r="R214" s="22">
        <v>1</v>
      </c>
      <c r="S214" s="40">
        <v>160000</v>
      </c>
      <c r="T214" s="21">
        <v>0</v>
      </c>
      <c r="U214" s="21">
        <v>0</v>
      </c>
      <c r="V214" s="21">
        <v>160000</v>
      </c>
      <c r="W214" s="26">
        <v>0</v>
      </c>
      <c r="X214" s="21">
        <v>0</v>
      </c>
      <c r="Y214" s="21">
        <v>0</v>
      </c>
      <c r="Z214" s="21">
        <v>0</v>
      </c>
      <c r="AA214" s="31">
        <v>0</v>
      </c>
      <c r="AB214" s="31">
        <v>0</v>
      </c>
      <c r="AC214" s="31">
        <v>0</v>
      </c>
      <c r="AD214" s="31">
        <v>0</v>
      </c>
      <c r="AE214" s="16" t="s">
        <v>41</v>
      </c>
      <c r="AF214" s="41">
        <v>0</v>
      </c>
      <c r="AG214" s="41">
        <v>0</v>
      </c>
      <c r="AH214" s="41">
        <v>0</v>
      </c>
      <c r="AI214" s="41">
        <v>0</v>
      </c>
      <c r="AJ214" s="41">
        <v>0</v>
      </c>
      <c r="AK214" s="41">
        <v>0</v>
      </c>
      <c r="AL214" s="41">
        <v>0</v>
      </c>
      <c r="AM214" s="15">
        <v>0</v>
      </c>
      <c r="AN214" s="15">
        <v>0</v>
      </c>
      <c r="AO214" s="15">
        <v>0</v>
      </c>
      <c r="AP214" s="15">
        <v>0</v>
      </c>
      <c r="AQ214" s="62" t="s">
        <v>2260</v>
      </c>
      <c r="AR214" s="12">
        <f t="shared" si="89"/>
        <v>0</v>
      </c>
      <c r="AS214" s="12">
        <f t="shared" si="90"/>
        <v>0</v>
      </c>
      <c r="AT214" s="12" t="str">
        <f t="shared" si="102"/>
        <v>B3</v>
      </c>
      <c r="AU214" s="9">
        <f t="shared" si="103"/>
        <v>7</v>
      </c>
      <c r="AV214" s="4">
        <f t="shared" si="91"/>
        <v>1</v>
      </c>
      <c r="AW214" s="4">
        <f t="shared" si="92"/>
        <v>1</v>
      </c>
      <c r="AX214" s="4">
        <f t="shared" si="93"/>
        <v>1</v>
      </c>
      <c r="AY214" s="4">
        <f t="shared" si="94"/>
        <v>1</v>
      </c>
      <c r="AZ214" s="4">
        <f t="shared" si="95"/>
        <v>1</v>
      </c>
      <c r="BA214" s="4">
        <f t="shared" si="96"/>
        <v>1</v>
      </c>
      <c r="BB214" s="4">
        <f t="shared" si="97"/>
        <v>1</v>
      </c>
      <c r="BC214" s="7">
        <f t="shared" si="98"/>
        <v>0</v>
      </c>
      <c r="BD214" s="7">
        <f t="shared" si="104"/>
        <v>1</v>
      </c>
      <c r="BE214" s="7">
        <f t="shared" si="105"/>
        <v>0</v>
      </c>
      <c r="BF214" s="7">
        <f t="shared" si="106"/>
        <v>0</v>
      </c>
      <c r="BG214" s="7">
        <f t="shared" si="107"/>
        <v>1</v>
      </c>
      <c r="BH214" s="4">
        <f t="shared" si="108"/>
        <v>0</v>
      </c>
      <c r="BI214" s="4">
        <f t="shared" si="99"/>
        <v>0</v>
      </c>
      <c r="BJ214" s="4">
        <f t="shared" si="100"/>
        <v>0</v>
      </c>
      <c r="BK214" s="4">
        <f t="shared" si="101"/>
        <v>0</v>
      </c>
    </row>
    <row r="215" spans="1:63" ht="90" customHeight="1" x14ac:dyDescent="0.25">
      <c r="A215" s="17" t="s">
        <v>52</v>
      </c>
      <c r="B215" s="23" t="s">
        <v>53</v>
      </c>
      <c r="C215" s="23" t="s">
        <v>106</v>
      </c>
      <c r="D215" s="18">
        <v>7</v>
      </c>
      <c r="E215" s="23" t="s">
        <v>107</v>
      </c>
      <c r="F215" s="23" t="s">
        <v>108</v>
      </c>
      <c r="G215" s="24" t="s">
        <v>63</v>
      </c>
      <c r="H215" s="14" t="s">
        <v>2893</v>
      </c>
      <c r="I215" s="24" t="s">
        <v>2043</v>
      </c>
      <c r="J215" s="24" t="s">
        <v>109</v>
      </c>
      <c r="K215" s="14" t="s">
        <v>2113</v>
      </c>
      <c r="L215" s="25" t="s">
        <v>2118</v>
      </c>
      <c r="M215" s="25" t="s">
        <v>2118</v>
      </c>
      <c r="N215" s="25" t="s">
        <v>51</v>
      </c>
      <c r="O215" s="25" t="s">
        <v>44</v>
      </c>
      <c r="P215" s="142" t="s">
        <v>3065</v>
      </c>
      <c r="Q215" s="25" t="s">
        <v>45</v>
      </c>
      <c r="R215" s="22">
        <v>1</v>
      </c>
      <c r="S215" s="21">
        <v>30000</v>
      </c>
      <c r="T215" s="31">
        <v>0</v>
      </c>
      <c r="U215" s="31">
        <v>0</v>
      </c>
      <c r="V215" s="31">
        <v>0</v>
      </c>
      <c r="W215" s="31">
        <v>30000</v>
      </c>
      <c r="X215" s="31">
        <v>0</v>
      </c>
      <c r="Y215" s="31">
        <v>0</v>
      </c>
      <c r="Z215" s="31">
        <v>0</v>
      </c>
      <c r="AA215" s="31">
        <v>0</v>
      </c>
      <c r="AB215" s="31">
        <v>0</v>
      </c>
      <c r="AC215" s="31">
        <v>0</v>
      </c>
      <c r="AD215" s="31">
        <v>0</v>
      </c>
      <c r="AE215" s="16" t="s">
        <v>41</v>
      </c>
      <c r="AF215" s="15">
        <v>0</v>
      </c>
      <c r="AG215" s="15">
        <v>0</v>
      </c>
      <c r="AH215" s="15">
        <v>0</v>
      </c>
      <c r="AI215" s="15">
        <v>0</v>
      </c>
      <c r="AJ215" s="15">
        <v>0</v>
      </c>
      <c r="AK215" s="15">
        <v>0</v>
      </c>
      <c r="AL215" s="15">
        <v>0</v>
      </c>
      <c r="AM215" s="15">
        <v>0</v>
      </c>
      <c r="AN215" s="15">
        <v>0</v>
      </c>
      <c r="AO215" s="15">
        <v>0</v>
      </c>
      <c r="AP215" s="15">
        <v>0</v>
      </c>
      <c r="AQ215" s="13"/>
      <c r="AR215" s="12">
        <f t="shared" si="89"/>
        <v>1</v>
      </c>
      <c r="AS215" s="12">
        <f t="shared" si="90"/>
        <v>0</v>
      </c>
      <c r="AT215" s="12" t="str">
        <f t="shared" si="102"/>
        <v>0</v>
      </c>
      <c r="AU215" s="9">
        <f t="shared" si="103"/>
        <v>9</v>
      </c>
      <c r="AV215" s="4">
        <f t="shared" si="91"/>
        <v>1</v>
      </c>
      <c r="AW215" s="4">
        <f t="shared" si="92"/>
        <v>1</v>
      </c>
      <c r="AX215" s="4">
        <f t="shared" si="93"/>
        <v>1</v>
      </c>
      <c r="AY215" s="4">
        <f t="shared" si="94"/>
        <v>1</v>
      </c>
      <c r="AZ215" s="4">
        <f t="shared" si="95"/>
        <v>1</v>
      </c>
      <c r="BA215" s="4">
        <f t="shared" si="96"/>
        <v>1</v>
      </c>
      <c r="BB215" s="4">
        <f t="shared" si="97"/>
        <v>1</v>
      </c>
      <c r="BC215" s="7">
        <f t="shared" si="98"/>
        <v>0</v>
      </c>
      <c r="BD215" s="7">
        <f t="shared" si="104"/>
        <v>1</v>
      </c>
      <c r="BE215" s="7">
        <f t="shared" si="105"/>
        <v>1</v>
      </c>
      <c r="BF215" s="7">
        <f t="shared" si="106"/>
        <v>0</v>
      </c>
      <c r="BG215" s="7">
        <f t="shared" si="107"/>
        <v>0</v>
      </c>
      <c r="BH215" s="4">
        <f t="shared" si="108"/>
        <v>1</v>
      </c>
      <c r="BI215" s="4">
        <f t="shared" si="99"/>
        <v>1</v>
      </c>
      <c r="BJ215" s="4">
        <f t="shared" si="100"/>
        <v>0</v>
      </c>
      <c r="BK215" s="4">
        <f t="shared" si="101"/>
        <v>1</v>
      </c>
    </row>
    <row r="216" spans="1:63" ht="90" customHeight="1" x14ac:dyDescent="0.25">
      <c r="A216" s="54" t="s">
        <v>1012</v>
      </c>
      <c r="B216" s="55" t="s">
        <v>1158</v>
      </c>
      <c r="C216" s="55" t="s">
        <v>2734</v>
      </c>
      <c r="D216" s="56">
        <v>1</v>
      </c>
      <c r="E216" s="55" t="s">
        <v>2947</v>
      </c>
      <c r="F216" s="29" t="s">
        <v>2735</v>
      </c>
      <c r="G216" s="29" t="s">
        <v>2736</v>
      </c>
      <c r="H216" s="14" t="s">
        <v>2893</v>
      </c>
      <c r="I216" s="29"/>
      <c r="J216" s="29"/>
      <c r="K216" s="14" t="s">
        <v>2113</v>
      </c>
      <c r="L216" s="14" t="s">
        <v>2118</v>
      </c>
      <c r="M216" s="14" t="s">
        <v>2118</v>
      </c>
      <c r="N216" s="25" t="s">
        <v>51</v>
      </c>
      <c r="O216" s="25" t="s">
        <v>44</v>
      </c>
      <c r="P216" s="142" t="s">
        <v>3065</v>
      </c>
      <c r="Q216" s="14" t="s">
        <v>111</v>
      </c>
      <c r="R216" s="22">
        <v>1</v>
      </c>
      <c r="S216" s="57">
        <v>170200</v>
      </c>
      <c r="T216" s="57">
        <v>0</v>
      </c>
      <c r="U216" s="31">
        <v>0</v>
      </c>
      <c r="V216" s="57">
        <v>170200</v>
      </c>
      <c r="W216" s="26">
        <v>0</v>
      </c>
      <c r="X216" s="26">
        <v>0</v>
      </c>
      <c r="Y216" s="26">
        <v>0</v>
      </c>
      <c r="Z216" s="26">
        <v>0</v>
      </c>
      <c r="AA216" s="31">
        <v>0</v>
      </c>
      <c r="AB216" s="31">
        <v>0</v>
      </c>
      <c r="AC216" s="31">
        <v>0</v>
      </c>
      <c r="AD216" s="31">
        <v>0</v>
      </c>
      <c r="AE216" s="16" t="s">
        <v>41</v>
      </c>
      <c r="AF216" s="57">
        <v>0</v>
      </c>
      <c r="AG216" s="57">
        <v>0</v>
      </c>
      <c r="AH216" s="57">
        <v>0</v>
      </c>
      <c r="AI216" s="57">
        <v>0</v>
      </c>
      <c r="AJ216" s="57">
        <v>0</v>
      </c>
      <c r="AK216" s="57">
        <v>0</v>
      </c>
      <c r="AL216" s="57">
        <v>0</v>
      </c>
      <c r="AM216" s="15">
        <v>0</v>
      </c>
      <c r="AN216" s="15">
        <v>0</v>
      </c>
      <c r="AO216" s="15">
        <v>0</v>
      </c>
      <c r="AP216" s="15">
        <v>0</v>
      </c>
      <c r="AQ216" s="29"/>
      <c r="AR216" s="12">
        <f t="shared" si="89"/>
        <v>0</v>
      </c>
      <c r="AS216" s="12">
        <f t="shared" si="90"/>
        <v>0</v>
      </c>
      <c r="AT216" s="12" t="str">
        <f t="shared" si="102"/>
        <v>0</v>
      </c>
      <c r="AU216" s="9">
        <f t="shared" si="103"/>
        <v>7</v>
      </c>
      <c r="AV216" s="4">
        <f t="shared" si="91"/>
        <v>1</v>
      </c>
      <c r="AW216" s="4">
        <f t="shared" si="92"/>
        <v>1</v>
      </c>
      <c r="AX216" s="4">
        <f t="shared" si="93"/>
        <v>1</v>
      </c>
      <c r="AY216" s="4">
        <f t="shared" si="94"/>
        <v>1</v>
      </c>
      <c r="AZ216" s="4">
        <f t="shared" si="95"/>
        <v>1</v>
      </c>
      <c r="BA216" s="4">
        <f t="shared" si="96"/>
        <v>1</v>
      </c>
      <c r="BB216" s="4">
        <f t="shared" si="97"/>
        <v>1</v>
      </c>
      <c r="BC216" s="7">
        <f t="shared" si="98"/>
        <v>0</v>
      </c>
      <c r="BD216" s="7">
        <f t="shared" si="104"/>
        <v>1</v>
      </c>
      <c r="BE216" s="7">
        <f t="shared" si="105"/>
        <v>1</v>
      </c>
      <c r="BF216" s="7">
        <f t="shared" si="106"/>
        <v>0</v>
      </c>
      <c r="BG216" s="7">
        <f t="shared" si="107"/>
        <v>0</v>
      </c>
      <c r="BH216" s="4">
        <f t="shared" si="108"/>
        <v>0</v>
      </c>
      <c r="BI216" s="4">
        <f t="shared" si="99"/>
        <v>0</v>
      </c>
      <c r="BJ216" s="4">
        <f t="shared" si="100"/>
        <v>0</v>
      </c>
      <c r="BK216" s="4">
        <f t="shared" si="101"/>
        <v>0</v>
      </c>
    </row>
    <row r="217" spans="1:63" ht="90" customHeight="1" x14ac:dyDescent="0.25">
      <c r="A217" s="54" t="s">
        <v>1012</v>
      </c>
      <c r="B217" s="55" t="s">
        <v>1125</v>
      </c>
      <c r="C217" s="55" t="s">
        <v>1139</v>
      </c>
      <c r="D217" s="56">
        <v>3</v>
      </c>
      <c r="E217" s="55" t="s">
        <v>2684</v>
      </c>
      <c r="F217" s="29" t="s">
        <v>2685</v>
      </c>
      <c r="G217" s="29" t="s">
        <v>1140</v>
      </c>
      <c r="H217" s="14" t="s">
        <v>2893</v>
      </c>
      <c r="I217" s="29" t="s">
        <v>2029</v>
      </c>
      <c r="J217" s="29" t="s">
        <v>2686</v>
      </c>
      <c r="K217" s="14" t="s">
        <v>2115</v>
      </c>
      <c r="L217" s="25" t="s">
        <v>2117</v>
      </c>
      <c r="M217" s="14" t="s">
        <v>2128</v>
      </c>
      <c r="N217" s="25" t="s">
        <v>51</v>
      </c>
      <c r="O217" s="25" t="s">
        <v>44</v>
      </c>
      <c r="P217" s="142" t="s">
        <v>3065</v>
      </c>
      <c r="Q217" s="14" t="s">
        <v>45</v>
      </c>
      <c r="R217" s="22">
        <v>1</v>
      </c>
      <c r="S217" s="57">
        <v>197000</v>
      </c>
      <c r="T217" s="57">
        <v>0</v>
      </c>
      <c r="U217" s="57">
        <v>0</v>
      </c>
      <c r="V217" s="57">
        <v>122000</v>
      </c>
      <c r="W217" s="57">
        <v>75000</v>
      </c>
      <c r="X217" s="26">
        <v>0</v>
      </c>
      <c r="Y217" s="57">
        <v>0</v>
      </c>
      <c r="Z217" s="57">
        <v>0</v>
      </c>
      <c r="AA217" s="31">
        <v>0</v>
      </c>
      <c r="AB217" s="31">
        <v>0</v>
      </c>
      <c r="AC217" s="31">
        <v>0</v>
      </c>
      <c r="AD217" s="31">
        <v>0</v>
      </c>
      <c r="AE217" s="16" t="s">
        <v>41</v>
      </c>
      <c r="AF217" s="57">
        <v>0</v>
      </c>
      <c r="AG217" s="57">
        <v>0</v>
      </c>
      <c r="AH217" s="57">
        <v>0</v>
      </c>
      <c r="AI217" s="57">
        <v>0</v>
      </c>
      <c r="AJ217" s="57">
        <v>0</v>
      </c>
      <c r="AK217" s="57">
        <v>0</v>
      </c>
      <c r="AL217" s="57">
        <v>0</v>
      </c>
      <c r="AM217" s="15">
        <v>0</v>
      </c>
      <c r="AN217" s="15">
        <v>0</v>
      </c>
      <c r="AO217" s="15">
        <v>0</v>
      </c>
      <c r="AP217" s="15">
        <v>0</v>
      </c>
      <c r="AQ217" s="29"/>
      <c r="AR217" s="12">
        <f t="shared" si="89"/>
        <v>0</v>
      </c>
      <c r="AS217" s="12">
        <f t="shared" si="90"/>
        <v>0</v>
      </c>
      <c r="AT217" s="12" t="str">
        <f t="shared" si="102"/>
        <v>B1</v>
      </c>
      <c r="AU217" s="9">
        <f t="shared" si="103"/>
        <v>9</v>
      </c>
      <c r="AV217" s="4">
        <f t="shared" si="91"/>
        <v>1</v>
      </c>
      <c r="AW217" s="4">
        <f t="shared" si="92"/>
        <v>1</v>
      </c>
      <c r="AX217" s="4">
        <f t="shared" si="93"/>
        <v>1</v>
      </c>
      <c r="AY217" s="4">
        <f t="shared" si="94"/>
        <v>1</v>
      </c>
      <c r="AZ217" s="4">
        <f t="shared" si="95"/>
        <v>1</v>
      </c>
      <c r="BA217" s="4">
        <f t="shared" si="96"/>
        <v>1</v>
      </c>
      <c r="BB217" s="4">
        <f t="shared" si="97"/>
        <v>1</v>
      </c>
      <c r="BC217" s="7">
        <f t="shared" si="98"/>
        <v>0</v>
      </c>
      <c r="BD217" s="7">
        <f t="shared" si="104"/>
        <v>1</v>
      </c>
      <c r="BE217" s="7">
        <f t="shared" si="105"/>
        <v>0</v>
      </c>
      <c r="BF217" s="7">
        <f t="shared" si="106"/>
        <v>0</v>
      </c>
      <c r="BG217" s="7">
        <f t="shared" si="107"/>
        <v>1</v>
      </c>
      <c r="BH217" s="4">
        <f t="shared" si="108"/>
        <v>1</v>
      </c>
      <c r="BI217" s="4">
        <f t="shared" si="99"/>
        <v>1</v>
      </c>
      <c r="BJ217" s="4">
        <f t="shared" si="100"/>
        <v>0</v>
      </c>
      <c r="BK217" s="4">
        <f t="shared" si="101"/>
        <v>1</v>
      </c>
    </row>
    <row r="218" spans="1:63" ht="90" customHeight="1" x14ac:dyDescent="0.25">
      <c r="A218" s="54" t="s">
        <v>1012</v>
      </c>
      <c r="B218" s="55" t="s">
        <v>1210</v>
      </c>
      <c r="C218" s="55" t="s">
        <v>3066</v>
      </c>
      <c r="D218" s="56">
        <v>1</v>
      </c>
      <c r="E218" s="55" t="s">
        <v>3067</v>
      </c>
      <c r="F218" s="29" t="s">
        <v>3068</v>
      </c>
      <c r="G218" s="29" t="s">
        <v>3069</v>
      </c>
      <c r="H218" s="14" t="s">
        <v>3070</v>
      </c>
      <c r="I218" s="29" t="s">
        <v>1162</v>
      </c>
      <c r="J218" s="29" t="s">
        <v>3071</v>
      </c>
      <c r="K218" s="14" t="s">
        <v>2115</v>
      </c>
      <c r="L218" s="14" t="s">
        <v>2117</v>
      </c>
      <c r="M218" s="14" t="s">
        <v>2132</v>
      </c>
      <c r="N218" s="25" t="s">
        <v>43</v>
      </c>
      <c r="O218" s="25" t="s">
        <v>44</v>
      </c>
      <c r="P218" s="142" t="s">
        <v>3065</v>
      </c>
      <c r="Q218" s="14" t="s">
        <v>45</v>
      </c>
      <c r="R218" s="22"/>
      <c r="S218" s="57">
        <v>0</v>
      </c>
      <c r="T218" s="57">
        <v>0</v>
      </c>
      <c r="U218" s="57">
        <v>0</v>
      </c>
      <c r="V218" s="57">
        <v>0</v>
      </c>
      <c r="W218" s="57">
        <v>0</v>
      </c>
      <c r="X218" s="57">
        <v>0</v>
      </c>
      <c r="Y218" s="57">
        <v>0</v>
      </c>
      <c r="Z218" s="57">
        <v>0</v>
      </c>
      <c r="AA218" s="31">
        <v>0</v>
      </c>
      <c r="AB218" s="31">
        <v>0</v>
      </c>
      <c r="AC218" s="31">
        <v>0</v>
      </c>
      <c r="AD218" s="31">
        <v>0</v>
      </c>
      <c r="AE218" s="16" t="s">
        <v>3072</v>
      </c>
      <c r="AF218" s="57">
        <v>31198</v>
      </c>
      <c r="AG218" s="57">
        <v>0</v>
      </c>
      <c r="AH218" s="57">
        <v>31198</v>
      </c>
      <c r="AI218" s="57">
        <v>0</v>
      </c>
      <c r="AJ218" s="57">
        <v>0</v>
      </c>
      <c r="AK218" s="57">
        <v>0</v>
      </c>
      <c r="AL218" s="57">
        <v>0</v>
      </c>
      <c r="AM218" s="15">
        <v>0</v>
      </c>
      <c r="AN218" s="15">
        <v>0</v>
      </c>
      <c r="AO218" s="15">
        <v>0</v>
      </c>
      <c r="AP218" s="15">
        <v>0</v>
      </c>
      <c r="AQ218" s="29" t="s">
        <v>1221</v>
      </c>
      <c r="AR218" s="12">
        <f t="shared" si="89"/>
        <v>1</v>
      </c>
      <c r="AS218" s="12">
        <f t="shared" si="90"/>
        <v>0</v>
      </c>
      <c r="AT218" s="12" t="str">
        <f t="shared" si="102"/>
        <v>B5</v>
      </c>
      <c r="AU218" s="9">
        <f t="shared" si="103"/>
        <v>6</v>
      </c>
      <c r="AV218" s="4">
        <f t="shared" si="91"/>
        <v>1</v>
      </c>
      <c r="AW218" s="4">
        <f t="shared" si="92"/>
        <v>1</v>
      </c>
      <c r="AX218" s="4">
        <f t="shared" si="93"/>
        <v>0</v>
      </c>
      <c r="AY218" s="4">
        <f t="shared" si="94"/>
        <v>1</v>
      </c>
      <c r="AZ218" s="4">
        <f t="shared" si="95"/>
        <v>0</v>
      </c>
      <c r="BA218" s="4">
        <f t="shared" si="96"/>
        <v>0</v>
      </c>
      <c r="BB218" s="4">
        <f t="shared" si="97"/>
        <v>0</v>
      </c>
      <c r="BC218" s="7">
        <f t="shared" si="98"/>
        <v>0</v>
      </c>
      <c r="BD218" s="7">
        <f t="shared" si="104"/>
        <v>1</v>
      </c>
      <c r="BE218" s="7">
        <f t="shared" si="105"/>
        <v>0</v>
      </c>
      <c r="BF218" s="7">
        <f t="shared" si="106"/>
        <v>0</v>
      </c>
      <c r="BG218" s="7">
        <f t="shared" si="107"/>
        <v>1</v>
      </c>
      <c r="BH218" s="4">
        <f t="shared" si="108"/>
        <v>1</v>
      </c>
      <c r="BI218" s="4">
        <f t="shared" si="99"/>
        <v>1</v>
      </c>
      <c r="BJ218" s="4">
        <f t="shared" si="100"/>
        <v>0</v>
      </c>
      <c r="BK218" s="4">
        <f t="shared" si="101"/>
        <v>1</v>
      </c>
    </row>
    <row r="219" spans="1:63" ht="90" customHeight="1" x14ac:dyDescent="0.25">
      <c r="A219" s="54" t="s">
        <v>1012</v>
      </c>
      <c r="B219" s="55" t="s">
        <v>1222</v>
      </c>
      <c r="C219" s="55" t="s">
        <v>1226</v>
      </c>
      <c r="D219" s="56">
        <v>3</v>
      </c>
      <c r="E219" s="55" t="s">
        <v>1227</v>
      </c>
      <c r="F219" s="29" t="s">
        <v>1228</v>
      </c>
      <c r="G219" s="29" t="s">
        <v>2756</v>
      </c>
      <c r="H219" s="14" t="s">
        <v>2893</v>
      </c>
      <c r="I219" s="29" t="s">
        <v>2029</v>
      </c>
      <c r="J219" s="29" t="s">
        <v>1229</v>
      </c>
      <c r="K219" s="14" t="s">
        <v>2115</v>
      </c>
      <c r="L219" s="14" t="s">
        <v>2117</v>
      </c>
      <c r="M219" s="14" t="s">
        <v>2130</v>
      </c>
      <c r="N219" s="25" t="s">
        <v>51</v>
      </c>
      <c r="O219" s="25" t="s">
        <v>44</v>
      </c>
      <c r="P219" s="142" t="s">
        <v>3065</v>
      </c>
      <c r="Q219" s="14" t="s">
        <v>45</v>
      </c>
      <c r="R219" s="22">
        <v>1</v>
      </c>
      <c r="S219" s="57">
        <v>0</v>
      </c>
      <c r="T219" s="57">
        <v>0</v>
      </c>
      <c r="U219" s="57">
        <v>0</v>
      </c>
      <c r="V219" s="57">
        <v>0</v>
      </c>
      <c r="W219" s="57">
        <v>0</v>
      </c>
      <c r="X219" s="57">
        <v>0</v>
      </c>
      <c r="Y219" s="57">
        <v>0</v>
      </c>
      <c r="Z219" s="57">
        <v>0</v>
      </c>
      <c r="AA219" s="31">
        <v>0</v>
      </c>
      <c r="AB219" s="31">
        <v>0</v>
      </c>
      <c r="AC219" s="31">
        <v>0</v>
      </c>
      <c r="AD219" s="31">
        <v>0</v>
      </c>
      <c r="AE219" s="16" t="s">
        <v>41</v>
      </c>
      <c r="AF219" s="57">
        <v>20000</v>
      </c>
      <c r="AG219" s="57">
        <v>0</v>
      </c>
      <c r="AH219" s="57">
        <v>0</v>
      </c>
      <c r="AI219" s="57">
        <v>20000</v>
      </c>
      <c r="AJ219" s="57">
        <v>0</v>
      </c>
      <c r="AK219" s="57">
        <v>0</v>
      </c>
      <c r="AL219" s="57">
        <v>0</v>
      </c>
      <c r="AM219" s="15">
        <v>0</v>
      </c>
      <c r="AN219" s="15">
        <v>0</v>
      </c>
      <c r="AO219" s="15">
        <v>0</v>
      </c>
      <c r="AP219" s="15">
        <v>0</v>
      </c>
      <c r="AQ219" s="29"/>
      <c r="AR219" s="12">
        <f t="shared" si="89"/>
        <v>1</v>
      </c>
      <c r="AS219" s="12">
        <f t="shared" si="90"/>
        <v>0</v>
      </c>
      <c r="AT219" s="12" t="str">
        <f t="shared" si="102"/>
        <v>B3</v>
      </c>
      <c r="AU219" s="9">
        <f t="shared" si="103"/>
        <v>8</v>
      </c>
      <c r="AV219" s="4">
        <f t="shared" si="91"/>
        <v>1</v>
      </c>
      <c r="AW219" s="4">
        <f t="shared" si="92"/>
        <v>1</v>
      </c>
      <c r="AX219" s="4">
        <f t="shared" si="93"/>
        <v>0</v>
      </c>
      <c r="AY219" s="4">
        <f t="shared" si="94"/>
        <v>1</v>
      </c>
      <c r="AZ219" s="4">
        <f t="shared" si="95"/>
        <v>1</v>
      </c>
      <c r="BA219" s="4">
        <f t="shared" si="96"/>
        <v>1</v>
      </c>
      <c r="BB219" s="4">
        <f t="shared" si="97"/>
        <v>1</v>
      </c>
      <c r="BC219" s="7">
        <f t="shared" si="98"/>
        <v>0</v>
      </c>
      <c r="BD219" s="7">
        <f t="shared" si="104"/>
        <v>1</v>
      </c>
      <c r="BE219" s="7">
        <f t="shared" si="105"/>
        <v>0</v>
      </c>
      <c r="BF219" s="7">
        <f t="shared" si="106"/>
        <v>0</v>
      </c>
      <c r="BG219" s="7">
        <f t="shared" si="107"/>
        <v>1</v>
      </c>
      <c r="BH219" s="4">
        <f t="shared" si="108"/>
        <v>1</v>
      </c>
      <c r="BI219" s="4">
        <f t="shared" si="99"/>
        <v>1</v>
      </c>
      <c r="BJ219" s="4">
        <f t="shared" si="100"/>
        <v>0</v>
      </c>
      <c r="BK219" s="4">
        <f t="shared" si="101"/>
        <v>1</v>
      </c>
    </row>
    <row r="220" spans="1:63" ht="90" customHeight="1" x14ac:dyDescent="0.25">
      <c r="A220" s="54" t="s">
        <v>1012</v>
      </c>
      <c r="B220" s="55" t="s">
        <v>1141</v>
      </c>
      <c r="C220" s="55" t="s">
        <v>2700</v>
      </c>
      <c r="D220" s="56">
        <v>5</v>
      </c>
      <c r="E220" s="55" t="s">
        <v>2701</v>
      </c>
      <c r="F220" s="29" t="s">
        <v>2702</v>
      </c>
      <c r="G220" s="29" t="s">
        <v>2703</v>
      </c>
      <c r="H220" s="14" t="s">
        <v>2893</v>
      </c>
      <c r="I220" s="29" t="s">
        <v>2029</v>
      </c>
      <c r="J220" s="29" t="s">
        <v>2704</v>
      </c>
      <c r="K220" s="14" t="s">
        <v>2115</v>
      </c>
      <c r="L220" s="25" t="s">
        <v>2117</v>
      </c>
      <c r="M220" s="25" t="s">
        <v>2130</v>
      </c>
      <c r="N220" s="25" t="s">
        <v>51</v>
      </c>
      <c r="O220" s="25" t="s">
        <v>439</v>
      </c>
      <c r="P220" s="142" t="s">
        <v>3065</v>
      </c>
      <c r="Q220" s="14" t="s">
        <v>111</v>
      </c>
      <c r="R220" s="22">
        <v>1</v>
      </c>
      <c r="S220" s="57">
        <v>250000</v>
      </c>
      <c r="T220" s="57">
        <v>0</v>
      </c>
      <c r="U220" s="57">
        <v>0</v>
      </c>
      <c r="V220" s="57">
        <v>0</v>
      </c>
      <c r="W220" s="57">
        <v>0</v>
      </c>
      <c r="X220" s="57">
        <v>150000</v>
      </c>
      <c r="Y220" s="57">
        <v>10000</v>
      </c>
      <c r="Z220" s="57">
        <v>0</v>
      </c>
      <c r="AA220" s="31">
        <v>0</v>
      </c>
      <c r="AB220" s="31">
        <v>0</v>
      </c>
      <c r="AC220" s="31">
        <v>0</v>
      </c>
      <c r="AD220" s="31">
        <v>0</v>
      </c>
      <c r="AE220" s="16" t="s">
        <v>2705</v>
      </c>
      <c r="AF220" s="57">
        <v>60000</v>
      </c>
      <c r="AG220" s="57">
        <v>0</v>
      </c>
      <c r="AH220" s="57">
        <v>60000</v>
      </c>
      <c r="AI220" s="57">
        <v>0</v>
      </c>
      <c r="AJ220" s="57">
        <v>0</v>
      </c>
      <c r="AK220" s="57">
        <v>0</v>
      </c>
      <c r="AL220" s="57">
        <v>0</v>
      </c>
      <c r="AM220" s="15">
        <v>0</v>
      </c>
      <c r="AN220" s="15">
        <v>0</v>
      </c>
      <c r="AO220" s="15">
        <v>0</v>
      </c>
      <c r="AP220" s="15">
        <v>0</v>
      </c>
      <c r="AQ220" s="29"/>
      <c r="AR220" s="12">
        <f t="shared" si="89"/>
        <v>0</v>
      </c>
      <c r="AS220" s="12">
        <f t="shared" si="90"/>
        <v>0</v>
      </c>
      <c r="AT220" s="12" t="str">
        <f t="shared" si="102"/>
        <v>B3</v>
      </c>
      <c r="AU220" s="9">
        <f t="shared" si="103"/>
        <v>7</v>
      </c>
      <c r="AV220" s="4">
        <f t="shared" si="91"/>
        <v>0</v>
      </c>
      <c r="AW220" s="4">
        <f t="shared" si="92"/>
        <v>1</v>
      </c>
      <c r="AX220" s="4">
        <f t="shared" si="93"/>
        <v>1</v>
      </c>
      <c r="AY220" s="4">
        <f t="shared" si="94"/>
        <v>1</v>
      </c>
      <c r="AZ220" s="4">
        <f t="shared" si="95"/>
        <v>1</v>
      </c>
      <c r="BA220" s="4">
        <f t="shared" si="96"/>
        <v>1</v>
      </c>
      <c r="BB220" s="4">
        <f t="shared" si="97"/>
        <v>1</v>
      </c>
      <c r="BC220" s="7">
        <f t="shared" si="98"/>
        <v>0</v>
      </c>
      <c r="BD220" s="7">
        <f t="shared" si="104"/>
        <v>1</v>
      </c>
      <c r="BE220" s="7">
        <f t="shared" si="105"/>
        <v>0</v>
      </c>
      <c r="BF220" s="7">
        <f t="shared" si="106"/>
        <v>0</v>
      </c>
      <c r="BG220" s="7">
        <f t="shared" si="107"/>
        <v>1</v>
      </c>
      <c r="BH220" s="4">
        <f t="shared" si="108"/>
        <v>1</v>
      </c>
      <c r="BI220" s="4">
        <f t="shared" si="99"/>
        <v>0</v>
      </c>
      <c r="BJ220" s="4">
        <f t="shared" si="100"/>
        <v>0</v>
      </c>
      <c r="BK220" s="4">
        <f t="shared" si="101"/>
        <v>0</v>
      </c>
    </row>
    <row r="221" spans="1:63" ht="90" customHeight="1" x14ac:dyDescent="0.25">
      <c r="A221" s="17" t="s">
        <v>318</v>
      </c>
      <c r="B221" s="23" t="s">
        <v>319</v>
      </c>
      <c r="C221" s="23" t="s">
        <v>370</v>
      </c>
      <c r="D221" s="18">
        <v>12</v>
      </c>
      <c r="E221" s="23" t="s">
        <v>2239</v>
      </c>
      <c r="F221" s="24" t="s">
        <v>371</v>
      </c>
      <c r="G221" s="24" t="s">
        <v>372</v>
      </c>
      <c r="H221" s="14" t="s">
        <v>2893</v>
      </c>
      <c r="I221" s="24" t="s">
        <v>329</v>
      </c>
      <c r="J221" s="24" t="s">
        <v>373</v>
      </c>
      <c r="K221" s="14" t="s">
        <v>2115</v>
      </c>
      <c r="L221" s="14" t="s">
        <v>2117</v>
      </c>
      <c r="M221" s="14" t="s">
        <v>2132</v>
      </c>
      <c r="N221" s="25" t="s">
        <v>279</v>
      </c>
      <c r="O221" s="25" t="s">
        <v>44</v>
      </c>
      <c r="P221" s="142" t="s">
        <v>3065</v>
      </c>
      <c r="Q221" s="14" t="s">
        <v>45</v>
      </c>
      <c r="R221" s="22">
        <v>1</v>
      </c>
      <c r="S221" s="31">
        <v>50000</v>
      </c>
      <c r="T221" s="31">
        <v>0</v>
      </c>
      <c r="U221" s="31">
        <v>0</v>
      </c>
      <c r="V221" s="31">
        <v>50000</v>
      </c>
      <c r="W221" s="31">
        <v>0</v>
      </c>
      <c r="X221" s="31">
        <v>0</v>
      </c>
      <c r="Y221" s="31">
        <v>0</v>
      </c>
      <c r="Z221" s="31">
        <v>0</v>
      </c>
      <c r="AA221" s="31">
        <v>0</v>
      </c>
      <c r="AB221" s="31">
        <v>0</v>
      </c>
      <c r="AC221" s="31">
        <v>0</v>
      </c>
      <c r="AD221" s="31">
        <v>0</v>
      </c>
      <c r="AE221" s="16" t="s">
        <v>41</v>
      </c>
      <c r="AF221" s="15">
        <v>0</v>
      </c>
      <c r="AG221" s="15">
        <v>0</v>
      </c>
      <c r="AH221" s="15">
        <v>0</v>
      </c>
      <c r="AI221" s="15">
        <v>0</v>
      </c>
      <c r="AJ221" s="15">
        <v>0</v>
      </c>
      <c r="AK221" s="15">
        <v>0</v>
      </c>
      <c r="AL221" s="15">
        <v>0</v>
      </c>
      <c r="AM221" s="15">
        <v>0</v>
      </c>
      <c r="AN221" s="15">
        <v>0</v>
      </c>
      <c r="AO221" s="15">
        <v>0</v>
      </c>
      <c r="AP221" s="15">
        <v>0</v>
      </c>
      <c r="AQ221" s="13"/>
      <c r="AR221" s="12">
        <f t="shared" si="89"/>
        <v>1</v>
      </c>
      <c r="AS221" s="12">
        <f t="shared" si="90"/>
        <v>0</v>
      </c>
      <c r="AT221" s="12" t="str">
        <f t="shared" si="102"/>
        <v>B5</v>
      </c>
      <c r="AU221" s="9">
        <f t="shared" si="103"/>
        <v>9</v>
      </c>
      <c r="AV221" s="4">
        <f t="shared" si="91"/>
        <v>1</v>
      </c>
      <c r="AW221" s="4">
        <f t="shared" si="92"/>
        <v>1</v>
      </c>
      <c r="AX221" s="4">
        <f t="shared" si="93"/>
        <v>1</v>
      </c>
      <c r="AY221" s="4">
        <f t="shared" si="94"/>
        <v>1</v>
      </c>
      <c r="AZ221" s="4">
        <f t="shared" si="95"/>
        <v>1</v>
      </c>
      <c r="BA221" s="4">
        <f t="shared" si="96"/>
        <v>1</v>
      </c>
      <c r="BB221" s="4">
        <f t="shared" si="97"/>
        <v>1</v>
      </c>
      <c r="BC221" s="7">
        <f t="shared" si="98"/>
        <v>0</v>
      </c>
      <c r="BD221" s="7">
        <f t="shared" si="104"/>
        <v>1</v>
      </c>
      <c r="BE221" s="7">
        <f t="shared" si="105"/>
        <v>0</v>
      </c>
      <c r="BF221" s="7">
        <f t="shared" si="106"/>
        <v>0</v>
      </c>
      <c r="BG221" s="7">
        <f t="shared" si="107"/>
        <v>1</v>
      </c>
      <c r="BH221" s="4">
        <f t="shared" si="108"/>
        <v>1</v>
      </c>
      <c r="BI221" s="4">
        <f t="shared" si="99"/>
        <v>1</v>
      </c>
      <c r="BJ221" s="4">
        <f t="shared" si="100"/>
        <v>0</v>
      </c>
      <c r="BK221" s="4">
        <f t="shared" si="101"/>
        <v>1</v>
      </c>
    </row>
    <row r="222" spans="1:63" ht="90" customHeight="1" x14ac:dyDescent="0.25">
      <c r="A222" s="54" t="s">
        <v>1012</v>
      </c>
      <c r="B222" s="55" t="s">
        <v>1222</v>
      </c>
      <c r="C222" s="55" t="s">
        <v>1230</v>
      </c>
      <c r="D222" s="56">
        <v>1</v>
      </c>
      <c r="E222" s="55" t="s">
        <v>1231</v>
      </c>
      <c r="F222" s="29" t="s">
        <v>1232</v>
      </c>
      <c r="G222" s="29" t="s">
        <v>1233</v>
      </c>
      <c r="H222" s="14" t="s">
        <v>2893</v>
      </c>
      <c r="I222" s="29" t="s">
        <v>2078</v>
      </c>
      <c r="J222" s="29" t="s">
        <v>1234</v>
      </c>
      <c r="K222" s="14" t="s">
        <v>2115</v>
      </c>
      <c r="L222" s="14" t="s">
        <v>2117</v>
      </c>
      <c r="M222" s="14" t="s">
        <v>2130</v>
      </c>
      <c r="N222" s="25" t="s">
        <v>51</v>
      </c>
      <c r="O222" s="25" t="s">
        <v>44</v>
      </c>
      <c r="P222" s="142" t="s">
        <v>3065</v>
      </c>
      <c r="Q222" s="14" t="s">
        <v>45</v>
      </c>
      <c r="R222" s="22">
        <v>1</v>
      </c>
      <c r="S222" s="57">
        <v>0</v>
      </c>
      <c r="T222" s="57">
        <v>0</v>
      </c>
      <c r="U222" s="57">
        <v>0</v>
      </c>
      <c r="V222" s="57">
        <v>0</v>
      </c>
      <c r="W222" s="57">
        <v>0</v>
      </c>
      <c r="X222" s="57">
        <v>0</v>
      </c>
      <c r="Y222" s="57">
        <v>0</v>
      </c>
      <c r="Z222" s="57">
        <v>0</v>
      </c>
      <c r="AA222" s="31">
        <v>0</v>
      </c>
      <c r="AB222" s="31">
        <v>0</v>
      </c>
      <c r="AC222" s="31">
        <v>0</v>
      </c>
      <c r="AD222" s="31">
        <v>0</v>
      </c>
      <c r="AE222" s="16" t="s">
        <v>41</v>
      </c>
      <c r="AF222" s="57">
        <v>30000</v>
      </c>
      <c r="AG222" s="57">
        <v>0</v>
      </c>
      <c r="AH222" s="57">
        <v>30000</v>
      </c>
      <c r="AI222" s="57">
        <v>0</v>
      </c>
      <c r="AJ222" s="57">
        <v>0</v>
      </c>
      <c r="AK222" s="57">
        <v>0</v>
      </c>
      <c r="AL222" s="57">
        <v>0</v>
      </c>
      <c r="AM222" s="15">
        <v>0</v>
      </c>
      <c r="AN222" s="15">
        <v>0</v>
      </c>
      <c r="AO222" s="15">
        <v>0</v>
      </c>
      <c r="AP222" s="15">
        <v>0</v>
      </c>
      <c r="AQ222" s="29"/>
      <c r="AR222" s="12">
        <f t="shared" si="89"/>
        <v>1</v>
      </c>
      <c r="AS222" s="12">
        <f t="shared" si="90"/>
        <v>0</v>
      </c>
      <c r="AT222" s="12" t="str">
        <f t="shared" si="102"/>
        <v>B3</v>
      </c>
      <c r="AU222" s="9">
        <f t="shared" si="103"/>
        <v>8</v>
      </c>
      <c r="AV222" s="4">
        <f t="shared" si="91"/>
        <v>1</v>
      </c>
      <c r="AW222" s="4">
        <f t="shared" si="92"/>
        <v>1</v>
      </c>
      <c r="AX222" s="4">
        <f t="shared" si="93"/>
        <v>0</v>
      </c>
      <c r="AY222" s="4">
        <f t="shared" si="94"/>
        <v>1</v>
      </c>
      <c r="AZ222" s="4">
        <f t="shared" si="95"/>
        <v>1</v>
      </c>
      <c r="BA222" s="4">
        <f t="shared" si="96"/>
        <v>1</v>
      </c>
      <c r="BB222" s="4">
        <f t="shared" si="97"/>
        <v>1</v>
      </c>
      <c r="BC222" s="7">
        <f t="shared" si="98"/>
        <v>0</v>
      </c>
      <c r="BD222" s="7">
        <f t="shared" si="104"/>
        <v>1</v>
      </c>
      <c r="BE222" s="7">
        <f t="shared" si="105"/>
        <v>0</v>
      </c>
      <c r="BF222" s="7">
        <f t="shared" si="106"/>
        <v>0</v>
      </c>
      <c r="BG222" s="7">
        <f t="shared" si="107"/>
        <v>1</v>
      </c>
      <c r="BH222" s="4">
        <f t="shared" si="108"/>
        <v>1</v>
      </c>
      <c r="BI222" s="4">
        <f t="shared" si="99"/>
        <v>1</v>
      </c>
      <c r="BJ222" s="4">
        <f t="shared" si="100"/>
        <v>0</v>
      </c>
      <c r="BK222" s="4">
        <f t="shared" si="101"/>
        <v>1</v>
      </c>
    </row>
    <row r="223" spans="1:63" ht="90" customHeight="1" x14ac:dyDescent="0.25">
      <c r="A223" s="17" t="s">
        <v>318</v>
      </c>
      <c r="B223" s="23" t="s">
        <v>319</v>
      </c>
      <c r="C223" s="23" t="s">
        <v>340</v>
      </c>
      <c r="D223" s="18">
        <v>4</v>
      </c>
      <c r="E223" s="23" t="s">
        <v>341</v>
      </c>
      <c r="F223" s="24" t="s">
        <v>342</v>
      </c>
      <c r="G223" s="24" t="s">
        <v>343</v>
      </c>
      <c r="H223" s="14" t="s">
        <v>2893</v>
      </c>
      <c r="I223" s="24" t="s">
        <v>329</v>
      </c>
      <c r="J223" s="24" t="s">
        <v>344</v>
      </c>
      <c r="K223" s="25" t="s">
        <v>2113</v>
      </c>
      <c r="L223" s="25" t="s">
        <v>2118</v>
      </c>
      <c r="M223" s="25" t="s">
        <v>2118</v>
      </c>
      <c r="N223" s="25" t="s">
        <v>279</v>
      </c>
      <c r="O223" s="25" t="s">
        <v>3059</v>
      </c>
      <c r="P223" s="142" t="s">
        <v>3065</v>
      </c>
      <c r="Q223" s="14" t="s">
        <v>45</v>
      </c>
      <c r="R223" s="22">
        <v>1</v>
      </c>
      <c r="S223" s="31">
        <v>350000</v>
      </c>
      <c r="T223" s="31">
        <v>17500</v>
      </c>
      <c r="U223" s="31">
        <v>0</v>
      </c>
      <c r="V223" s="31">
        <v>367500</v>
      </c>
      <c r="W223" s="31">
        <v>0</v>
      </c>
      <c r="X223" s="31">
        <v>0</v>
      </c>
      <c r="Y223" s="31">
        <v>0</v>
      </c>
      <c r="Z223" s="31">
        <v>0</v>
      </c>
      <c r="AA223" s="31">
        <v>0</v>
      </c>
      <c r="AB223" s="31">
        <v>0</v>
      </c>
      <c r="AC223" s="31">
        <v>0</v>
      </c>
      <c r="AD223" s="31">
        <v>0</v>
      </c>
      <c r="AE223" s="16" t="s">
        <v>41</v>
      </c>
      <c r="AF223" s="15">
        <v>0</v>
      </c>
      <c r="AG223" s="15">
        <v>0</v>
      </c>
      <c r="AH223" s="15">
        <v>0</v>
      </c>
      <c r="AI223" s="15">
        <v>0</v>
      </c>
      <c r="AJ223" s="15">
        <v>0</v>
      </c>
      <c r="AK223" s="15">
        <v>0</v>
      </c>
      <c r="AL223" s="15">
        <v>0</v>
      </c>
      <c r="AM223" s="15">
        <v>0</v>
      </c>
      <c r="AN223" s="15">
        <v>0</v>
      </c>
      <c r="AO223" s="15">
        <v>0</v>
      </c>
      <c r="AP223" s="15">
        <v>0</v>
      </c>
      <c r="AQ223" s="13"/>
      <c r="AR223" s="12">
        <f t="shared" si="89"/>
        <v>0</v>
      </c>
      <c r="AS223" s="12">
        <f t="shared" si="90"/>
        <v>0</v>
      </c>
      <c r="AT223" s="12" t="str">
        <f t="shared" si="102"/>
        <v>0</v>
      </c>
      <c r="AU223" s="9">
        <f t="shared" si="103"/>
        <v>7</v>
      </c>
      <c r="AV223" s="4">
        <f t="shared" si="91"/>
        <v>0</v>
      </c>
      <c r="AW223" s="4">
        <f t="shared" si="92"/>
        <v>1</v>
      </c>
      <c r="AX223" s="4">
        <f t="shared" si="93"/>
        <v>0</v>
      </c>
      <c r="AY223" s="4">
        <f t="shared" si="94"/>
        <v>1</v>
      </c>
      <c r="AZ223" s="4">
        <f t="shared" si="95"/>
        <v>1</v>
      </c>
      <c r="BA223" s="4">
        <f t="shared" si="96"/>
        <v>1</v>
      </c>
      <c r="BB223" s="4">
        <f t="shared" si="97"/>
        <v>1</v>
      </c>
      <c r="BC223" s="7">
        <f t="shared" si="98"/>
        <v>0</v>
      </c>
      <c r="BD223" s="7">
        <f t="shared" si="104"/>
        <v>1</v>
      </c>
      <c r="BE223" s="7">
        <f t="shared" si="105"/>
        <v>1</v>
      </c>
      <c r="BF223" s="7">
        <f t="shared" si="106"/>
        <v>0</v>
      </c>
      <c r="BG223" s="7">
        <f t="shared" si="107"/>
        <v>0</v>
      </c>
      <c r="BH223" s="4">
        <f t="shared" si="108"/>
        <v>1</v>
      </c>
      <c r="BI223" s="4">
        <f t="shared" si="99"/>
        <v>1</v>
      </c>
      <c r="BJ223" s="4">
        <f t="shared" si="100"/>
        <v>0</v>
      </c>
      <c r="BK223" s="4">
        <f t="shared" si="101"/>
        <v>1</v>
      </c>
    </row>
    <row r="224" spans="1:63" ht="90" customHeight="1" x14ac:dyDescent="0.25">
      <c r="A224" s="17" t="s">
        <v>52</v>
      </c>
      <c r="B224" s="23" t="s">
        <v>53</v>
      </c>
      <c r="C224" s="23" t="s">
        <v>75</v>
      </c>
      <c r="D224" s="18">
        <v>9</v>
      </c>
      <c r="E224" s="23" t="s">
        <v>76</v>
      </c>
      <c r="F224" s="23" t="s">
        <v>77</v>
      </c>
      <c r="G224" s="24" t="s">
        <v>78</v>
      </c>
      <c r="H224" s="14" t="s">
        <v>2893</v>
      </c>
      <c r="I224" s="24" t="s">
        <v>79</v>
      </c>
      <c r="J224" s="24" t="s">
        <v>80</v>
      </c>
      <c r="K224" s="14" t="s">
        <v>2114</v>
      </c>
      <c r="L224" s="25" t="s">
        <v>2119</v>
      </c>
      <c r="M224" s="25" t="s">
        <v>2910</v>
      </c>
      <c r="N224" s="25" t="s">
        <v>51</v>
      </c>
      <c r="O224" s="25" t="s">
        <v>44</v>
      </c>
      <c r="P224" s="142" t="s">
        <v>3065</v>
      </c>
      <c r="Q224" s="25" t="s">
        <v>45</v>
      </c>
      <c r="R224" s="30">
        <v>1</v>
      </c>
      <c r="S224" s="21">
        <v>7000</v>
      </c>
      <c r="T224" s="31">
        <v>0</v>
      </c>
      <c r="U224" s="31">
        <v>0</v>
      </c>
      <c r="V224" s="31">
        <v>7000</v>
      </c>
      <c r="W224" s="31">
        <v>0</v>
      </c>
      <c r="X224" s="31">
        <v>0</v>
      </c>
      <c r="Y224" s="31">
        <v>0</v>
      </c>
      <c r="Z224" s="31">
        <v>0</v>
      </c>
      <c r="AA224" s="31">
        <v>0</v>
      </c>
      <c r="AB224" s="31">
        <v>0</v>
      </c>
      <c r="AC224" s="31">
        <v>0</v>
      </c>
      <c r="AD224" s="31">
        <v>0</v>
      </c>
      <c r="AE224" s="16" t="s">
        <v>41</v>
      </c>
      <c r="AF224" s="15">
        <v>0</v>
      </c>
      <c r="AG224" s="15">
        <v>0</v>
      </c>
      <c r="AH224" s="15">
        <v>0</v>
      </c>
      <c r="AI224" s="15">
        <v>0</v>
      </c>
      <c r="AJ224" s="15">
        <v>0</v>
      </c>
      <c r="AK224" s="15">
        <v>0</v>
      </c>
      <c r="AL224" s="15">
        <v>0</v>
      </c>
      <c r="AM224" s="15">
        <v>0</v>
      </c>
      <c r="AN224" s="15">
        <v>0</v>
      </c>
      <c r="AO224" s="15">
        <v>0</v>
      </c>
      <c r="AP224" s="15">
        <v>0</v>
      </c>
      <c r="AQ224" s="13"/>
      <c r="AR224" s="12">
        <f t="shared" si="89"/>
        <v>1</v>
      </c>
      <c r="AS224" s="12">
        <f t="shared" si="90"/>
        <v>0</v>
      </c>
      <c r="AT224" s="12" t="str">
        <f t="shared" si="102"/>
        <v>C1</v>
      </c>
      <c r="AU224" s="9">
        <f t="shared" si="103"/>
        <v>9</v>
      </c>
      <c r="AV224" s="4">
        <f t="shared" si="91"/>
        <v>1</v>
      </c>
      <c r="AW224" s="4">
        <f t="shared" si="92"/>
        <v>1</v>
      </c>
      <c r="AX224" s="4">
        <f t="shared" si="93"/>
        <v>1</v>
      </c>
      <c r="AY224" s="4">
        <f t="shared" si="94"/>
        <v>1</v>
      </c>
      <c r="AZ224" s="4">
        <f t="shared" si="95"/>
        <v>1</v>
      </c>
      <c r="BA224" s="4">
        <f t="shared" si="96"/>
        <v>1</v>
      </c>
      <c r="BB224" s="4">
        <f t="shared" si="97"/>
        <v>1</v>
      </c>
      <c r="BC224" s="7">
        <f t="shared" si="98"/>
        <v>0</v>
      </c>
      <c r="BD224" s="7">
        <f t="shared" si="104"/>
        <v>1</v>
      </c>
      <c r="BE224" s="7">
        <f t="shared" si="105"/>
        <v>0</v>
      </c>
      <c r="BF224" s="7">
        <f t="shared" si="106"/>
        <v>1</v>
      </c>
      <c r="BG224" s="7">
        <f t="shared" si="107"/>
        <v>0</v>
      </c>
      <c r="BH224" s="4">
        <f t="shared" si="108"/>
        <v>1</v>
      </c>
      <c r="BI224" s="4">
        <f t="shared" si="99"/>
        <v>1</v>
      </c>
      <c r="BJ224" s="4">
        <f t="shared" si="100"/>
        <v>0</v>
      </c>
      <c r="BK224" s="4">
        <f t="shared" si="101"/>
        <v>1</v>
      </c>
    </row>
    <row r="225" spans="1:63" ht="90" customHeight="1" x14ac:dyDescent="0.25">
      <c r="A225" s="17" t="s">
        <v>1932</v>
      </c>
      <c r="B225" s="23" t="s">
        <v>1933</v>
      </c>
      <c r="C225" s="23" t="s">
        <v>1957</v>
      </c>
      <c r="D225" s="18">
        <v>7</v>
      </c>
      <c r="E225" s="44" t="s">
        <v>1958</v>
      </c>
      <c r="F225" s="45" t="s">
        <v>1959</v>
      </c>
      <c r="G225" s="24" t="s">
        <v>1960</v>
      </c>
      <c r="H225" s="14" t="s">
        <v>2893</v>
      </c>
      <c r="I225" s="24" t="s">
        <v>1950</v>
      </c>
      <c r="J225" s="24" t="s">
        <v>1961</v>
      </c>
      <c r="K225" s="14" t="s">
        <v>2115</v>
      </c>
      <c r="L225" s="14" t="s">
        <v>2123</v>
      </c>
      <c r="M225" s="25" t="s">
        <v>2123</v>
      </c>
      <c r="N225" s="25" t="s">
        <v>51</v>
      </c>
      <c r="O225" s="25" t="s">
        <v>44</v>
      </c>
      <c r="P225" s="142" t="s">
        <v>3065</v>
      </c>
      <c r="Q225" s="14" t="s">
        <v>45</v>
      </c>
      <c r="R225" s="22">
        <v>1</v>
      </c>
      <c r="S225" s="46">
        <v>500000</v>
      </c>
      <c r="T225" s="26">
        <v>0</v>
      </c>
      <c r="U225" s="26">
        <v>0</v>
      </c>
      <c r="V225" s="26">
        <v>0</v>
      </c>
      <c r="W225" s="26">
        <v>0</v>
      </c>
      <c r="X225" s="26">
        <v>0</v>
      </c>
      <c r="Y225" s="26">
        <v>250000</v>
      </c>
      <c r="Z225" s="26">
        <v>250000</v>
      </c>
      <c r="AA225" s="31">
        <v>0</v>
      </c>
      <c r="AB225" s="31">
        <v>0</v>
      </c>
      <c r="AC225" s="31">
        <v>0</v>
      </c>
      <c r="AD225" s="31">
        <v>0</v>
      </c>
      <c r="AE225" s="16" t="s">
        <v>41</v>
      </c>
      <c r="AF225" s="27">
        <v>0</v>
      </c>
      <c r="AG225" s="27">
        <v>0</v>
      </c>
      <c r="AH225" s="27">
        <v>0</v>
      </c>
      <c r="AI225" s="27">
        <v>0</v>
      </c>
      <c r="AJ225" s="27">
        <v>0</v>
      </c>
      <c r="AK225" s="27">
        <v>0</v>
      </c>
      <c r="AL225" s="27">
        <v>0</v>
      </c>
      <c r="AM225" s="15">
        <v>0</v>
      </c>
      <c r="AN225" s="15">
        <v>0</v>
      </c>
      <c r="AO225" s="15">
        <v>0</v>
      </c>
      <c r="AP225" s="15">
        <v>0</v>
      </c>
      <c r="AQ225" s="13" t="s">
        <v>1962</v>
      </c>
      <c r="AR225" s="12">
        <f t="shared" si="89"/>
        <v>0</v>
      </c>
      <c r="AS225" s="12">
        <f t="shared" si="90"/>
        <v>0</v>
      </c>
      <c r="AT225" s="12" t="str">
        <f t="shared" si="102"/>
        <v>G</v>
      </c>
      <c r="AU225" s="9">
        <f t="shared" si="103"/>
        <v>9</v>
      </c>
      <c r="AV225" s="4">
        <f t="shared" si="91"/>
        <v>1</v>
      </c>
      <c r="AW225" s="4">
        <f t="shared" si="92"/>
        <v>1</v>
      </c>
      <c r="AX225" s="4">
        <f t="shared" si="93"/>
        <v>1</v>
      </c>
      <c r="AY225" s="4">
        <f t="shared" si="94"/>
        <v>1</v>
      </c>
      <c r="AZ225" s="4">
        <f t="shared" si="95"/>
        <v>1</v>
      </c>
      <c r="BA225" s="4">
        <f t="shared" si="96"/>
        <v>1</v>
      </c>
      <c r="BB225" s="4">
        <f t="shared" si="97"/>
        <v>1</v>
      </c>
      <c r="BC225" s="7">
        <f t="shared" si="98"/>
        <v>0</v>
      </c>
      <c r="BD225" s="7">
        <f t="shared" si="104"/>
        <v>1</v>
      </c>
      <c r="BE225" s="7">
        <f t="shared" si="105"/>
        <v>0</v>
      </c>
      <c r="BF225" s="7">
        <f t="shared" si="106"/>
        <v>0</v>
      </c>
      <c r="BG225" s="7">
        <f t="shared" si="107"/>
        <v>1</v>
      </c>
      <c r="BH225" s="4">
        <f t="shared" si="108"/>
        <v>1</v>
      </c>
      <c r="BI225" s="4">
        <f t="shared" si="99"/>
        <v>1</v>
      </c>
      <c r="BJ225" s="4">
        <f t="shared" si="100"/>
        <v>0</v>
      </c>
      <c r="BK225" s="4">
        <f t="shared" si="101"/>
        <v>1</v>
      </c>
    </row>
    <row r="226" spans="1:63" ht="90" customHeight="1" x14ac:dyDescent="0.25">
      <c r="A226" s="17" t="s">
        <v>725</v>
      </c>
      <c r="B226" s="17" t="s">
        <v>726</v>
      </c>
      <c r="C226" s="17" t="s">
        <v>753</v>
      </c>
      <c r="D226" s="18" t="s">
        <v>2262</v>
      </c>
      <c r="E226" s="23" t="s">
        <v>754</v>
      </c>
      <c r="F226" s="24" t="s">
        <v>755</v>
      </c>
      <c r="G226" s="24" t="s">
        <v>756</v>
      </c>
      <c r="H226" s="14" t="s">
        <v>2893</v>
      </c>
      <c r="I226" s="24" t="s">
        <v>2235</v>
      </c>
      <c r="J226" s="24" t="s">
        <v>757</v>
      </c>
      <c r="K226" s="25" t="s">
        <v>2114</v>
      </c>
      <c r="L226" s="25" t="s">
        <v>2119</v>
      </c>
      <c r="M226" s="25" t="s">
        <v>2136</v>
      </c>
      <c r="N226" s="25" t="s">
        <v>1676</v>
      </c>
      <c r="O226" s="25" t="s">
        <v>44</v>
      </c>
      <c r="P226" s="142" t="s">
        <v>3065</v>
      </c>
      <c r="Q226" s="25" t="s">
        <v>45</v>
      </c>
      <c r="R226" s="30">
        <v>1</v>
      </c>
      <c r="S226" s="26">
        <v>7000</v>
      </c>
      <c r="T226" s="26">
        <v>0</v>
      </c>
      <c r="U226" s="26">
        <v>0</v>
      </c>
      <c r="V226" s="26">
        <v>7000</v>
      </c>
      <c r="W226" s="26">
        <v>0</v>
      </c>
      <c r="X226" s="26">
        <v>0</v>
      </c>
      <c r="Y226" s="26">
        <v>0</v>
      </c>
      <c r="Z226" s="26">
        <v>0</v>
      </c>
      <c r="AA226" s="31">
        <v>0</v>
      </c>
      <c r="AB226" s="31">
        <v>0</v>
      </c>
      <c r="AC226" s="31">
        <v>0</v>
      </c>
      <c r="AD226" s="31">
        <v>0</v>
      </c>
      <c r="AE226" s="16" t="s">
        <v>41</v>
      </c>
      <c r="AF226" s="26">
        <v>0</v>
      </c>
      <c r="AG226" s="26">
        <v>0</v>
      </c>
      <c r="AH226" s="26">
        <v>0</v>
      </c>
      <c r="AI226" s="26">
        <v>0</v>
      </c>
      <c r="AJ226" s="26">
        <v>0</v>
      </c>
      <c r="AK226" s="26">
        <v>0</v>
      </c>
      <c r="AL226" s="26">
        <v>0</v>
      </c>
      <c r="AM226" s="15">
        <v>0</v>
      </c>
      <c r="AN226" s="15">
        <v>0</v>
      </c>
      <c r="AO226" s="15">
        <v>0</v>
      </c>
      <c r="AP226" s="15">
        <v>0</v>
      </c>
      <c r="AQ226" s="13"/>
      <c r="AR226" s="12">
        <f t="shared" si="89"/>
        <v>1</v>
      </c>
      <c r="AS226" s="12">
        <f t="shared" si="90"/>
        <v>0</v>
      </c>
      <c r="AT226" s="12" t="str">
        <f t="shared" si="102"/>
        <v>C4</v>
      </c>
      <c r="AU226" s="9">
        <f t="shared" si="103"/>
        <v>8</v>
      </c>
      <c r="AV226" s="4">
        <f t="shared" si="91"/>
        <v>1</v>
      </c>
      <c r="AW226" s="4">
        <f t="shared" si="92"/>
        <v>1</v>
      </c>
      <c r="AX226" s="4">
        <f t="shared" si="93"/>
        <v>1</v>
      </c>
      <c r="AY226" s="4">
        <f t="shared" si="94"/>
        <v>1</v>
      </c>
      <c r="AZ226" s="4">
        <f t="shared" si="95"/>
        <v>1</v>
      </c>
      <c r="BA226" s="4">
        <f t="shared" si="96"/>
        <v>1</v>
      </c>
      <c r="BB226" s="4">
        <f t="shared" si="97"/>
        <v>1</v>
      </c>
      <c r="BC226" s="7">
        <f t="shared" si="98"/>
        <v>0</v>
      </c>
      <c r="BD226" s="7">
        <f t="shared" si="104"/>
        <v>1</v>
      </c>
      <c r="BE226" s="7">
        <f t="shared" si="105"/>
        <v>0</v>
      </c>
      <c r="BF226" s="7">
        <f t="shared" si="106"/>
        <v>1</v>
      </c>
      <c r="BG226" s="7">
        <f t="shared" si="107"/>
        <v>0</v>
      </c>
      <c r="BH226" s="4">
        <f t="shared" si="108"/>
        <v>1</v>
      </c>
      <c r="BI226" s="4">
        <f t="shared" si="99"/>
        <v>0</v>
      </c>
      <c r="BJ226" s="4">
        <f t="shared" si="100"/>
        <v>0</v>
      </c>
      <c r="BK226" s="4">
        <f t="shared" si="101"/>
        <v>0</v>
      </c>
    </row>
    <row r="227" spans="1:63" ht="90" customHeight="1" x14ac:dyDescent="0.25">
      <c r="A227" s="17" t="s">
        <v>957</v>
      </c>
      <c r="B227" s="23" t="s">
        <v>958</v>
      </c>
      <c r="C227" s="23" t="s">
        <v>977</v>
      </c>
      <c r="D227" s="18">
        <v>9</v>
      </c>
      <c r="E227" s="23" t="s">
        <v>978</v>
      </c>
      <c r="F227" s="24" t="s">
        <v>979</v>
      </c>
      <c r="G227" s="24" t="s">
        <v>980</v>
      </c>
      <c r="H227" s="14" t="s">
        <v>2893</v>
      </c>
      <c r="I227" s="24" t="s">
        <v>2506</v>
      </c>
      <c r="J227" s="24" t="s">
        <v>982</v>
      </c>
      <c r="K227" s="14" t="s">
        <v>2115</v>
      </c>
      <c r="L227" s="14" t="s">
        <v>2117</v>
      </c>
      <c r="M227" s="14" t="s">
        <v>2130</v>
      </c>
      <c r="N227" s="25" t="s">
        <v>51</v>
      </c>
      <c r="O227" s="25" t="s">
        <v>44</v>
      </c>
      <c r="P227" s="142" t="s">
        <v>3065</v>
      </c>
      <c r="Q227" s="25" t="s">
        <v>45</v>
      </c>
      <c r="R227" s="30">
        <v>1</v>
      </c>
      <c r="S227" s="26">
        <v>482600</v>
      </c>
      <c r="T227" s="26">
        <v>47000</v>
      </c>
      <c r="U227" s="26">
        <v>0</v>
      </c>
      <c r="V227" s="26">
        <v>0</v>
      </c>
      <c r="W227" s="26">
        <v>47000</v>
      </c>
      <c r="X227" s="26">
        <v>435600</v>
      </c>
      <c r="Y227" s="26">
        <v>0</v>
      </c>
      <c r="Z227" s="26">
        <v>0</v>
      </c>
      <c r="AA227" s="31">
        <v>0</v>
      </c>
      <c r="AB227" s="31">
        <v>0</v>
      </c>
      <c r="AC227" s="31">
        <v>0</v>
      </c>
      <c r="AD227" s="31">
        <v>0</v>
      </c>
      <c r="AE227" s="16" t="s">
        <v>41</v>
      </c>
      <c r="AF227" s="27">
        <v>0</v>
      </c>
      <c r="AG227" s="27">
        <v>0</v>
      </c>
      <c r="AH227" s="27">
        <v>0</v>
      </c>
      <c r="AI227" s="27">
        <v>0</v>
      </c>
      <c r="AJ227" s="27">
        <v>0</v>
      </c>
      <c r="AK227" s="27">
        <v>0</v>
      </c>
      <c r="AL227" s="27">
        <v>0</v>
      </c>
      <c r="AM227" s="15">
        <v>0</v>
      </c>
      <c r="AN227" s="15">
        <v>0</v>
      </c>
      <c r="AO227" s="15">
        <v>0</v>
      </c>
      <c r="AP227" s="15">
        <v>0</v>
      </c>
      <c r="AQ227" s="13" t="s">
        <v>2507</v>
      </c>
      <c r="AR227" s="12">
        <f t="shared" si="89"/>
        <v>0</v>
      </c>
      <c r="AS227" s="12">
        <f t="shared" si="90"/>
        <v>0</v>
      </c>
      <c r="AT227" s="12" t="str">
        <f t="shared" si="102"/>
        <v>B3</v>
      </c>
      <c r="AU227" s="9">
        <f t="shared" si="103"/>
        <v>8</v>
      </c>
      <c r="AV227" s="4">
        <f t="shared" si="91"/>
        <v>1</v>
      </c>
      <c r="AW227" s="4">
        <f t="shared" si="92"/>
        <v>1</v>
      </c>
      <c r="AX227" s="4">
        <f t="shared" si="93"/>
        <v>0</v>
      </c>
      <c r="AY227" s="4">
        <f t="shared" si="94"/>
        <v>1</v>
      </c>
      <c r="AZ227" s="4">
        <f t="shared" si="95"/>
        <v>1</v>
      </c>
      <c r="BA227" s="4">
        <f t="shared" si="96"/>
        <v>1</v>
      </c>
      <c r="BB227" s="4">
        <f t="shared" si="97"/>
        <v>1</v>
      </c>
      <c r="BC227" s="7">
        <f t="shared" si="98"/>
        <v>0</v>
      </c>
      <c r="BD227" s="7">
        <f t="shared" si="104"/>
        <v>1</v>
      </c>
      <c r="BE227" s="7">
        <f t="shared" si="105"/>
        <v>0</v>
      </c>
      <c r="BF227" s="7">
        <f t="shared" si="106"/>
        <v>0</v>
      </c>
      <c r="BG227" s="7">
        <f t="shared" si="107"/>
        <v>1</v>
      </c>
      <c r="BH227" s="4">
        <f t="shared" si="108"/>
        <v>1</v>
      </c>
      <c r="BI227" s="4">
        <f t="shared" si="99"/>
        <v>1</v>
      </c>
      <c r="BJ227" s="4">
        <f t="shared" si="100"/>
        <v>0</v>
      </c>
      <c r="BK227" s="4">
        <f t="shared" si="101"/>
        <v>1</v>
      </c>
    </row>
    <row r="228" spans="1:63" ht="90" customHeight="1" x14ac:dyDescent="0.25">
      <c r="A228" s="54" t="s">
        <v>1012</v>
      </c>
      <c r="B228" s="55" t="s">
        <v>1158</v>
      </c>
      <c r="C228" s="55" t="s">
        <v>1175</v>
      </c>
      <c r="D228" s="56">
        <v>6</v>
      </c>
      <c r="E228" s="55" t="s">
        <v>1176</v>
      </c>
      <c r="F228" s="29" t="s">
        <v>1177</v>
      </c>
      <c r="G228" s="29" t="s">
        <v>1178</v>
      </c>
      <c r="H228" s="14" t="s">
        <v>2893</v>
      </c>
      <c r="I228" s="29" t="s">
        <v>1162</v>
      </c>
      <c r="J228" s="29" t="s">
        <v>1179</v>
      </c>
      <c r="K228" s="14" t="s">
        <v>2115</v>
      </c>
      <c r="L228" s="14" t="s">
        <v>2117</v>
      </c>
      <c r="M228" s="14" t="s">
        <v>2132</v>
      </c>
      <c r="N228" s="25" t="s">
        <v>51</v>
      </c>
      <c r="O228" s="25" t="s">
        <v>44</v>
      </c>
      <c r="P228" s="142" t="s">
        <v>3065</v>
      </c>
      <c r="Q228" s="14" t="s">
        <v>45</v>
      </c>
      <c r="R228" s="22">
        <v>1</v>
      </c>
      <c r="S228" s="57">
        <v>158200</v>
      </c>
      <c r="T228" s="57">
        <v>28200</v>
      </c>
      <c r="U228" s="57">
        <v>0</v>
      </c>
      <c r="V228" s="36">
        <v>0</v>
      </c>
      <c r="W228" s="57">
        <v>28200</v>
      </c>
      <c r="X228" s="57">
        <v>130000</v>
      </c>
      <c r="Y228" s="57">
        <v>0</v>
      </c>
      <c r="Z228" s="57">
        <v>0</v>
      </c>
      <c r="AA228" s="31">
        <v>0</v>
      </c>
      <c r="AB228" s="31">
        <v>0</v>
      </c>
      <c r="AC228" s="31">
        <v>0</v>
      </c>
      <c r="AD228" s="31">
        <v>0</v>
      </c>
      <c r="AE228" s="32" t="s">
        <v>41</v>
      </c>
      <c r="AF228" s="57">
        <v>0</v>
      </c>
      <c r="AG228" s="57">
        <v>0</v>
      </c>
      <c r="AH228" s="57">
        <v>0</v>
      </c>
      <c r="AI228" s="57">
        <v>0</v>
      </c>
      <c r="AJ228" s="57">
        <v>0</v>
      </c>
      <c r="AK228" s="57">
        <v>0</v>
      </c>
      <c r="AL228" s="57">
        <v>0</v>
      </c>
      <c r="AM228" s="15">
        <v>0</v>
      </c>
      <c r="AN228" s="15">
        <v>0</v>
      </c>
      <c r="AO228" s="15">
        <v>0</v>
      </c>
      <c r="AP228" s="15">
        <v>0</v>
      </c>
      <c r="AQ228" s="29"/>
      <c r="AR228" s="12">
        <f t="shared" si="89"/>
        <v>0</v>
      </c>
      <c r="AS228" s="12">
        <f t="shared" si="90"/>
        <v>0</v>
      </c>
      <c r="AT228" s="12" t="str">
        <f t="shared" si="102"/>
        <v>B5</v>
      </c>
      <c r="AU228" s="9">
        <f t="shared" si="103"/>
        <v>8</v>
      </c>
      <c r="AV228" s="4">
        <f t="shared" si="91"/>
        <v>1</v>
      </c>
      <c r="AW228" s="4">
        <f t="shared" si="92"/>
        <v>1</v>
      </c>
      <c r="AX228" s="4">
        <f t="shared" si="93"/>
        <v>0</v>
      </c>
      <c r="AY228" s="4">
        <f t="shared" si="94"/>
        <v>1</v>
      </c>
      <c r="AZ228" s="4">
        <f t="shared" si="95"/>
        <v>1</v>
      </c>
      <c r="BA228" s="4">
        <f t="shared" si="96"/>
        <v>1</v>
      </c>
      <c r="BB228" s="4">
        <f t="shared" si="97"/>
        <v>1</v>
      </c>
      <c r="BC228" s="7">
        <f t="shared" si="98"/>
        <v>0</v>
      </c>
      <c r="BD228" s="7">
        <f t="shared" si="104"/>
        <v>1</v>
      </c>
      <c r="BE228" s="7">
        <f t="shared" si="105"/>
        <v>0</v>
      </c>
      <c r="BF228" s="7">
        <f t="shared" si="106"/>
        <v>0</v>
      </c>
      <c r="BG228" s="7">
        <f t="shared" si="107"/>
        <v>1</v>
      </c>
      <c r="BH228" s="4">
        <f t="shared" si="108"/>
        <v>1</v>
      </c>
      <c r="BI228" s="4">
        <f t="shared" si="99"/>
        <v>1</v>
      </c>
      <c r="BJ228" s="4">
        <f t="shared" si="100"/>
        <v>0</v>
      </c>
      <c r="BK228" s="4">
        <f t="shared" si="101"/>
        <v>1</v>
      </c>
    </row>
    <row r="229" spans="1:63" ht="90" customHeight="1" x14ac:dyDescent="0.25">
      <c r="A229" s="17" t="s">
        <v>1782</v>
      </c>
      <c r="B229" s="23" t="s">
        <v>1783</v>
      </c>
      <c r="C229" s="23" t="s">
        <v>3194</v>
      </c>
      <c r="D229" s="25">
        <v>5</v>
      </c>
      <c r="E229" s="109" t="s">
        <v>3195</v>
      </c>
      <c r="F229" s="110" t="s">
        <v>3196</v>
      </c>
      <c r="G229" s="24" t="s">
        <v>3197</v>
      </c>
      <c r="H229" s="14" t="s">
        <v>2893</v>
      </c>
      <c r="I229" s="24" t="s">
        <v>2030</v>
      </c>
      <c r="J229" s="24"/>
      <c r="K229" s="14" t="s">
        <v>2114</v>
      </c>
      <c r="L229" s="14" t="s">
        <v>2119</v>
      </c>
      <c r="M229" s="25" t="s">
        <v>2966</v>
      </c>
      <c r="N229" s="25" t="s">
        <v>3198</v>
      </c>
      <c r="O229" s="25" t="s">
        <v>44</v>
      </c>
      <c r="P229" s="142" t="s">
        <v>3065</v>
      </c>
      <c r="Q229" s="14" t="s">
        <v>45</v>
      </c>
      <c r="R229" s="30">
        <v>1</v>
      </c>
      <c r="S229" s="26">
        <v>40000</v>
      </c>
      <c r="T229" s="26">
        <v>0</v>
      </c>
      <c r="U229" s="26">
        <v>0</v>
      </c>
      <c r="V229" s="26">
        <v>0</v>
      </c>
      <c r="W229" s="26">
        <v>40000</v>
      </c>
      <c r="X229" s="26">
        <v>0</v>
      </c>
      <c r="Y229" s="26">
        <v>0</v>
      </c>
      <c r="Z229" s="26">
        <v>0</v>
      </c>
      <c r="AA229" s="31">
        <v>0</v>
      </c>
      <c r="AB229" s="31">
        <v>0</v>
      </c>
      <c r="AC229" s="31">
        <v>0</v>
      </c>
      <c r="AD229" s="31">
        <v>0</v>
      </c>
      <c r="AE229" s="16" t="s">
        <v>41</v>
      </c>
      <c r="AF229" s="26">
        <v>0</v>
      </c>
      <c r="AG229" s="26">
        <v>0</v>
      </c>
      <c r="AH229" s="26">
        <v>0</v>
      </c>
      <c r="AI229" s="26">
        <v>0</v>
      </c>
      <c r="AJ229" s="26">
        <v>0</v>
      </c>
      <c r="AK229" s="26">
        <v>0</v>
      </c>
      <c r="AL229" s="26">
        <v>0</v>
      </c>
      <c r="AM229" s="15">
        <v>0</v>
      </c>
      <c r="AN229" s="15">
        <v>0</v>
      </c>
      <c r="AO229" s="15">
        <v>0</v>
      </c>
      <c r="AP229" s="15">
        <v>0</v>
      </c>
      <c r="AQ229" s="13"/>
      <c r="AR229" s="12">
        <f t="shared" si="89"/>
        <v>1</v>
      </c>
      <c r="AS229" s="12">
        <f t="shared" si="90"/>
        <v>0</v>
      </c>
      <c r="AT229" s="12" t="str">
        <f t="shared" si="102"/>
        <v>C9</v>
      </c>
      <c r="AU229" s="9">
        <f t="shared" si="103"/>
        <v>8</v>
      </c>
      <c r="AV229" s="166">
        <f t="shared" si="91"/>
        <v>1</v>
      </c>
      <c r="AW229" s="166">
        <f t="shared" si="92"/>
        <v>1</v>
      </c>
      <c r="AX229" s="166">
        <f t="shared" si="93"/>
        <v>1</v>
      </c>
      <c r="AY229" s="166">
        <f t="shared" si="94"/>
        <v>1</v>
      </c>
      <c r="AZ229" s="166">
        <f t="shared" si="95"/>
        <v>1</v>
      </c>
      <c r="BA229" s="166">
        <f t="shared" si="96"/>
        <v>1</v>
      </c>
      <c r="BB229" s="166">
        <f t="shared" si="97"/>
        <v>1</v>
      </c>
      <c r="BC229" s="7">
        <f t="shared" si="98"/>
        <v>0</v>
      </c>
      <c r="BD229" s="7">
        <f t="shared" si="104"/>
        <v>0</v>
      </c>
      <c r="BE229" s="7">
        <f t="shared" si="105"/>
        <v>0</v>
      </c>
      <c r="BF229" s="7">
        <f t="shared" si="106"/>
        <v>0</v>
      </c>
      <c r="BG229" s="7">
        <f t="shared" si="107"/>
        <v>0</v>
      </c>
      <c r="BH229" s="166">
        <f t="shared" si="108"/>
        <v>1</v>
      </c>
      <c r="BI229" s="166">
        <f t="shared" si="99"/>
        <v>1</v>
      </c>
      <c r="BJ229" s="166">
        <f t="shared" si="100"/>
        <v>0</v>
      </c>
      <c r="BK229" s="166">
        <f t="shared" si="101"/>
        <v>1</v>
      </c>
    </row>
    <row r="230" spans="1:63" ht="90" customHeight="1" x14ac:dyDescent="0.25">
      <c r="A230" s="17" t="s">
        <v>440</v>
      </c>
      <c r="B230" s="23" t="s">
        <v>441</v>
      </c>
      <c r="C230" s="23" t="s">
        <v>667</v>
      </c>
      <c r="D230" s="25"/>
      <c r="E230" s="23" t="s">
        <v>668</v>
      </c>
      <c r="F230" s="24" t="s">
        <v>669</v>
      </c>
      <c r="G230" s="24" t="s">
        <v>670</v>
      </c>
      <c r="H230" s="14" t="s">
        <v>2893</v>
      </c>
      <c r="I230" s="24" t="s">
        <v>446</v>
      </c>
      <c r="J230" s="24" t="s">
        <v>534</v>
      </c>
      <c r="K230" s="14" t="s">
        <v>2115</v>
      </c>
      <c r="L230" s="14" t="s">
        <v>2117</v>
      </c>
      <c r="M230" s="14" t="s">
        <v>2130</v>
      </c>
      <c r="N230" s="25" t="s">
        <v>1676</v>
      </c>
      <c r="O230" s="25" t="s">
        <v>266</v>
      </c>
      <c r="P230" s="142" t="s">
        <v>3065</v>
      </c>
      <c r="Q230" s="14" t="s">
        <v>111</v>
      </c>
      <c r="R230" s="22"/>
      <c r="S230" s="26">
        <v>14500</v>
      </c>
      <c r="T230" s="26">
        <v>0</v>
      </c>
      <c r="U230" s="26">
        <v>14500</v>
      </c>
      <c r="V230" s="26">
        <v>0</v>
      </c>
      <c r="W230" s="26">
        <v>0</v>
      </c>
      <c r="X230" s="26">
        <v>0</v>
      </c>
      <c r="Y230" s="26">
        <v>0</v>
      </c>
      <c r="Z230" s="26">
        <v>0</v>
      </c>
      <c r="AA230" s="31">
        <v>0</v>
      </c>
      <c r="AB230" s="31">
        <v>0</v>
      </c>
      <c r="AC230" s="31">
        <v>0</v>
      </c>
      <c r="AD230" s="31">
        <v>0</v>
      </c>
      <c r="AE230" s="16" t="s">
        <v>41</v>
      </c>
      <c r="AF230" s="26">
        <v>0</v>
      </c>
      <c r="AG230" s="26">
        <v>0</v>
      </c>
      <c r="AH230" s="26">
        <v>0</v>
      </c>
      <c r="AI230" s="26">
        <v>0</v>
      </c>
      <c r="AJ230" s="26">
        <v>0</v>
      </c>
      <c r="AK230" s="26">
        <v>0</v>
      </c>
      <c r="AL230" s="26">
        <v>0</v>
      </c>
      <c r="AM230" s="15">
        <v>0</v>
      </c>
      <c r="AN230" s="15">
        <v>0</v>
      </c>
      <c r="AO230" s="15">
        <v>0</v>
      </c>
      <c r="AP230" s="15">
        <v>0</v>
      </c>
      <c r="AQ230" s="13"/>
      <c r="AR230" s="12">
        <f t="shared" si="89"/>
        <v>1</v>
      </c>
      <c r="AS230" s="12">
        <f t="shared" si="90"/>
        <v>0</v>
      </c>
      <c r="AT230" s="12" t="str">
        <f t="shared" si="102"/>
        <v>B3</v>
      </c>
      <c r="AU230" s="9">
        <f t="shared" si="103"/>
        <v>7</v>
      </c>
      <c r="AV230" s="166">
        <f t="shared" si="91"/>
        <v>1</v>
      </c>
      <c r="AW230" s="166">
        <f t="shared" si="92"/>
        <v>1</v>
      </c>
      <c r="AX230" s="166">
        <f t="shared" si="93"/>
        <v>1</v>
      </c>
      <c r="AY230" s="166">
        <f t="shared" si="94"/>
        <v>0</v>
      </c>
      <c r="AZ230" s="166">
        <f t="shared" si="95"/>
        <v>0</v>
      </c>
      <c r="BA230" s="166">
        <f t="shared" si="96"/>
        <v>1</v>
      </c>
      <c r="BB230" s="166">
        <f t="shared" si="97"/>
        <v>1</v>
      </c>
      <c r="BC230" s="7">
        <f t="shared" si="98"/>
        <v>0</v>
      </c>
      <c r="BD230" s="7">
        <f t="shared" si="104"/>
        <v>1</v>
      </c>
      <c r="BE230" s="7">
        <f t="shared" si="105"/>
        <v>0</v>
      </c>
      <c r="BF230" s="7">
        <f t="shared" si="106"/>
        <v>0</v>
      </c>
      <c r="BG230" s="7">
        <f t="shared" si="107"/>
        <v>1</v>
      </c>
      <c r="BH230" s="166">
        <f t="shared" si="108"/>
        <v>1</v>
      </c>
      <c r="BI230" s="166">
        <f t="shared" si="99"/>
        <v>1</v>
      </c>
      <c r="BJ230" s="166">
        <f t="shared" si="100"/>
        <v>1</v>
      </c>
      <c r="BK230" s="166">
        <f t="shared" si="101"/>
        <v>0</v>
      </c>
    </row>
    <row r="231" spans="1:63" ht="90" customHeight="1" x14ac:dyDescent="0.25">
      <c r="A231" s="17" t="s">
        <v>853</v>
      </c>
      <c r="B231" s="23" t="s">
        <v>854</v>
      </c>
      <c r="C231" s="23" t="s">
        <v>882</v>
      </c>
      <c r="D231" s="39"/>
      <c r="E231" s="23" t="s">
        <v>883</v>
      </c>
      <c r="F231" s="24" t="s">
        <v>2431</v>
      </c>
      <c r="G231" s="24" t="s">
        <v>873</v>
      </c>
      <c r="H231" s="14" t="s">
        <v>2893</v>
      </c>
      <c r="I231" s="24" t="s">
        <v>867</v>
      </c>
      <c r="J231" s="24" t="s">
        <v>866</v>
      </c>
      <c r="K231" s="25" t="s">
        <v>2114</v>
      </c>
      <c r="L231" s="25" t="s">
        <v>2119</v>
      </c>
      <c r="M231" s="25" t="s">
        <v>2910</v>
      </c>
      <c r="N231" s="25" t="s">
        <v>51</v>
      </c>
      <c r="O231" s="25" t="s">
        <v>44</v>
      </c>
      <c r="P231" s="142" t="s">
        <v>3065</v>
      </c>
      <c r="Q231" s="14" t="s">
        <v>45</v>
      </c>
      <c r="R231" s="22">
        <v>1</v>
      </c>
      <c r="S231" s="26">
        <v>210000</v>
      </c>
      <c r="T231" s="26">
        <v>0</v>
      </c>
      <c r="U231" s="26">
        <v>0</v>
      </c>
      <c r="V231" s="26">
        <v>0</v>
      </c>
      <c r="W231" s="26">
        <v>210000</v>
      </c>
      <c r="X231" s="26">
        <v>0</v>
      </c>
      <c r="Y231" s="26">
        <v>0</v>
      </c>
      <c r="Z231" s="26">
        <v>0</v>
      </c>
      <c r="AA231" s="31">
        <v>0</v>
      </c>
      <c r="AB231" s="31">
        <v>0</v>
      </c>
      <c r="AC231" s="31">
        <v>0</v>
      </c>
      <c r="AD231" s="31">
        <v>0</v>
      </c>
      <c r="AE231" s="16" t="s">
        <v>41</v>
      </c>
      <c r="AF231" s="28">
        <v>0</v>
      </c>
      <c r="AG231" s="28">
        <v>0</v>
      </c>
      <c r="AH231" s="28">
        <v>0</v>
      </c>
      <c r="AI231" s="28">
        <v>0</v>
      </c>
      <c r="AJ231" s="28">
        <v>0</v>
      </c>
      <c r="AK231" s="28">
        <v>0</v>
      </c>
      <c r="AL231" s="28">
        <v>0</v>
      </c>
      <c r="AM231" s="15">
        <v>0</v>
      </c>
      <c r="AN231" s="15">
        <v>0</v>
      </c>
      <c r="AO231" s="15">
        <v>0</v>
      </c>
      <c r="AP231" s="15">
        <v>0</v>
      </c>
      <c r="AQ231" s="13"/>
      <c r="AR231" s="12">
        <f t="shared" si="89"/>
        <v>0</v>
      </c>
      <c r="AS231" s="12">
        <f t="shared" si="90"/>
        <v>0</v>
      </c>
      <c r="AT231" s="12" t="str">
        <f t="shared" si="102"/>
        <v>C1</v>
      </c>
      <c r="AU231" s="9">
        <f t="shared" si="103"/>
        <v>8</v>
      </c>
      <c r="AV231" s="4">
        <f t="shared" si="91"/>
        <v>1</v>
      </c>
      <c r="AW231" s="4">
        <f t="shared" si="92"/>
        <v>1</v>
      </c>
      <c r="AX231" s="4">
        <f t="shared" si="93"/>
        <v>1</v>
      </c>
      <c r="AY231" s="4">
        <f t="shared" si="94"/>
        <v>0</v>
      </c>
      <c r="AZ231" s="4">
        <f t="shared" si="95"/>
        <v>1</v>
      </c>
      <c r="BA231" s="4">
        <f t="shared" si="96"/>
        <v>1</v>
      </c>
      <c r="BB231" s="4">
        <f t="shared" si="97"/>
        <v>1</v>
      </c>
      <c r="BC231" s="7">
        <f t="shared" si="98"/>
        <v>0</v>
      </c>
      <c r="BD231" s="7">
        <f t="shared" si="104"/>
        <v>1</v>
      </c>
      <c r="BE231" s="7">
        <f t="shared" si="105"/>
        <v>0</v>
      </c>
      <c r="BF231" s="7">
        <f t="shared" si="106"/>
        <v>1</v>
      </c>
      <c r="BG231" s="7">
        <f t="shared" si="107"/>
        <v>0</v>
      </c>
      <c r="BH231" s="4">
        <f t="shared" si="108"/>
        <v>1</v>
      </c>
      <c r="BI231" s="4">
        <f t="shared" si="99"/>
        <v>1</v>
      </c>
      <c r="BJ231" s="4">
        <f t="shared" si="100"/>
        <v>0</v>
      </c>
      <c r="BK231" s="4">
        <f t="shared" si="101"/>
        <v>1</v>
      </c>
    </row>
    <row r="232" spans="1:63" ht="90" customHeight="1" x14ac:dyDescent="0.25">
      <c r="A232" s="17" t="s">
        <v>1654</v>
      </c>
      <c r="B232" s="23" t="s">
        <v>1655</v>
      </c>
      <c r="C232" s="23" t="s">
        <v>1701</v>
      </c>
      <c r="D232" s="18">
        <v>10</v>
      </c>
      <c r="E232" s="23" t="s">
        <v>1702</v>
      </c>
      <c r="F232" s="29" t="s">
        <v>1703</v>
      </c>
      <c r="G232" s="29" t="s">
        <v>1704</v>
      </c>
      <c r="H232" s="14" t="s">
        <v>2893</v>
      </c>
      <c r="I232" s="24" t="s">
        <v>2041</v>
      </c>
      <c r="J232" s="29" t="s">
        <v>1705</v>
      </c>
      <c r="K232" s="14" t="s">
        <v>2115</v>
      </c>
      <c r="L232" s="14" t="s">
        <v>2117</v>
      </c>
      <c r="M232" s="14" t="s">
        <v>2130</v>
      </c>
      <c r="N232" s="25" t="s">
        <v>110</v>
      </c>
      <c r="O232" s="25" t="s">
        <v>44</v>
      </c>
      <c r="P232" s="142" t="s">
        <v>3065</v>
      </c>
      <c r="Q232" s="14" t="s">
        <v>111</v>
      </c>
      <c r="R232" s="30">
        <v>1</v>
      </c>
      <c r="S232" s="26">
        <v>18097</v>
      </c>
      <c r="T232" s="26">
        <v>2304</v>
      </c>
      <c r="U232" s="26">
        <v>2304</v>
      </c>
      <c r="V232" s="26">
        <v>15793</v>
      </c>
      <c r="W232" s="26">
        <v>0</v>
      </c>
      <c r="X232" s="26">
        <v>0</v>
      </c>
      <c r="Y232" s="26">
        <v>0</v>
      </c>
      <c r="Z232" s="26">
        <v>0</v>
      </c>
      <c r="AA232" s="31">
        <v>0</v>
      </c>
      <c r="AB232" s="31">
        <v>0</v>
      </c>
      <c r="AC232" s="31">
        <v>0</v>
      </c>
      <c r="AD232" s="31">
        <v>0</v>
      </c>
      <c r="AE232" s="16" t="s">
        <v>41</v>
      </c>
      <c r="AF232" s="26">
        <v>0</v>
      </c>
      <c r="AG232" s="26">
        <v>0</v>
      </c>
      <c r="AH232" s="26">
        <v>0</v>
      </c>
      <c r="AI232" s="26">
        <v>0</v>
      </c>
      <c r="AJ232" s="26">
        <v>0</v>
      </c>
      <c r="AK232" s="26">
        <v>0</v>
      </c>
      <c r="AL232" s="26">
        <v>0</v>
      </c>
      <c r="AM232" s="15">
        <v>0</v>
      </c>
      <c r="AN232" s="15">
        <v>0</v>
      </c>
      <c r="AO232" s="15">
        <v>0</v>
      </c>
      <c r="AP232" s="15">
        <v>0</v>
      </c>
      <c r="AQ232" s="13"/>
      <c r="AR232" s="12">
        <f t="shared" si="89"/>
        <v>1</v>
      </c>
      <c r="AS232" s="12">
        <f t="shared" si="90"/>
        <v>0</v>
      </c>
      <c r="AT232" s="12" t="str">
        <f t="shared" si="102"/>
        <v>B3</v>
      </c>
      <c r="AU232" s="9">
        <f t="shared" si="103"/>
        <v>8</v>
      </c>
      <c r="AV232" s="4">
        <f t="shared" si="91"/>
        <v>1</v>
      </c>
      <c r="AW232" s="4">
        <f t="shared" si="92"/>
        <v>1</v>
      </c>
      <c r="AX232" s="4">
        <f t="shared" si="93"/>
        <v>0</v>
      </c>
      <c r="AY232" s="4">
        <f t="shared" si="94"/>
        <v>1</v>
      </c>
      <c r="AZ232" s="4">
        <f t="shared" si="95"/>
        <v>1</v>
      </c>
      <c r="BA232" s="4">
        <f t="shared" si="96"/>
        <v>1</v>
      </c>
      <c r="BB232" s="4">
        <f t="shared" si="97"/>
        <v>1</v>
      </c>
      <c r="BC232" s="7">
        <f t="shared" si="98"/>
        <v>0</v>
      </c>
      <c r="BD232" s="7">
        <f t="shared" si="104"/>
        <v>1</v>
      </c>
      <c r="BE232" s="7">
        <f t="shared" si="105"/>
        <v>0</v>
      </c>
      <c r="BF232" s="7">
        <f t="shared" si="106"/>
        <v>0</v>
      </c>
      <c r="BG232" s="7">
        <f t="shared" si="107"/>
        <v>1</v>
      </c>
      <c r="BH232" s="4">
        <f t="shared" si="108"/>
        <v>1</v>
      </c>
      <c r="BI232" s="4">
        <f t="shared" si="99"/>
        <v>1</v>
      </c>
      <c r="BJ232" s="4">
        <f t="shared" si="100"/>
        <v>1</v>
      </c>
      <c r="BK232" s="4">
        <f t="shared" si="101"/>
        <v>0</v>
      </c>
    </row>
    <row r="233" spans="1:63" ht="90" customHeight="1" x14ac:dyDescent="0.25">
      <c r="A233" s="17" t="s">
        <v>957</v>
      </c>
      <c r="B233" s="23" t="s">
        <v>958</v>
      </c>
      <c r="C233" s="23" t="s">
        <v>992</v>
      </c>
      <c r="D233" s="18">
        <v>7</v>
      </c>
      <c r="E233" s="23" t="s">
        <v>993</v>
      </c>
      <c r="F233" s="24" t="s">
        <v>994</v>
      </c>
      <c r="G233" s="24" t="s">
        <v>995</v>
      </c>
      <c r="H233" s="14" t="s">
        <v>2893</v>
      </c>
      <c r="I233" s="24" t="s">
        <v>2513</v>
      </c>
      <c r="J233" s="24" t="s">
        <v>996</v>
      </c>
      <c r="K233" s="14" t="s">
        <v>2115</v>
      </c>
      <c r="L233" s="25" t="s">
        <v>2119</v>
      </c>
      <c r="M233" s="25" t="s">
        <v>2139</v>
      </c>
      <c r="N233" s="25" t="s">
        <v>51</v>
      </c>
      <c r="O233" s="25" t="s">
        <v>44</v>
      </c>
      <c r="P233" s="142" t="s">
        <v>3065</v>
      </c>
      <c r="Q233" s="14" t="s">
        <v>111</v>
      </c>
      <c r="R233" s="30">
        <v>1</v>
      </c>
      <c r="S233" s="26">
        <v>5000</v>
      </c>
      <c r="T233" s="26">
        <v>0</v>
      </c>
      <c r="U233" s="26">
        <v>0</v>
      </c>
      <c r="V233" s="26">
        <v>5000</v>
      </c>
      <c r="W233" s="26">
        <v>0</v>
      </c>
      <c r="X233" s="26">
        <v>0</v>
      </c>
      <c r="Y233" s="26">
        <v>0</v>
      </c>
      <c r="Z233" s="26">
        <v>0</v>
      </c>
      <c r="AA233" s="31">
        <v>0</v>
      </c>
      <c r="AB233" s="31">
        <v>0</v>
      </c>
      <c r="AC233" s="31">
        <v>0</v>
      </c>
      <c r="AD233" s="31">
        <v>0</v>
      </c>
      <c r="AE233" s="16" t="s">
        <v>41</v>
      </c>
      <c r="AF233" s="27">
        <v>0</v>
      </c>
      <c r="AG233" s="27">
        <v>0</v>
      </c>
      <c r="AH233" s="27">
        <v>0</v>
      </c>
      <c r="AI233" s="27">
        <v>0</v>
      </c>
      <c r="AJ233" s="27">
        <v>0</v>
      </c>
      <c r="AK233" s="27">
        <v>0</v>
      </c>
      <c r="AL233" s="27">
        <v>0</v>
      </c>
      <c r="AM233" s="15">
        <v>0</v>
      </c>
      <c r="AN233" s="15">
        <v>0</v>
      </c>
      <c r="AO233" s="15">
        <v>0</v>
      </c>
      <c r="AP233" s="15">
        <v>0</v>
      </c>
      <c r="AQ233" s="13" t="s">
        <v>997</v>
      </c>
      <c r="AR233" s="12">
        <f t="shared" si="89"/>
        <v>1</v>
      </c>
      <c r="AS233" s="12">
        <f t="shared" si="90"/>
        <v>0</v>
      </c>
      <c r="AT233" s="12" t="str">
        <f t="shared" si="102"/>
        <v>C7</v>
      </c>
      <c r="AU233" s="9">
        <f t="shared" si="103"/>
        <v>8</v>
      </c>
      <c r="AV233" s="4">
        <f t="shared" si="91"/>
        <v>1</v>
      </c>
      <c r="AW233" s="4">
        <f t="shared" si="92"/>
        <v>1</v>
      </c>
      <c r="AX233" s="4">
        <f t="shared" si="93"/>
        <v>1</v>
      </c>
      <c r="AY233" s="4">
        <f t="shared" si="94"/>
        <v>1</v>
      </c>
      <c r="AZ233" s="4">
        <f t="shared" si="95"/>
        <v>1</v>
      </c>
      <c r="BA233" s="4">
        <f t="shared" si="96"/>
        <v>1</v>
      </c>
      <c r="BB233" s="4">
        <f t="shared" si="97"/>
        <v>1</v>
      </c>
      <c r="BC233" s="7">
        <f t="shared" si="98"/>
        <v>0</v>
      </c>
      <c r="BD233" s="7">
        <f t="shared" si="104"/>
        <v>1</v>
      </c>
      <c r="BE233" s="7">
        <f t="shared" si="105"/>
        <v>0</v>
      </c>
      <c r="BF233" s="7">
        <f t="shared" si="106"/>
        <v>0</v>
      </c>
      <c r="BG233" s="7">
        <f t="shared" si="107"/>
        <v>1</v>
      </c>
      <c r="BH233" s="4">
        <f t="shared" si="108"/>
        <v>1</v>
      </c>
      <c r="BI233" s="4">
        <f t="shared" si="99"/>
        <v>0</v>
      </c>
      <c r="BJ233" s="4">
        <f t="shared" si="100"/>
        <v>0</v>
      </c>
      <c r="BK233" s="4">
        <f t="shared" si="101"/>
        <v>0</v>
      </c>
    </row>
    <row r="234" spans="1:63" ht="90" customHeight="1" x14ac:dyDescent="0.25">
      <c r="A234" s="17" t="s">
        <v>268</v>
      </c>
      <c r="B234" s="23" t="s">
        <v>2596</v>
      </c>
      <c r="C234" s="17" t="s">
        <v>2598</v>
      </c>
      <c r="D234" s="18">
        <v>1</v>
      </c>
      <c r="E234" s="23" t="s">
        <v>2151</v>
      </c>
      <c r="F234" s="24" t="s">
        <v>2617</v>
      </c>
      <c r="G234" s="107" t="s">
        <v>2152</v>
      </c>
      <c r="H234" s="14" t="s">
        <v>2893</v>
      </c>
      <c r="I234" s="24" t="s">
        <v>302</v>
      </c>
      <c r="J234" s="24"/>
      <c r="K234" s="14" t="s">
        <v>2113</v>
      </c>
      <c r="L234" s="14" t="s">
        <v>2118</v>
      </c>
      <c r="M234" s="14" t="s">
        <v>2118</v>
      </c>
      <c r="N234" s="25" t="s">
        <v>51</v>
      </c>
      <c r="O234" s="25" t="s">
        <v>44</v>
      </c>
      <c r="P234" s="142" t="s">
        <v>3065</v>
      </c>
      <c r="Q234" s="14" t="s">
        <v>111</v>
      </c>
      <c r="R234" s="22">
        <v>1</v>
      </c>
      <c r="S234" s="31">
        <v>63320</v>
      </c>
      <c r="T234" s="31">
        <v>2000</v>
      </c>
      <c r="U234" s="31">
        <v>0</v>
      </c>
      <c r="V234" s="31">
        <v>0</v>
      </c>
      <c r="W234" s="31">
        <v>63320</v>
      </c>
      <c r="X234" s="31">
        <v>0</v>
      </c>
      <c r="Y234" s="31">
        <v>0</v>
      </c>
      <c r="Z234" s="31">
        <v>0</v>
      </c>
      <c r="AA234" s="31">
        <v>0</v>
      </c>
      <c r="AB234" s="31">
        <v>0</v>
      </c>
      <c r="AC234" s="31">
        <v>0</v>
      </c>
      <c r="AD234" s="31">
        <v>0</v>
      </c>
      <c r="AE234" s="16" t="s">
        <v>41</v>
      </c>
      <c r="AF234" s="15">
        <v>0</v>
      </c>
      <c r="AG234" s="15">
        <v>0</v>
      </c>
      <c r="AH234" s="15">
        <v>0</v>
      </c>
      <c r="AI234" s="15">
        <v>0</v>
      </c>
      <c r="AJ234" s="15">
        <v>0</v>
      </c>
      <c r="AK234" s="15">
        <v>0</v>
      </c>
      <c r="AL234" s="15">
        <v>0</v>
      </c>
      <c r="AM234" s="15">
        <v>0</v>
      </c>
      <c r="AN234" s="15">
        <v>0</v>
      </c>
      <c r="AO234" s="15">
        <v>0</v>
      </c>
      <c r="AP234" s="15">
        <v>0</v>
      </c>
      <c r="AQ234" s="13"/>
      <c r="AR234" s="12">
        <f t="shared" si="89"/>
        <v>1</v>
      </c>
      <c r="AS234" s="12">
        <f t="shared" si="90"/>
        <v>0</v>
      </c>
      <c r="AT234" s="12" t="str">
        <f t="shared" si="102"/>
        <v>0</v>
      </c>
      <c r="AU234" s="9">
        <f t="shared" si="103"/>
        <v>8</v>
      </c>
      <c r="AV234" s="4">
        <f t="shared" si="91"/>
        <v>1</v>
      </c>
      <c r="AW234" s="4">
        <f t="shared" si="92"/>
        <v>1</v>
      </c>
      <c r="AX234" s="4">
        <f t="shared" si="93"/>
        <v>1</v>
      </c>
      <c r="AY234" s="4">
        <f t="shared" si="94"/>
        <v>1</v>
      </c>
      <c r="AZ234" s="4">
        <f t="shared" si="95"/>
        <v>1</v>
      </c>
      <c r="BA234" s="4">
        <f t="shared" si="96"/>
        <v>1</v>
      </c>
      <c r="BB234" s="4">
        <f t="shared" si="97"/>
        <v>1</v>
      </c>
      <c r="BC234" s="7">
        <f t="shared" si="98"/>
        <v>0</v>
      </c>
      <c r="BD234" s="7">
        <f t="shared" si="104"/>
        <v>1</v>
      </c>
      <c r="BE234" s="7">
        <f t="shared" si="105"/>
        <v>1</v>
      </c>
      <c r="BF234" s="7">
        <f t="shared" si="106"/>
        <v>0</v>
      </c>
      <c r="BG234" s="7">
        <f t="shared" si="107"/>
        <v>0</v>
      </c>
      <c r="BH234" s="4">
        <f t="shared" si="108"/>
        <v>1</v>
      </c>
      <c r="BI234" s="4">
        <f t="shared" si="99"/>
        <v>0</v>
      </c>
      <c r="BJ234" s="4">
        <f t="shared" si="100"/>
        <v>0</v>
      </c>
      <c r="BK234" s="4">
        <f t="shared" si="101"/>
        <v>0</v>
      </c>
    </row>
    <row r="235" spans="1:63" ht="90" customHeight="1" x14ac:dyDescent="0.25">
      <c r="A235" s="17" t="s">
        <v>1593</v>
      </c>
      <c r="B235" s="23" t="s">
        <v>1594</v>
      </c>
      <c r="C235" s="23" t="s">
        <v>3162</v>
      </c>
      <c r="D235" s="171">
        <v>4</v>
      </c>
      <c r="E235" s="23" t="s">
        <v>3157</v>
      </c>
      <c r="F235" s="24" t="s">
        <v>3158</v>
      </c>
      <c r="G235" s="24" t="s">
        <v>3159</v>
      </c>
      <c r="H235" s="14"/>
      <c r="I235" s="24" t="s">
        <v>142</v>
      </c>
      <c r="J235" s="24" t="s">
        <v>3160</v>
      </c>
      <c r="K235" s="25" t="s">
        <v>2114</v>
      </c>
      <c r="L235" s="25" t="s">
        <v>2120</v>
      </c>
      <c r="M235" s="25" t="s">
        <v>2142</v>
      </c>
      <c r="N235" s="25" t="s">
        <v>51</v>
      </c>
      <c r="O235" s="25" t="s">
        <v>44</v>
      </c>
      <c r="P235" s="142" t="s">
        <v>3065</v>
      </c>
      <c r="Q235" s="167" t="s">
        <v>45</v>
      </c>
      <c r="R235" s="168">
        <v>1</v>
      </c>
      <c r="S235" s="31">
        <v>7022.5</v>
      </c>
      <c r="T235" s="31">
        <v>0</v>
      </c>
      <c r="U235" s="31">
        <v>0</v>
      </c>
      <c r="V235" s="31">
        <v>7022.5</v>
      </c>
      <c r="W235" s="31">
        <v>0</v>
      </c>
      <c r="X235" s="169">
        <v>0</v>
      </c>
      <c r="Y235" s="169">
        <v>0</v>
      </c>
      <c r="Z235" s="169">
        <v>0</v>
      </c>
      <c r="AA235" s="31">
        <v>0</v>
      </c>
      <c r="AB235" s="31">
        <v>0</v>
      </c>
      <c r="AC235" s="31">
        <v>0</v>
      </c>
      <c r="AD235" s="31">
        <v>0</v>
      </c>
      <c r="AE235" s="170" t="s">
        <v>41</v>
      </c>
      <c r="AF235" s="169">
        <v>0</v>
      </c>
      <c r="AG235" s="169">
        <v>0</v>
      </c>
      <c r="AH235" s="169">
        <v>0</v>
      </c>
      <c r="AI235" s="169">
        <v>0</v>
      </c>
      <c r="AJ235" s="169">
        <v>0</v>
      </c>
      <c r="AK235" s="169">
        <v>0</v>
      </c>
      <c r="AL235" s="169">
        <v>0</v>
      </c>
      <c r="AM235" s="31">
        <v>0</v>
      </c>
      <c r="AN235" s="31">
        <v>0</v>
      </c>
      <c r="AO235" s="31">
        <v>0</v>
      </c>
      <c r="AP235" s="31">
        <v>0</v>
      </c>
      <c r="AQ235" s="13"/>
      <c r="AR235" s="12">
        <f t="shared" si="89"/>
        <v>1</v>
      </c>
      <c r="AS235" s="12">
        <f t="shared" si="90"/>
        <v>0</v>
      </c>
      <c r="AT235" s="12" t="str">
        <f t="shared" si="102"/>
        <v>D2</v>
      </c>
      <c r="AU235" s="9">
        <f t="shared" si="103"/>
        <v>7</v>
      </c>
      <c r="AV235" s="4">
        <f t="shared" si="91"/>
        <v>1</v>
      </c>
      <c r="AW235" s="4">
        <f t="shared" si="92"/>
        <v>1</v>
      </c>
      <c r="AX235" s="4">
        <f t="shared" si="93"/>
        <v>1</v>
      </c>
      <c r="AY235" s="4">
        <f t="shared" si="94"/>
        <v>1</v>
      </c>
      <c r="AZ235" s="4">
        <f t="shared" si="95"/>
        <v>1</v>
      </c>
      <c r="BA235" s="4">
        <f t="shared" si="96"/>
        <v>0</v>
      </c>
      <c r="BB235" s="4">
        <f t="shared" si="97"/>
        <v>0</v>
      </c>
      <c r="BC235" s="7">
        <f t="shared" si="98"/>
        <v>0</v>
      </c>
      <c r="BD235" s="7">
        <f t="shared" si="104"/>
        <v>0</v>
      </c>
      <c r="BE235" s="7">
        <f t="shared" si="105"/>
        <v>0</v>
      </c>
      <c r="BF235" s="7">
        <f t="shared" si="106"/>
        <v>0</v>
      </c>
      <c r="BG235" s="7">
        <f t="shared" si="107"/>
        <v>0</v>
      </c>
      <c r="BH235" s="4">
        <f t="shared" si="108"/>
        <v>1</v>
      </c>
      <c r="BI235" s="4">
        <f t="shared" si="99"/>
        <v>1</v>
      </c>
      <c r="BJ235" s="4">
        <f t="shared" si="100"/>
        <v>0</v>
      </c>
      <c r="BK235" s="4">
        <f t="shared" si="101"/>
        <v>1</v>
      </c>
    </row>
    <row r="236" spans="1:63" ht="90" customHeight="1" x14ac:dyDescent="0.25">
      <c r="A236" s="17" t="s">
        <v>818</v>
      </c>
      <c r="B236" s="23" t="s">
        <v>819</v>
      </c>
      <c r="C236" s="23" t="s">
        <v>820</v>
      </c>
      <c r="D236" s="18">
        <v>4</v>
      </c>
      <c r="E236" s="23" t="s">
        <v>821</v>
      </c>
      <c r="F236" s="24" t="s">
        <v>822</v>
      </c>
      <c r="G236" s="24" t="s">
        <v>823</v>
      </c>
      <c r="H236" s="24"/>
      <c r="I236" s="24" t="s">
        <v>2311</v>
      </c>
      <c r="J236" s="24" t="s">
        <v>824</v>
      </c>
      <c r="K236" s="14" t="s">
        <v>2115</v>
      </c>
      <c r="L236" s="14" t="s">
        <v>2117</v>
      </c>
      <c r="M236" s="14" t="s">
        <v>2128</v>
      </c>
      <c r="N236" s="25" t="s">
        <v>51</v>
      </c>
      <c r="O236" s="25" t="s">
        <v>44</v>
      </c>
      <c r="P236" s="142" t="s">
        <v>3065</v>
      </c>
      <c r="Q236" s="14" t="s">
        <v>45</v>
      </c>
      <c r="R236" s="22">
        <v>1</v>
      </c>
      <c r="S236" s="26">
        <v>2574000</v>
      </c>
      <c r="T236" s="26">
        <v>0</v>
      </c>
      <c r="U236" s="26">
        <v>0</v>
      </c>
      <c r="V236" s="26">
        <v>0</v>
      </c>
      <c r="W236" s="26">
        <v>0</v>
      </c>
      <c r="X236" s="26">
        <v>0</v>
      </c>
      <c r="Y236" s="26">
        <v>0</v>
      </c>
      <c r="Z236" s="26">
        <v>2574000</v>
      </c>
      <c r="AA236" s="31">
        <v>0</v>
      </c>
      <c r="AB236" s="31">
        <v>0</v>
      </c>
      <c r="AC236" s="31">
        <v>0</v>
      </c>
      <c r="AD236" s="31">
        <v>0</v>
      </c>
      <c r="AE236" s="16" t="s">
        <v>41</v>
      </c>
      <c r="AF236" s="27">
        <v>0</v>
      </c>
      <c r="AG236" s="27">
        <v>0</v>
      </c>
      <c r="AH236" s="27">
        <v>0</v>
      </c>
      <c r="AI236" s="27">
        <v>0</v>
      </c>
      <c r="AJ236" s="27">
        <v>0</v>
      </c>
      <c r="AK236" s="27">
        <v>0</v>
      </c>
      <c r="AL236" s="27">
        <v>0</v>
      </c>
      <c r="AM236" s="15">
        <v>0</v>
      </c>
      <c r="AN236" s="15">
        <v>0</v>
      </c>
      <c r="AO236" s="15">
        <v>0</v>
      </c>
      <c r="AP236" s="15">
        <v>0</v>
      </c>
      <c r="AQ236" s="13"/>
      <c r="AR236" s="12">
        <f t="shared" si="89"/>
        <v>0</v>
      </c>
      <c r="AS236" s="12">
        <f t="shared" si="90"/>
        <v>1</v>
      </c>
      <c r="AT236" s="12" t="str">
        <f t="shared" si="102"/>
        <v>B1</v>
      </c>
      <c r="AU236" s="9">
        <f t="shared" si="103"/>
        <v>8</v>
      </c>
      <c r="AV236" s="4">
        <f t="shared" si="91"/>
        <v>1</v>
      </c>
      <c r="AW236" s="4">
        <f t="shared" si="92"/>
        <v>1</v>
      </c>
      <c r="AX236" s="4">
        <f t="shared" si="93"/>
        <v>1</v>
      </c>
      <c r="AY236" s="4">
        <f t="shared" si="94"/>
        <v>1</v>
      </c>
      <c r="AZ236" s="4">
        <f t="shared" si="95"/>
        <v>1</v>
      </c>
      <c r="BA236" s="4">
        <f t="shared" si="96"/>
        <v>0</v>
      </c>
      <c r="BB236" s="4">
        <f t="shared" si="97"/>
        <v>0</v>
      </c>
      <c r="BC236" s="7">
        <f t="shared" si="98"/>
        <v>0</v>
      </c>
      <c r="BD236" s="7">
        <f t="shared" si="104"/>
        <v>1</v>
      </c>
      <c r="BE236" s="7">
        <f t="shared" si="105"/>
        <v>0</v>
      </c>
      <c r="BF236" s="7">
        <f t="shared" si="106"/>
        <v>0</v>
      </c>
      <c r="BG236" s="7">
        <f t="shared" si="107"/>
        <v>1</v>
      </c>
      <c r="BH236" s="4">
        <f t="shared" si="108"/>
        <v>1</v>
      </c>
      <c r="BI236" s="4">
        <f t="shared" si="99"/>
        <v>1</v>
      </c>
      <c r="BJ236" s="4">
        <f t="shared" si="100"/>
        <v>0</v>
      </c>
      <c r="BK236" s="4">
        <f t="shared" si="101"/>
        <v>1</v>
      </c>
    </row>
    <row r="237" spans="1:63" ht="90" customHeight="1" x14ac:dyDescent="0.25">
      <c r="A237" s="17" t="s">
        <v>818</v>
      </c>
      <c r="B237" s="23" t="s">
        <v>819</v>
      </c>
      <c r="C237" s="23" t="s">
        <v>3103</v>
      </c>
      <c r="D237" s="18">
        <v>1</v>
      </c>
      <c r="E237" s="23" t="s">
        <v>3104</v>
      </c>
      <c r="F237" s="24" t="s">
        <v>3105</v>
      </c>
      <c r="G237" s="24" t="s">
        <v>3106</v>
      </c>
      <c r="H237" s="14" t="s">
        <v>2893</v>
      </c>
      <c r="I237" s="24" t="s">
        <v>3107</v>
      </c>
      <c r="J237" s="14" t="s">
        <v>824</v>
      </c>
      <c r="K237" s="14" t="s">
        <v>2115</v>
      </c>
      <c r="L237" s="14" t="s">
        <v>2117</v>
      </c>
      <c r="M237" s="25" t="s">
        <v>2128</v>
      </c>
      <c r="N237" s="25" t="s">
        <v>51</v>
      </c>
      <c r="O237" s="25" t="s">
        <v>44</v>
      </c>
      <c r="P237" s="142" t="s">
        <v>3065</v>
      </c>
      <c r="Q237" s="25" t="s">
        <v>45</v>
      </c>
      <c r="R237" s="30">
        <v>1</v>
      </c>
      <c r="S237" s="26">
        <v>550000</v>
      </c>
      <c r="T237" s="26">
        <v>10000</v>
      </c>
      <c r="U237" s="26">
        <v>0</v>
      </c>
      <c r="V237" s="26">
        <v>10000</v>
      </c>
      <c r="W237" s="26">
        <v>340000</v>
      </c>
      <c r="X237" s="26">
        <v>200000</v>
      </c>
      <c r="Y237" s="26">
        <v>0</v>
      </c>
      <c r="Z237" s="26">
        <v>0</v>
      </c>
      <c r="AA237" s="31">
        <v>0</v>
      </c>
      <c r="AB237" s="31">
        <v>0</v>
      </c>
      <c r="AC237" s="31">
        <v>0</v>
      </c>
      <c r="AD237" s="31">
        <v>0</v>
      </c>
      <c r="AE237" s="16">
        <v>0</v>
      </c>
      <c r="AF237" s="27">
        <v>0</v>
      </c>
      <c r="AG237" s="27">
        <v>0</v>
      </c>
      <c r="AH237" s="27">
        <v>0</v>
      </c>
      <c r="AI237" s="27">
        <v>0</v>
      </c>
      <c r="AJ237" s="27">
        <v>0</v>
      </c>
      <c r="AK237" s="27">
        <v>0</v>
      </c>
      <c r="AL237" s="27">
        <v>0</v>
      </c>
      <c r="AM237" s="15">
        <v>0</v>
      </c>
      <c r="AN237" s="15">
        <v>0</v>
      </c>
      <c r="AO237" s="15">
        <v>0</v>
      </c>
      <c r="AP237" s="15">
        <v>0</v>
      </c>
      <c r="AQ237" s="13"/>
      <c r="AR237" s="12">
        <f t="shared" si="89"/>
        <v>0</v>
      </c>
      <c r="AS237" s="12">
        <f t="shared" si="90"/>
        <v>0</v>
      </c>
      <c r="AT237" s="12" t="str">
        <f t="shared" si="102"/>
        <v>B1</v>
      </c>
      <c r="AU237" s="9">
        <f t="shared" si="103"/>
        <v>9</v>
      </c>
      <c r="AV237" s="4">
        <f t="shared" si="91"/>
        <v>1</v>
      </c>
      <c r="AW237" s="4">
        <f t="shared" si="92"/>
        <v>1</v>
      </c>
      <c r="AX237" s="4">
        <f t="shared" si="93"/>
        <v>1</v>
      </c>
      <c r="AY237" s="4">
        <f t="shared" si="94"/>
        <v>1</v>
      </c>
      <c r="AZ237" s="4">
        <f t="shared" si="95"/>
        <v>1</v>
      </c>
      <c r="BA237" s="4">
        <f t="shared" si="96"/>
        <v>1</v>
      </c>
      <c r="BB237" s="4">
        <f t="shared" si="97"/>
        <v>1</v>
      </c>
      <c r="BC237" s="7">
        <f t="shared" si="98"/>
        <v>0</v>
      </c>
      <c r="BD237" s="7">
        <f t="shared" si="104"/>
        <v>1</v>
      </c>
      <c r="BE237" s="7">
        <f t="shared" si="105"/>
        <v>0</v>
      </c>
      <c r="BF237" s="7">
        <f t="shared" si="106"/>
        <v>0</v>
      </c>
      <c r="BG237" s="7">
        <f t="shared" si="107"/>
        <v>1</v>
      </c>
      <c r="BH237" s="4">
        <f t="shared" si="108"/>
        <v>1</v>
      </c>
      <c r="BI237" s="4">
        <f t="shared" si="99"/>
        <v>1</v>
      </c>
      <c r="BJ237" s="4">
        <f t="shared" si="100"/>
        <v>0</v>
      </c>
      <c r="BK237" s="4">
        <f t="shared" si="101"/>
        <v>1</v>
      </c>
    </row>
    <row r="238" spans="1:63" ht="90" customHeight="1" x14ac:dyDescent="0.25">
      <c r="A238" s="17" t="s">
        <v>378</v>
      </c>
      <c r="B238" s="23" t="s">
        <v>379</v>
      </c>
      <c r="C238" s="23" t="s">
        <v>380</v>
      </c>
      <c r="D238" s="18">
        <v>7</v>
      </c>
      <c r="E238" s="23" t="s">
        <v>381</v>
      </c>
      <c r="F238" s="24" t="s">
        <v>382</v>
      </c>
      <c r="G238" s="24" t="s">
        <v>383</v>
      </c>
      <c r="H238" s="14" t="s">
        <v>2893</v>
      </c>
      <c r="I238" s="35" t="s">
        <v>1162</v>
      </c>
      <c r="J238" s="24" t="s">
        <v>384</v>
      </c>
      <c r="K238" s="14" t="s">
        <v>2115</v>
      </c>
      <c r="L238" s="25" t="s">
        <v>2119</v>
      </c>
      <c r="M238" s="25" t="s">
        <v>2150</v>
      </c>
      <c r="N238" s="25" t="s">
        <v>110</v>
      </c>
      <c r="O238" s="25" t="s">
        <v>44</v>
      </c>
      <c r="P238" s="142" t="s">
        <v>3065</v>
      </c>
      <c r="Q238" s="14" t="s">
        <v>111</v>
      </c>
      <c r="R238" s="30">
        <v>1</v>
      </c>
      <c r="S238" s="31">
        <v>130000</v>
      </c>
      <c r="T238" s="31">
        <v>0</v>
      </c>
      <c r="U238" s="31">
        <v>0</v>
      </c>
      <c r="V238" s="31">
        <v>52000</v>
      </c>
      <c r="W238" s="31">
        <v>26000</v>
      </c>
      <c r="X238" s="31">
        <v>13000</v>
      </c>
      <c r="Y238" s="31">
        <v>13000</v>
      </c>
      <c r="Z238" s="31">
        <v>26000</v>
      </c>
      <c r="AA238" s="31">
        <v>0</v>
      </c>
      <c r="AB238" s="31">
        <v>0</v>
      </c>
      <c r="AC238" s="31">
        <v>0</v>
      </c>
      <c r="AD238" s="31">
        <v>0</v>
      </c>
      <c r="AE238" s="16" t="s">
        <v>41</v>
      </c>
      <c r="AF238" s="31">
        <v>0</v>
      </c>
      <c r="AG238" s="31">
        <v>0</v>
      </c>
      <c r="AH238" s="31">
        <v>0</v>
      </c>
      <c r="AI238" s="31">
        <v>0</v>
      </c>
      <c r="AJ238" s="31">
        <v>0</v>
      </c>
      <c r="AK238" s="31">
        <v>0</v>
      </c>
      <c r="AL238" s="31">
        <v>0</v>
      </c>
      <c r="AM238" s="15">
        <v>0</v>
      </c>
      <c r="AN238" s="15">
        <v>0</v>
      </c>
      <c r="AO238" s="15">
        <v>0</v>
      </c>
      <c r="AP238" s="15">
        <v>0</v>
      </c>
      <c r="AQ238" s="24"/>
      <c r="AR238" s="12">
        <f t="shared" si="89"/>
        <v>0</v>
      </c>
      <c r="AS238" s="12">
        <f t="shared" si="90"/>
        <v>0</v>
      </c>
      <c r="AT238" s="12" t="str">
        <f t="shared" si="102"/>
        <v>C90</v>
      </c>
      <c r="AU238" s="9">
        <f t="shared" si="103"/>
        <v>9</v>
      </c>
      <c r="AV238" s="4">
        <f t="shared" si="91"/>
        <v>1</v>
      </c>
      <c r="AW238" s="4">
        <f t="shared" si="92"/>
        <v>1</v>
      </c>
      <c r="AX238" s="4">
        <f t="shared" si="93"/>
        <v>1</v>
      </c>
      <c r="AY238" s="4">
        <f t="shared" si="94"/>
        <v>1</v>
      </c>
      <c r="AZ238" s="4">
        <f t="shared" si="95"/>
        <v>1</v>
      </c>
      <c r="BA238" s="4">
        <f t="shared" si="96"/>
        <v>1</v>
      </c>
      <c r="BB238" s="4">
        <f t="shared" si="97"/>
        <v>1</v>
      </c>
      <c r="BC238" s="7">
        <f t="shared" si="98"/>
        <v>0</v>
      </c>
      <c r="BD238" s="7">
        <f t="shared" si="104"/>
        <v>1</v>
      </c>
      <c r="BE238" s="7">
        <f t="shared" si="105"/>
        <v>0</v>
      </c>
      <c r="BF238" s="7">
        <f t="shared" si="106"/>
        <v>0</v>
      </c>
      <c r="BG238" s="7">
        <f t="shared" si="107"/>
        <v>1</v>
      </c>
      <c r="BH238" s="4">
        <f t="shared" si="108"/>
        <v>1</v>
      </c>
      <c r="BI238" s="4">
        <f t="shared" si="99"/>
        <v>1</v>
      </c>
      <c r="BJ238" s="4">
        <f t="shared" si="100"/>
        <v>1</v>
      </c>
      <c r="BK238" s="4">
        <f t="shared" si="101"/>
        <v>0</v>
      </c>
    </row>
    <row r="239" spans="1:63" ht="90" customHeight="1" x14ac:dyDescent="0.25">
      <c r="A239" s="17" t="s">
        <v>440</v>
      </c>
      <c r="B239" s="23" t="s">
        <v>441</v>
      </c>
      <c r="C239" s="23" t="s">
        <v>494</v>
      </c>
      <c r="D239" s="18"/>
      <c r="E239" s="44" t="s">
        <v>2843</v>
      </c>
      <c r="F239" s="45" t="s">
        <v>2844</v>
      </c>
      <c r="G239" s="24" t="s">
        <v>2845</v>
      </c>
      <c r="H239" s="14" t="s">
        <v>2893</v>
      </c>
      <c r="I239" s="24" t="s">
        <v>446</v>
      </c>
      <c r="J239" s="24" t="s">
        <v>457</v>
      </c>
      <c r="K239" s="25" t="s">
        <v>2114</v>
      </c>
      <c r="L239" s="25" t="s">
        <v>2119</v>
      </c>
      <c r="M239" s="25" t="s">
        <v>2136</v>
      </c>
      <c r="N239" s="25" t="s">
        <v>51</v>
      </c>
      <c r="O239" s="25" t="s">
        <v>44</v>
      </c>
      <c r="P239" s="142" t="s">
        <v>3065</v>
      </c>
      <c r="Q239" s="14" t="s">
        <v>111</v>
      </c>
      <c r="R239" s="22"/>
      <c r="S239" s="46">
        <v>730000</v>
      </c>
      <c r="T239" s="26">
        <v>0</v>
      </c>
      <c r="U239" s="26">
        <v>0</v>
      </c>
      <c r="V239" s="26">
        <v>730000</v>
      </c>
      <c r="W239" s="26">
        <v>0</v>
      </c>
      <c r="X239" s="26">
        <v>0</v>
      </c>
      <c r="Y239" s="26">
        <v>0</v>
      </c>
      <c r="Z239" s="26">
        <v>0</v>
      </c>
      <c r="AA239" s="31">
        <v>0</v>
      </c>
      <c r="AB239" s="31">
        <v>0</v>
      </c>
      <c r="AC239" s="31">
        <v>0</v>
      </c>
      <c r="AD239" s="31">
        <v>0</v>
      </c>
      <c r="AE239" s="16" t="s">
        <v>41</v>
      </c>
      <c r="AF239" s="27">
        <v>0</v>
      </c>
      <c r="AG239" s="27">
        <v>0</v>
      </c>
      <c r="AH239" s="27">
        <v>0</v>
      </c>
      <c r="AI239" s="27">
        <v>0</v>
      </c>
      <c r="AJ239" s="27">
        <v>0</v>
      </c>
      <c r="AK239" s="27">
        <v>0</v>
      </c>
      <c r="AL239" s="27">
        <v>0</v>
      </c>
      <c r="AM239" s="15">
        <v>0</v>
      </c>
      <c r="AN239" s="15">
        <v>0</v>
      </c>
      <c r="AO239" s="15">
        <v>0</v>
      </c>
      <c r="AP239" s="15">
        <v>0</v>
      </c>
      <c r="AQ239" s="13"/>
      <c r="AR239" s="12">
        <f t="shared" si="89"/>
        <v>0</v>
      </c>
      <c r="AS239" s="12">
        <f t="shared" si="90"/>
        <v>0</v>
      </c>
      <c r="AT239" s="12" t="str">
        <f t="shared" si="102"/>
        <v>C4</v>
      </c>
      <c r="AU239" s="9">
        <f t="shared" si="103"/>
        <v>6</v>
      </c>
      <c r="AV239" s="4">
        <f t="shared" si="91"/>
        <v>1</v>
      </c>
      <c r="AW239" s="4">
        <f t="shared" si="92"/>
        <v>1</v>
      </c>
      <c r="AX239" s="4">
        <f t="shared" si="93"/>
        <v>1</v>
      </c>
      <c r="AY239" s="4">
        <f t="shared" si="94"/>
        <v>0</v>
      </c>
      <c r="AZ239" s="4">
        <f t="shared" si="95"/>
        <v>0</v>
      </c>
      <c r="BA239" s="4">
        <f t="shared" si="96"/>
        <v>1</v>
      </c>
      <c r="BB239" s="4">
        <f t="shared" si="97"/>
        <v>1</v>
      </c>
      <c r="BC239" s="7">
        <f t="shared" si="98"/>
        <v>0</v>
      </c>
      <c r="BD239" s="7">
        <f t="shared" si="104"/>
        <v>1</v>
      </c>
      <c r="BE239" s="7">
        <f t="shared" si="105"/>
        <v>0</v>
      </c>
      <c r="BF239" s="7">
        <f t="shared" si="106"/>
        <v>1</v>
      </c>
      <c r="BG239" s="7">
        <f t="shared" si="107"/>
        <v>0</v>
      </c>
      <c r="BH239" s="4">
        <f t="shared" si="108"/>
        <v>1</v>
      </c>
      <c r="BI239" s="4">
        <f t="shared" si="99"/>
        <v>0</v>
      </c>
      <c r="BJ239" s="4">
        <f t="shared" si="100"/>
        <v>0</v>
      </c>
      <c r="BK239" s="4">
        <f t="shared" si="101"/>
        <v>0</v>
      </c>
    </row>
    <row r="240" spans="1:63" ht="90" customHeight="1" x14ac:dyDescent="0.25">
      <c r="A240" s="17" t="s">
        <v>268</v>
      </c>
      <c r="B240" s="23" t="s">
        <v>2885</v>
      </c>
      <c r="C240" s="17" t="s">
        <v>311</v>
      </c>
      <c r="D240" s="18"/>
      <c r="E240" s="23" t="s">
        <v>312</v>
      </c>
      <c r="F240" s="24" t="s">
        <v>313</v>
      </c>
      <c r="G240" s="24" t="s">
        <v>314</v>
      </c>
      <c r="H240" s="14"/>
      <c r="I240" s="107" t="s">
        <v>302</v>
      </c>
      <c r="J240" s="24" t="s">
        <v>315</v>
      </c>
      <c r="K240" s="14" t="s">
        <v>2115</v>
      </c>
      <c r="L240" s="14" t="s">
        <v>2123</v>
      </c>
      <c r="M240" s="25" t="s">
        <v>2123</v>
      </c>
      <c r="N240" s="25" t="s">
        <v>51</v>
      </c>
      <c r="O240" s="25" t="s">
        <v>44</v>
      </c>
      <c r="P240" s="142" t="s">
        <v>3065</v>
      </c>
      <c r="Q240" s="14" t="s">
        <v>45</v>
      </c>
      <c r="R240" s="22">
        <v>1</v>
      </c>
      <c r="S240" s="31">
        <v>2500000</v>
      </c>
      <c r="T240" s="31">
        <v>0</v>
      </c>
      <c r="U240" s="31">
        <v>0</v>
      </c>
      <c r="V240" s="31">
        <v>500000</v>
      </c>
      <c r="W240" s="31">
        <v>2000000</v>
      </c>
      <c r="X240" s="31">
        <v>0</v>
      </c>
      <c r="Y240" s="31">
        <v>0</v>
      </c>
      <c r="Z240" s="31">
        <v>0</v>
      </c>
      <c r="AA240" s="31">
        <v>0</v>
      </c>
      <c r="AB240" s="31">
        <v>0</v>
      </c>
      <c r="AC240" s="31">
        <v>0</v>
      </c>
      <c r="AD240" s="31">
        <v>0</v>
      </c>
      <c r="AE240" s="16" t="s">
        <v>41</v>
      </c>
      <c r="AF240" s="15">
        <v>0</v>
      </c>
      <c r="AG240" s="15">
        <v>0</v>
      </c>
      <c r="AH240" s="15">
        <v>0</v>
      </c>
      <c r="AI240" s="15">
        <v>0</v>
      </c>
      <c r="AJ240" s="15">
        <v>0</v>
      </c>
      <c r="AK240" s="15">
        <v>0</v>
      </c>
      <c r="AL240" s="15">
        <v>0</v>
      </c>
      <c r="AM240" s="15">
        <v>0</v>
      </c>
      <c r="AN240" s="15">
        <v>0</v>
      </c>
      <c r="AO240" s="15">
        <v>0</v>
      </c>
      <c r="AP240" s="15">
        <v>0</v>
      </c>
      <c r="AQ240" s="13"/>
      <c r="AR240" s="12">
        <f t="shared" si="89"/>
        <v>0</v>
      </c>
      <c r="AS240" s="12">
        <f t="shared" si="90"/>
        <v>1</v>
      </c>
      <c r="AT240" s="12" t="str">
        <f t="shared" si="102"/>
        <v>G</v>
      </c>
      <c r="AU240" s="9">
        <f t="shared" si="103"/>
        <v>7</v>
      </c>
      <c r="AV240" s="4">
        <f t="shared" si="91"/>
        <v>1</v>
      </c>
      <c r="AW240" s="4">
        <f t="shared" si="92"/>
        <v>1</v>
      </c>
      <c r="AX240" s="4">
        <f t="shared" si="93"/>
        <v>1</v>
      </c>
      <c r="AY240" s="4">
        <f t="shared" si="94"/>
        <v>0</v>
      </c>
      <c r="AZ240" s="4">
        <f t="shared" si="95"/>
        <v>1</v>
      </c>
      <c r="BA240" s="4">
        <f t="shared" si="96"/>
        <v>0</v>
      </c>
      <c r="BB240" s="4">
        <f t="shared" si="97"/>
        <v>0</v>
      </c>
      <c r="BC240" s="7">
        <f t="shared" si="98"/>
        <v>0</v>
      </c>
      <c r="BD240" s="7">
        <f t="shared" si="104"/>
        <v>1</v>
      </c>
      <c r="BE240" s="7">
        <f t="shared" si="105"/>
        <v>0</v>
      </c>
      <c r="BF240" s="7">
        <f t="shared" si="106"/>
        <v>0</v>
      </c>
      <c r="BG240" s="7">
        <f t="shared" si="107"/>
        <v>1</v>
      </c>
      <c r="BH240" s="4">
        <f t="shared" si="108"/>
        <v>1</v>
      </c>
      <c r="BI240" s="4">
        <f t="shared" si="99"/>
        <v>1</v>
      </c>
      <c r="BJ240" s="4">
        <f t="shared" si="100"/>
        <v>0</v>
      </c>
      <c r="BK240" s="4">
        <f t="shared" si="101"/>
        <v>1</v>
      </c>
    </row>
    <row r="241" spans="1:63" ht="90" customHeight="1" x14ac:dyDescent="0.25">
      <c r="A241" s="17" t="s">
        <v>909</v>
      </c>
      <c r="B241" s="38" t="s">
        <v>910</v>
      </c>
      <c r="C241" s="38" t="s">
        <v>928</v>
      </c>
      <c r="D241" s="39">
        <v>3</v>
      </c>
      <c r="E241" s="23" t="s">
        <v>929</v>
      </c>
      <c r="F241" s="29" t="s">
        <v>930</v>
      </c>
      <c r="G241" s="29" t="s">
        <v>931</v>
      </c>
      <c r="H241" s="14" t="s">
        <v>2893</v>
      </c>
      <c r="I241" s="29" t="s">
        <v>932</v>
      </c>
      <c r="J241" s="29" t="s">
        <v>933</v>
      </c>
      <c r="K241" s="14" t="s">
        <v>2115</v>
      </c>
      <c r="L241" s="25" t="s">
        <v>2120</v>
      </c>
      <c r="M241" s="25" t="s">
        <v>2142</v>
      </c>
      <c r="N241" s="14" t="s">
        <v>279</v>
      </c>
      <c r="O241" s="25" t="s">
        <v>439</v>
      </c>
      <c r="P241" s="142" t="s">
        <v>3065</v>
      </c>
      <c r="Q241" s="14" t="s">
        <v>45</v>
      </c>
      <c r="R241" s="22"/>
      <c r="S241" s="40">
        <v>320000</v>
      </c>
      <c r="T241" s="21">
        <v>0</v>
      </c>
      <c r="U241" s="21">
        <v>0</v>
      </c>
      <c r="V241" s="21">
        <v>320000</v>
      </c>
      <c r="W241" s="21">
        <v>0</v>
      </c>
      <c r="X241" s="21">
        <v>0</v>
      </c>
      <c r="Y241" s="21">
        <v>0</v>
      </c>
      <c r="Z241" s="21">
        <v>0</v>
      </c>
      <c r="AA241" s="31">
        <v>0</v>
      </c>
      <c r="AB241" s="31">
        <v>0</v>
      </c>
      <c r="AC241" s="31">
        <v>0</v>
      </c>
      <c r="AD241" s="31">
        <v>0</v>
      </c>
      <c r="AE241" s="16" t="s">
        <v>41</v>
      </c>
      <c r="AF241" s="41">
        <v>0</v>
      </c>
      <c r="AG241" s="26">
        <v>0</v>
      </c>
      <c r="AH241" s="26">
        <v>0</v>
      </c>
      <c r="AI241" s="26">
        <v>0</v>
      </c>
      <c r="AJ241" s="26">
        <v>0</v>
      </c>
      <c r="AK241" s="26">
        <v>0</v>
      </c>
      <c r="AL241" s="26">
        <v>0</v>
      </c>
      <c r="AM241" s="15">
        <v>0</v>
      </c>
      <c r="AN241" s="15">
        <v>0</v>
      </c>
      <c r="AO241" s="15">
        <v>0</v>
      </c>
      <c r="AP241" s="15">
        <v>0</v>
      </c>
      <c r="AQ241" s="43"/>
      <c r="AR241" s="12">
        <f t="shared" si="89"/>
        <v>0</v>
      </c>
      <c r="AS241" s="12">
        <f t="shared" si="90"/>
        <v>0</v>
      </c>
      <c r="AT241" s="12" t="str">
        <f t="shared" si="102"/>
        <v>D2</v>
      </c>
      <c r="AU241" s="9">
        <f t="shared" si="103"/>
        <v>8</v>
      </c>
      <c r="AV241" s="4">
        <f t="shared" si="91"/>
        <v>1</v>
      </c>
      <c r="AW241" s="4">
        <f t="shared" si="92"/>
        <v>1</v>
      </c>
      <c r="AX241" s="4">
        <f t="shared" si="93"/>
        <v>1</v>
      </c>
      <c r="AY241" s="4">
        <f t="shared" si="94"/>
        <v>1</v>
      </c>
      <c r="AZ241" s="4">
        <f t="shared" si="95"/>
        <v>0</v>
      </c>
      <c r="BA241" s="4">
        <f t="shared" si="96"/>
        <v>1</v>
      </c>
      <c r="BB241" s="4">
        <f t="shared" si="97"/>
        <v>1</v>
      </c>
      <c r="BC241" s="7">
        <f t="shared" si="98"/>
        <v>0</v>
      </c>
      <c r="BD241" s="7">
        <f t="shared" si="104"/>
        <v>1</v>
      </c>
      <c r="BE241" s="7">
        <f t="shared" si="105"/>
        <v>0</v>
      </c>
      <c r="BF241" s="7">
        <f t="shared" si="106"/>
        <v>0</v>
      </c>
      <c r="BG241" s="7">
        <f t="shared" si="107"/>
        <v>1</v>
      </c>
      <c r="BH241" s="4">
        <f t="shared" si="108"/>
        <v>1</v>
      </c>
      <c r="BI241" s="4">
        <f t="shared" si="99"/>
        <v>1</v>
      </c>
      <c r="BJ241" s="4">
        <f t="shared" si="100"/>
        <v>0</v>
      </c>
      <c r="BK241" s="4">
        <f t="shared" si="101"/>
        <v>1</v>
      </c>
    </row>
    <row r="242" spans="1:63" ht="90" customHeight="1" x14ac:dyDescent="0.25">
      <c r="A242" s="17" t="s">
        <v>440</v>
      </c>
      <c r="B242" s="23" t="s">
        <v>441</v>
      </c>
      <c r="C242" s="23" t="s">
        <v>592</v>
      </c>
      <c r="D242" s="18"/>
      <c r="E242" s="23" t="s">
        <v>2862</v>
      </c>
      <c r="F242" s="24" t="s">
        <v>2863</v>
      </c>
      <c r="G242" s="24" t="s">
        <v>2864</v>
      </c>
      <c r="H242" s="14" t="s">
        <v>2893</v>
      </c>
      <c r="I242" s="24" t="s">
        <v>446</v>
      </c>
      <c r="J242" s="24" t="s">
        <v>534</v>
      </c>
      <c r="K242" s="14" t="s">
        <v>2115</v>
      </c>
      <c r="L242" s="25" t="s">
        <v>2120</v>
      </c>
      <c r="M242" s="25" t="s">
        <v>2142</v>
      </c>
      <c r="N242" s="25" t="s">
        <v>51</v>
      </c>
      <c r="O242" s="25" t="s">
        <v>266</v>
      </c>
      <c r="P242" s="142" t="s">
        <v>3065</v>
      </c>
      <c r="Q242" s="14" t="s">
        <v>45</v>
      </c>
      <c r="R242" s="30"/>
      <c r="S242" s="26">
        <v>200000</v>
      </c>
      <c r="T242" s="26">
        <v>0</v>
      </c>
      <c r="U242" s="26">
        <v>0</v>
      </c>
      <c r="V242" s="26">
        <v>0</v>
      </c>
      <c r="W242" s="26">
        <v>0</v>
      </c>
      <c r="X242" s="26">
        <v>0</v>
      </c>
      <c r="Y242" s="26">
        <v>0</v>
      </c>
      <c r="Z242" s="26">
        <v>0</v>
      </c>
      <c r="AA242" s="31">
        <v>0</v>
      </c>
      <c r="AB242" s="31">
        <v>0</v>
      </c>
      <c r="AC242" s="31">
        <v>0</v>
      </c>
      <c r="AD242" s="31">
        <v>0</v>
      </c>
      <c r="AE242" s="16" t="s">
        <v>41</v>
      </c>
      <c r="AF242" s="27">
        <v>0</v>
      </c>
      <c r="AG242" s="27">
        <v>0</v>
      </c>
      <c r="AH242" s="27">
        <v>0</v>
      </c>
      <c r="AI242" s="27">
        <v>0</v>
      </c>
      <c r="AJ242" s="27">
        <v>0</v>
      </c>
      <c r="AK242" s="27">
        <v>0</v>
      </c>
      <c r="AL242" s="27">
        <v>0</v>
      </c>
      <c r="AM242" s="15">
        <v>0</v>
      </c>
      <c r="AN242" s="15">
        <v>0</v>
      </c>
      <c r="AO242" s="15">
        <v>0</v>
      </c>
      <c r="AP242" s="15">
        <v>0</v>
      </c>
      <c r="AQ242" s="13"/>
      <c r="AR242" s="12">
        <f t="shared" si="89"/>
        <v>0</v>
      </c>
      <c r="AS242" s="12">
        <f t="shared" si="90"/>
        <v>0</v>
      </c>
      <c r="AT242" s="12" t="str">
        <f t="shared" si="102"/>
        <v>D2</v>
      </c>
      <c r="AU242" s="9">
        <f t="shared" si="103"/>
        <v>6</v>
      </c>
      <c r="AV242" s="4">
        <f t="shared" si="91"/>
        <v>0</v>
      </c>
      <c r="AW242" s="4">
        <f t="shared" si="92"/>
        <v>1</v>
      </c>
      <c r="AX242" s="4">
        <f t="shared" si="93"/>
        <v>1</v>
      </c>
      <c r="AY242" s="4">
        <f t="shared" si="94"/>
        <v>0</v>
      </c>
      <c r="AZ242" s="4">
        <f t="shared" si="95"/>
        <v>0</v>
      </c>
      <c r="BA242" s="4">
        <f t="shared" si="96"/>
        <v>1</v>
      </c>
      <c r="BB242" s="4">
        <f t="shared" si="97"/>
        <v>1</v>
      </c>
      <c r="BC242" s="7">
        <f t="shared" si="98"/>
        <v>0</v>
      </c>
      <c r="BD242" s="7">
        <f t="shared" si="104"/>
        <v>1</v>
      </c>
      <c r="BE242" s="7">
        <f t="shared" si="105"/>
        <v>0</v>
      </c>
      <c r="BF242" s="7">
        <f t="shared" si="106"/>
        <v>0</v>
      </c>
      <c r="BG242" s="7">
        <f t="shared" si="107"/>
        <v>1</v>
      </c>
      <c r="BH242" s="4">
        <f t="shared" si="108"/>
        <v>1</v>
      </c>
      <c r="BI242" s="4">
        <f t="shared" si="99"/>
        <v>1</v>
      </c>
      <c r="BJ242" s="4">
        <f t="shared" si="100"/>
        <v>0</v>
      </c>
      <c r="BK242" s="4">
        <f t="shared" si="101"/>
        <v>1</v>
      </c>
    </row>
    <row r="243" spans="1:63" ht="90" customHeight="1" x14ac:dyDescent="0.25">
      <c r="A243" s="17" t="s">
        <v>1654</v>
      </c>
      <c r="B243" s="38" t="s">
        <v>1655</v>
      </c>
      <c r="C243" s="38" t="s">
        <v>2391</v>
      </c>
      <c r="D243" s="39">
        <v>4</v>
      </c>
      <c r="E243" s="23" t="s">
        <v>2392</v>
      </c>
      <c r="F243" s="29" t="s">
        <v>2393</v>
      </c>
      <c r="G243" s="29" t="s">
        <v>2394</v>
      </c>
      <c r="H243" s="14" t="s">
        <v>2893</v>
      </c>
      <c r="I243" s="29" t="s">
        <v>2395</v>
      </c>
      <c r="J243" s="29" t="s">
        <v>2396</v>
      </c>
      <c r="K243" s="25" t="s">
        <v>2115</v>
      </c>
      <c r="L243" s="25" t="s">
        <v>2119</v>
      </c>
      <c r="M243" s="25" t="s">
        <v>2139</v>
      </c>
      <c r="N243" s="25" t="s">
        <v>110</v>
      </c>
      <c r="O243" s="25" t="s">
        <v>44</v>
      </c>
      <c r="P243" s="142" t="s">
        <v>3065</v>
      </c>
      <c r="Q243" s="14" t="s">
        <v>111</v>
      </c>
      <c r="R243" s="30">
        <v>1</v>
      </c>
      <c r="S243" s="40">
        <v>2585</v>
      </c>
      <c r="T243" s="21">
        <v>0</v>
      </c>
      <c r="U243" s="21">
        <v>0</v>
      </c>
      <c r="V243" s="21">
        <v>2585</v>
      </c>
      <c r="W243" s="21">
        <v>0</v>
      </c>
      <c r="X243" s="21">
        <v>0</v>
      </c>
      <c r="Y243" s="21">
        <v>0</v>
      </c>
      <c r="Z243" s="21">
        <v>0</v>
      </c>
      <c r="AA243" s="31">
        <v>0</v>
      </c>
      <c r="AB243" s="31">
        <v>0</v>
      </c>
      <c r="AC243" s="31">
        <v>0</v>
      </c>
      <c r="AD243" s="31">
        <v>0</v>
      </c>
      <c r="AE243" s="16" t="s">
        <v>41</v>
      </c>
      <c r="AF243" s="41">
        <v>0</v>
      </c>
      <c r="AG243" s="26">
        <v>0</v>
      </c>
      <c r="AH243" s="26">
        <v>0</v>
      </c>
      <c r="AI243" s="26">
        <v>0</v>
      </c>
      <c r="AJ243" s="26">
        <v>0</v>
      </c>
      <c r="AK243" s="26">
        <v>0</v>
      </c>
      <c r="AL243" s="26">
        <v>0</v>
      </c>
      <c r="AM243" s="15">
        <v>0</v>
      </c>
      <c r="AN243" s="15">
        <v>0</v>
      </c>
      <c r="AO243" s="15">
        <v>0</v>
      </c>
      <c r="AP243" s="15">
        <v>0</v>
      </c>
      <c r="AQ243" s="42"/>
      <c r="AR243" s="12">
        <f t="shared" si="89"/>
        <v>1</v>
      </c>
      <c r="AS243" s="12">
        <f t="shared" si="90"/>
        <v>0</v>
      </c>
      <c r="AT243" s="12" t="str">
        <f t="shared" si="102"/>
        <v>C7</v>
      </c>
      <c r="AU243" s="9">
        <f t="shared" si="103"/>
        <v>9</v>
      </c>
      <c r="AV243" s="4">
        <f t="shared" si="91"/>
        <v>1</v>
      </c>
      <c r="AW243" s="4">
        <f t="shared" si="92"/>
        <v>1</v>
      </c>
      <c r="AX243" s="4">
        <f t="shared" si="93"/>
        <v>1</v>
      </c>
      <c r="AY243" s="4">
        <f t="shared" si="94"/>
        <v>1</v>
      </c>
      <c r="AZ243" s="4">
        <f t="shared" si="95"/>
        <v>1</v>
      </c>
      <c r="BA243" s="4">
        <f t="shared" si="96"/>
        <v>1</v>
      </c>
      <c r="BB243" s="4">
        <f t="shared" si="97"/>
        <v>1</v>
      </c>
      <c r="BC243" s="7">
        <f t="shared" si="98"/>
        <v>0</v>
      </c>
      <c r="BD243" s="7">
        <f t="shared" si="104"/>
        <v>1</v>
      </c>
      <c r="BE243" s="7">
        <f t="shared" si="105"/>
        <v>0</v>
      </c>
      <c r="BF243" s="7">
        <f t="shared" si="106"/>
        <v>0</v>
      </c>
      <c r="BG243" s="7">
        <f t="shared" si="107"/>
        <v>1</v>
      </c>
      <c r="BH243" s="4">
        <f t="shared" si="108"/>
        <v>1</v>
      </c>
      <c r="BI243" s="4">
        <f t="shared" si="99"/>
        <v>1</v>
      </c>
      <c r="BJ243" s="4">
        <f t="shared" si="100"/>
        <v>1</v>
      </c>
      <c r="BK243" s="4">
        <f t="shared" si="101"/>
        <v>0</v>
      </c>
    </row>
    <row r="244" spans="1:63" ht="90" customHeight="1" x14ac:dyDescent="0.25">
      <c r="A244" s="17" t="s">
        <v>853</v>
      </c>
      <c r="B244" s="23" t="s">
        <v>854</v>
      </c>
      <c r="C244" s="23" t="s">
        <v>886</v>
      </c>
      <c r="D244" s="39"/>
      <c r="E244" s="23" t="s">
        <v>887</v>
      </c>
      <c r="F244" s="24" t="s">
        <v>888</v>
      </c>
      <c r="G244" s="24" t="s">
        <v>2433</v>
      </c>
      <c r="H244" s="14" t="s">
        <v>2893</v>
      </c>
      <c r="I244" s="24" t="s">
        <v>889</v>
      </c>
      <c r="J244" s="24" t="s">
        <v>2434</v>
      </c>
      <c r="K244" s="14" t="s">
        <v>2115</v>
      </c>
      <c r="L244" s="25" t="s">
        <v>2119</v>
      </c>
      <c r="M244" s="106" t="s">
        <v>2138</v>
      </c>
      <c r="N244" s="25" t="s">
        <v>51</v>
      </c>
      <c r="O244" s="25" t="s">
        <v>44</v>
      </c>
      <c r="P244" s="142" t="s">
        <v>3065</v>
      </c>
      <c r="Q244" s="14" t="s">
        <v>45</v>
      </c>
      <c r="R244" s="30">
        <v>1</v>
      </c>
      <c r="S244" s="26">
        <v>300000</v>
      </c>
      <c r="T244" s="26">
        <v>0</v>
      </c>
      <c r="U244" s="26">
        <v>0</v>
      </c>
      <c r="V244" s="26">
        <v>0</v>
      </c>
      <c r="W244" s="26">
        <v>300000</v>
      </c>
      <c r="X244" s="26">
        <v>0</v>
      </c>
      <c r="Y244" s="26">
        <v>0</v>
      </c>
      <c r="Z244" s="26">
        <v>0</v>
      </c>
      <c r="AA244" s="31">
        <v>0</v>
      </c>
      <c r="AB244" s="31">
        <v>0</v>
      </c>
      <c r="AC244" s="31">
        <v>0</v>
      </c>
      <c r="AD244" s="31">
        <v>0</v>
      </c>
      <c r="AE244" s="16" t="s">
        <v>41</v>
      </c>
      <c r="AF244" s="26">
        <v>0</v>
      </c>
      <c r="AG244" s="26">
        <v>0</v>
      </c>
      <c r="AH244" s="26">
        <v>0</v>
      </c>
      <c r="AI244" s="26">
        <v>0</v>
      </c>
      <c r="AJ244" s="26">
        <v>0</v>
      </c>
      <c r="AK244" s="26">
        <v>0</v>
      </c>
      <c r="AL244" s="26">
        <v>0</v>
      </c>
      <c r="AM244" s="15">
        <v>0</v>
      </c>
      <c r="AN244" s="15">
        <v>0</v>
      </c>
      <c r="AO244" s="15">
        <v>0</v>
      </c>
      <c r="AP244" s="15">
        <v>0</v>
      </c>
      <c r="AQ244" s="13"/>
      <c r="AR244" s="12">
        <f t="shared" si="89"/>
        <v>0</v>
      </c>
      <c r="AS244" s="12">
        <f t="shared" si="90"/>
        <v>0</v>
      </c>
      <c r="AT244" s="12" t="str">
        <f t="shared" si="102"/>
        <v>C6</v>
      </c>
      <c r="AU244" s="9">
        <f t="shared" si="103"/>
        <v>8</v>
      </c>
      <c r="AV244" s="4">
        <f t="shared" si="91"/>
        <v>1</v>
      </c>
      <c r="AW244" s="4">
        <f t="shared" si="92"/>
        <v>1</v>
      </c>
      <c r="AX244" s="4">
        <f t="shared" si="93"/>
        <v>1</v>
      </c>
      <c r="AY244" s="4">
        <f t="shared" si="94"/>
        <v>0</v>
      </c>
      <c r="AZ244" s="4">
        <f t="shared" si="95"/>
        <v>1</v>
      </c>
      <c r="BA244" s="4">
        <f t="shared" si="96"/>
        <v>1</v>
      </c>
      <c r="BB244" s="4">
        <f t="shared" si="97"/>
        <v>1</v>
      </c>
      <c r="BC244" s="7">
        <f t="shared" si="98"/>
        <v>0</v>
      </c>
      <c r="BD244" s="7">
        <f t="shared" si="104"/>
        <v>1</v>
      </c>
      <c r="BE244" s="7">
        <f t="shared" si="105"/>
        <v>0</v>
      </c>
      <c r="BF244" s="7">
        <f t="shared" si="106"/>
        <v>0</v>
      </c>
      <c r="BG244" s="7">
        <f t="shared" si="107"/>
        <v>1</v>
      </c>
      <c r="BH244" s="4">
        <f t="shared" si="108"/>
        <v>1</v>
      </c>
      <c r="BI244" s="4">
        <f t="shared" si="99"/>
        <v>1</v>
      </c>
      <c r="BJ244" s="4">
        <f t="shared" si="100"/>
        <v>0</v>
      </c>
      <c r="BK244" s="4">
        <f t="shared" si="101"/>
        <v>1</v>
      </c>
    </row>
    <row r="245" spans="1:63" ht="90" customHeight="1" x14ac:dyDescent="0.25">
      <c r="A245" s="17" t="s">
        <v>440</v>
      </c>
      <c r="B245" s="23" t="s">
        <v>441</v>
      </c>
      <c r="C245" s="23" t="s">
        <v>468</v>
      </c>
      <c r="D245" s="25"/>
      <c r="E245" s="23" t="s">
        <v>2833</v>
      </c>
      <c r="F245" s="24" t="s">
        <v>2834</v>
      </c>
      <c r="G245" s="24" t="s">
        <v>2835</v>
      </c>
      <c r="H245" s="14" t="s">
        <v>2893</v>
      </c>
      <c r="I245" s="24" t="s">
        <v>446</v>
      </c>
      <c r="J245" s="24" t="s">
        <v>457</v>
      </c>
      <c r="K245" s="14" t="s">
        <v>2115</v>
      </c>
      <c r="L245" s="25" t="s">
        <v>2119</v>
      </c>
      <c r="M245" s="25" t="s">
        <v>2966</v>
      </c>
      <c r="N245" s="25" t="s">
        <v>51</v>
      </c>
      <c r="O245" s="25" t="s">
        <v>266</v>
      </c>
      <c r="P245" s="142" t="s">
        <v>3065</v>
      </c>
      <c r="Q245" s="14" t="s">
        <v>45</v>
      </c>
      <c r="R245" s="30"/>
      <c r="S245" s="26">
        <v>210000</v>
      </c>
      <c r="T245" s="26">
        <v>0</v>
      </c>
      <c r="U245" s="26">
        <v>0</v>
      </c>
      <c r="V245" s="26">
        <v>0</v>
      </c>
      <c r="W245" s="26">
        <v>0</v>
      </c>
      <c r="X245" s="26">
        <v>0</v>
      </c>
      <c r="Y245" s="26">
        <v>0</v>
      </c>
      <c r="Z245" s="26">
        <v>0</v>
      </c>
      <c r="AA245" s="31">
        <v>0</v>
      </c>
      <c r="AB245" s="31">
        <v>0</v>
      </c>
      <c r="AC245" s="31">
        <v>0</v>
      </c>
      <c r="AD245" s="31">
        <v>0</v>
      </c>
      <c r="AE245" s="16" t="s">
        <v>41</v>
      </c>
      <c r="AF245" s="28">
        <v>0</v>
      </c>
      <c r="AG245" s="28">
        <v>0</v>
      </c>
      <c r="AH245" s="28">
        <v>0</v>
      </c>
      <c r="AI245" s="28">
        <v>0</v>
      </c>
      <c r="AJ245" s="28">
        <v>0</v>
      </c>
      <c r="AK245" s="28">
        <v>0</v>
      </c>
      <c r="AL245" s="28">
        <v>0</v>
      </c>
      <c r="AM245" s="15">
        <v>0</v>
      </c>
      <c r="AN245" s="15">
        <v>0</v>
      </c>
      <c r="AO245" s="15">
        <v>0</v>
      </c>
      <c r="AP245" s="15">
        <v>0</v>
      </c>
      <c r="AQ245" s="13"/>
      <c r="AR245" s="12">
        <f t="shared" si="89"/>
        <v>0</v>
      </c>
      <c r="AS245" s="12">
        <f t="shared" si="90"/>
        <v>0</v>
      </c>
      <c r="AT245" s="12" t="str">
        <f t="shared" si="102"/>
        <v>C9</v>
      </c>
      <c r="AU245" s="9">
        <f t="shared" si="103"/>
        <v>6</v>
      </c>
      <c r="AV245" s="4">
        <f t="shared" si="91"/>
        <v>0</v>
      </c>
      <c r="AW245" s="4">
        <f t="shared" si="92"/>
        <v>1</v>
      </c>
      <c r="AX245" s="4">
        <f t="shared" si="93"/>
        <v>1</v>
      </c>
      <c r="AY245" s="4">
        <f t="shared" si="94"/>
        <v>0</v>
      </c>
      <c r="AZ245" s="4">
        <f t="shared" si="95"/>
        <v>0</v>
      </c>
      <c r="BA245" s="4">
        <f t="shared" si="96"/>
        <v>1</v>
      </c>
      <c r="BB245" s="4">
        <f t="shared" si="97"/>
        <v>1</v>
      </c>
      <c r="BC245" s="7">
        <f t="shared" si="98"/>
        <v>0</v>
      </c>
      <c r="BD245" s="7">
        <f t="shared" si="104"/>
        <v>1</v>
      </c>
      <c r="BE245" s="7">
        <f t="shared" si="105"/>
        <v>0</v>
      </c>
      <c r="BF245" s="7">
        <f t="shared" si="106"/>
        <v>0</v>
      </c>
      <c r="BG245" s="7">
        <f t="shared" si="107"/>
        <v>1</v>
      </c>
      <c r="BH245" s="4">
        <f t="shared" si="108"/>
        <v>1</v>
      </c>
      <c r="BI245" s="4">
        <f t="shared" si="99"/>
        <v>1</v>
      </c>
      <c r="BJ245" s="4">
        <f t="shared" si="100"/>
        <v>0</v>
      </c>
      <c r="BK245" s="4">
        <f t="shared" si="101"/>
        <v>1</v>
      </c>
    </row>
    <row r="246" spans="1:63" ht="90" customHeight="1" x14ac:dyDescent="0.25">
      <c r="A246" s="17" t="s">
        <v>378</v>
      </c>
      <c r="B246" s="33" t="s">
        <v>379</v>
      </c>
      <c r="C246" s="33" t="s">
        <v>405</v>
      </c>
      <c r="D246" s="34">
        <v>1</v>
      </c>
      <c r="E246" s="33" t="s">
        <v>2630</v>
      </c>
      <c r="F246" s="35" t="s">
        <v>2631</v>
      </c>
      <c r="G246" s="35" t="s">
        <v>406</v>
      </c>
      <c r="H246" s="14" t="s">
        <v>2893</v>
      </c>
      <c r="I246" s="35" t="s">
        <v>1162</v>
      </c>
      <c r="J246" s="35" t="s">
        <v>407</v>
      </c>
      <c r="K246" s="14" t="s">
        <v>2115</v>
      </c>
      <c r="L246" s="25" t="s">
        <v>2117</v>
      </c>
      <c r="M246" s="25" t="s">
        <v>2129</v>
      </c>
      <c r="N246" s="25" t="s">
        <v>279</v>
      </c>
      <c r="O246" s="25" t="s">
        <v>44</v>
      </c>
      <c r="P246" s="142" t="s">
        <v>3065</v>
      </c>
      <c r="Q246" s="14" t="s">
        <v>45</v>
      </c>
      <c r="R246" s="30">
        <v>1</v>
      </c>
      <c r="S246" s="36">
        <v>305000</v>
      </c>
      <c r="T246" s="36">
        <v>5000</v>
      </c>
      <c r="U246" s="36">
        <v>0</v>
      </c>
      <c r="V246" s="36">
        <v>0</v>
      </c>
      <c r="W246" s="36">
        <v>305000</v>
      </c>
      <c r="X246" s="36">
        <v>0</v>
      </c>
      <c r="Y246" s="36">
        <v>0</v>
      </c>
      <c r="Z246" s="36">
        <v>0</v>
      </c>
      <c r="AA246" s="31">
        <v>0</v>
      </c>
      <c r="AB246" s="31">
        <v>0</v>
      </c>
      <c r="AC246" s="31">
        <v>0</v>
      </c>
      <c r="AD246" s="31">
        <v>0</v>
      </c>
      <c r="AE246" s="37" t="s">
        <v>2632</v>
      </c>
      <c r="AF246" s="36">
        <v>140000</v>
      </c>
      <c r="AG246" s="26">
        <v>0</v>
      </c>
      <c r="AH246" s="26">
        <v>50000</v>
      </c>
      <c r="AI246" s="26">
        <v>50000</v>
      </c>
      <c r="AJ246" s="26">
        <v>40000</v>
      </c>
      <c r="AK246" s="26">
        <v>0</v>
      </c>
      <c r="AL246" s="26">
        <v>0</v>
      </c>
      <c r="AM246" s="15">
        <v>0</v>
      </c>
      <c r="AN246" s="15">
        <v>0</v>
      </c>
      <c r="AO246" s="15">
        <v>0</v>
      </c>
      <c r="AP246" s="15">
        <v>0</v>
      </c>
      <c r="AQ246" s="24"/>
      <c r="AR246" s="12">
        <f t="shared" si="89"/>
        <v>0</v>
      </c>
      <c r="AS246" s="12">
        <f t="shared" si="90"/>
        <v>0</v>
      </c>
      <c r="AT246" s="12" t="str">
        <f t="shared" si="102"/>
        <v>B2</v>
      </c>
      <c r="AU246" s="9">
        <f t="shared" si="103"/>
        <v>9</v>
      </c>
      <c r="AV246" s="4">
        <f t="shared" si="91"/>
        <v>1</v>
      </c>
      <c r="AW246" s="4">
        <f t="shared" si="92"/>
        <v>1</v>
      </c>
      <c r="AX246" s="4">
        <f t="shared" si="93"/>
        <v>1</v>
      </c>
      <c r="AY246" s="4">
        <f t="shared" si="94"/>
        <v>1</v>
      </c>
      <c r="AZ246" s="4">
        <f t="shared" si="95"/>
        <v>1</v>
      </c>
      <c r="BA246" s="4">
        <f t="shared" si="96"/>
        <v>1</v>
      </c>
      <c r="BB246" s="4">
        <f t="shared" si="97"/>
        <v>1</v>
      </c>
      <c r="BC246" s="7">
        <f t="shared" si="98"/>
        <v>0</v>
      </c>
      <c r="BD246" s="7">
        <f t="shared" si="104"/>
        <v>1</v>
      </c>
      <c r="BE246" s="7">
        <f t="shared" si="105"/>
        <v>0</v>
      </c>
      <c r="BF246" s="7">
        <f t="shared" si="106"/>
        <v>0</v>
      </c>
      <c r="BG246" s="7">
        <f t="shared" si="107"/>
        <v>1</v>
      </c>
      <c r="BH246" s="4">
        <f t="shared" si="108"/>
        <v>1</v>
      </c>
      <c r="BI246" s="4">
        <f t="shared" si="99"/>
        <v>1</v>
      </c>
      <c r="BJ246" s="4">
        <f t="shared" si="100"/>
        <v>0</v>
      </c>
      <c r="BK246" s="4">
        <f t="shared" si="101"/>
        <v>1</v>
      </c>
    </row>
    <row r="247" spans="1:63" ht="90" customHeight="1" x14ac:dyDescent="0.25">
      <c r="A247" s="54" t="s">
        <v>1012</v>
      </c>
      <c r="B247" s="55" t="s">
        <v>1141</v>
      </c>
      <c r="C247" s="55" t="s">
        <v>2729</v>
      </c>
      <c r="D247" s="56">
        <v>9</v>
      </c>
      <c r="E247" s="55" t="s">
        <v>2730</v>
      </c>
      <c r="F247" s="29" t="s">
        <v>2731</v>
      </c>
      <c r="G247" s="29" t="s">
        <v>2732</v>
      </c>
      <c r="H247" s="14" t="s">
        <v>2893</v>
      </c>
      <c r="I247" s="29" t="s">
        <v>2029</v>
      </c>
      <c r="J247" s="29" t="s">
        <v>2727</v>
      </c>
      <c r="K247" s="14" t="s">
        <v>2115</v>
      </c>
      <c r="L247" s="25" t="s">
        <v>2122</v>
      </c>
      <c r="M247" s="25" t="s">
        <v>2148</v>
      </c>
      <c r="N247" s="25" t="s">
        <v>51</v>
      </c>
      <c r="O247" s="25" t="s">
        <v>44</v>
      </c>
      <c r="P247" s="142" t="s">
        <v>3065</v>
      </c>
      <c r="Q247" s="14" t="s">
        <v>45</v>
      </c>
      <c r="R247" s="22">
        <v>1</v>
      </c>
      <c r="S247" s="57">
        <v>0</v>
      </c>
      <c r="T247" s="57">
        <v>0</v>
      </c>
      <c r="U247" s="57">
        <v>0</v>
      </c>
      <c r="V247" s="57">
        <v>0</v>
      </c>
      <c r="W247" s="57">
        <v>0</v>
      </c>
      <c r="X247" s="57">
        <v>0</v>
      </c>
      <c r="Y247" s="57">
        <v>0</v>
      </c>
      <c r="Z247" s="57">
        <v>0</v>
      </c>
      <c r="AA247" s="31">
        <v>0</v>
      </c>
      <c r="AB247" s="31">
        <v>0</v>
      </c>
      <c r="AC247" s="31">
        <v>0</v>
      </c>
      <c r="AD247" s="31">
        <v>0</v>
      </c>
      <c r="AE247" s="16" t="s">
        <v>2728</v>
      </c>
      <c r="AF247" s="57">
        <v>27000</v>
      </c>
      <c r="AG247" s="57">
        <v>0</v>
      </c>
      <c r="AH247" s="57">
        <v>27000</v>
      </c>
      <c r="AI247" s="57">
        <v>0</v>
      </c>
      <c r="AJ247" s="57">
        <v>0</v>
      </c>
      <c r="AK247" s="57">
        <v>0</v>
      </c>
      <c r="AL247" s="57">
        <v>0</v>
      </c>
      <c r="AM247" s="15">
        <v>0</v>
      </c>
      <c r="AN247" s="15">
        <v>0</v>
      </c>
      <c r="AO247" s="15">
        <v>0</v>
      </c>
      <c r="AP247" s="15">
        <v>0</v>
      </c>
      <c r="AQ247" s="29"/>
      <c r="AR247" s="12">
        <f t="shared" si="89"/>
        <v>1</v>
      </c>
      <c r="AS247" s="12">
        <f t="shared" si="90"/>
        <v>0</v>
      </c>
      <c r="AT247" s="12" t="str">
        <f t="shared" si="102"/>
        <v>F2</v>
      </c>
      <c r="AU247" s="9">
        <f t="shared" si="103"/>
        <v>8</v>
      </c>
      <c r="AV247" s="4">
        <f t="shared" si="91"/>
        <v>1</v>
      </c>
      <c r="AW247" s="4">
        <f t="shared" si="92"/>
        <v>1</v>
      </c>
      <c r="AX247" s="4">
        <f t="shared" si="93"/>
        <v>0</v>
      </c>
      <c r="AY247" s="4">
        <f t="shared" si="94"/>
        <v>1</v>
      </c>
      <c r="AZ247" s="4">
        <f t="shared" si="95"/>
        <v>1</v>
      </c>
      <c r="BA247" s="4">
        <f t="shared" si="96"/>
        <v>1</v>
      </c>
      <c r="BB247" s="4">
        <f t="shared" si="97"/>
        <v>1</v>
      </c>
      <c r="BC247" s="7">
        <f t="shared" si="98"/>
        <v>0</v>
      </c>
      <c r="BD247" s="7">
        <f t="shared" si="104"/>
        <v>1</v>
      </c>
      <c r="BE247" s="7">
        <f t="shared" si="105"/>
        <v>0</v>
      </c>
      <c r="BF247" s="7">
        <f t="shared" si="106"/>
        <v>0</v>
      </c>
      <c r="BG247" s="7">
        <f t="shared" si="107"/>
        <v>1</v>
      </c>
      <c r="BH247" s="4">
        <f t="shared" si="108"/>
        <v>1</v>
      </c>
      <c r="BI247" s="4">
        <f t="shared" si="99"/>
        <v>1</v>
      </c>
      <c r="BJ247" s="4">
        <f t="shared" si="100"/>
        <v>0</v>
      </c>
      <c r="BK247" s="4">
        <f t="shared" si="101"/>
        <v>1</v>
      </c>
    </row>
    <row r="248" spans="1:63" ht="90" customHeight="1" x14ac:dyDescent="0.25">
      <c r="A248" s="54" t="s">
        <v>1012</v>
      </c>
      <c r="B248" s="55" t="s">
        <v>1141</v>
      </c>
      <c r="C248" s="55" t="s">
        <v>2723</v>
      </c>
      <c r="D248" s="56">
        <v>8</v>
      </c>
      <c r="E248" s="55" t="s">
        <v>2724</v>
      </c>
      <c r="F248" s="29" t="s">
        <v>2725</v>
      </c>
      <c r="G248" s="29" t="s">
        <v>2726</v>
      </c>
      <c r="H248" s="14" t="s">
        <v>2893</v>
      </c>
      <c r="I248" s="29" t="s">
        <v>2029</v>
      </c>
      <c r="J248" s="29" t="s">
        <v>2727</v>
      </c>
      <c r="K248" s="14" t="s">
        <v>2115</v>
      </c>
      <c r="L248" s="25" t="s">
        <v>2122</v>
      </c>
      <c r="M248" s="25" t="s">
        <v>2148</v>
      </c>
      <c r="N248" s="25" t="s">
        <v>51</v>
      </c>
      <c r="O248" s="25" t="s">
        <v>44</v>
      </c>
      <c r="P248" s="142" t="s">
        <v>3065</v>
      </c>
      <c r="Q248" s="14" t="s">
        <v>45</v>
      </c>
      <c r="R248" s="22">
        <v>1</v>
      </c>
      <c r="S248" s="57">
        <v>0</v>
      </c>
      <c r="T248" s="57">
        <v>0</v>
      </c>
      <c r="U248" s="57">
        <v>0</v>
      </c>
      <c r="V248" s="57">
        <v>0</v>
      </c>
      <c r="W248" s="57">
        <v>0</v>
      </c>
      <c r="X248" s="57">
        <v>0</v>
      </c>
      <c r="Y248" s="57">
        <v>0</v>
      </c>
      <c r="Z248" s="57">
        <v>0</v>
      </c>
      <c r="AA248" s="31">
        <v>0</v>
      </c>
      <c r="AB248" s="31">
        <v>0</v>
      </c>
      <c r="AC248" s="31">
        <v>0</v>
      </c>
      <c r="AD248" s="31">
        <v>0</v>
      </c>
      <c r="AE248" s="16" t="s">
        <v>2728</v>
      </c>
      <c r="AF248" s="57">
        <v>35000</v>
      </c>
      <c r="AG248" s="57">
        <v>0</v>
      </c>
      <c r="AH248" s="57">
        <v>35000</v>
      </c>
      <c r="AI248" s="57">
        <v>0</v>
      </c>
      <c r="AJ248" s="57">
        <v>0</v>
      </c>
      <c r="AK248" s="57">
        <v>0</v>
      </c>
      <c r="AL248" s="57">
        <v>0</v>
      </c>
      <c r="AM248" s="15">
        <v>0</v>
      </c>
      <c r="AN248" s="15">
        <v>0</v>
      </c>
      <c r="AO248" s="15">
        <v>0</v>
      </c>
      <c r="AP248" s="15">
        <v>0</v>
      </c>
      <c r="AQ248" s="29"/>
      <c r="AR248" s="12">
        <f t="shared" si="89"/>
        <v>1</v>
      </c>
      <c r="AS248" s="12">
        <f t="shared" si="90"/>
        <v>0</v>
      </c>
      <c r="AT248" s="12" t="str">
        <f t="shared" si="102"/>
        <v>F2</v>
      </c>
      <c r="AU248" s="9">
        <f t="shared" si="103"/>
        <v>8</v>
      </c>
      <c r="AV248" s="4">
        <f t="shared" si="91"/>
        <v>1</v>
      </c>
      <c r="AW248" s="4">
        <f t="shared" si="92"/>
        <v>1</v>
      </c>
      <c r="AX248" s="4">
        <f t="shared" si="93"/>
        <v>0</v>
      </c>
      <c r="AY248" s="4">
        <f t="shared" si="94"/>
        <v>1</v>
      </c>
      <c r="AZ248" s="4">
        <f t="shared" si="95"/>
        <v>1</v>
      </c>
      <c r="BA248" s="4">
        <f t="shared" si="96"/>
        <v>1</v>
      </c>
      <c r="BB248" s="4">
        <f t="shared" si="97"/>
        <v>1</v>
      </c>
      <c r="BC248" s="7">
        <f t="shared" si="98"/>
        <v>0</v>
      </c>
      <c r="BD248" s="7">
        <f t="shared" si="104"/>
        <v>1</v>
      </c>
      <c r="BE248" s="7">
        <f t="shared" si="105"/>
        <v>0</v>
      </c>
      <c r="BF248" s="7">
        <f t="shared" si="106"/>
        <v>0</v>
      </c>
      <c r="BG248" s="7">
        <f t="shared" si="107"/>
        <v>1</v>
      </c>
      <c r="BH248" s="4">
        <f t="shared" si="108"/>
        <v>1</v>
      </c>
      <c r="BI248" s="4">
        <f t="shared" si="99"/>
        <v>1</v>
      </c>
      <c r="BJ248" s="4">
        <f t="shared" si="100"/>
        <v>0</v>
      </c>
      <c r="BK248" s="4">
        <f t="shared" si="101"/>
        <v>1</v>
      </c>
    </row>
    <row r="249" spans="1:63" ht="90" customHeight="1" x14ac:dyDescent="0.25">
      <c r="A249" s="17" t="s">
        <v>1712</v>
      </c>
      <c r="B249" s="23" t="s">
        <v>1713</v>
      </c>
      <c r="C249" s="23" t="s">
        <v>1768</v>
      </c>
      <c r="D249" s="18"/>
      <c r="E249" s="23" t="s">
        <v>1769</v>
      </c>
      <c r="F249" s="24" t="s">
        <v>2160</v>
      </c>
      <c r="G249" s="24" t="s">
        <v>2161</v>
      </c>
      <c r="H249" s="14" t="s">
        <v>2893</v>
      </c>
      <c r="I249" s="24"/>
      <c r="J249" s="24"/>
      <c r="K249" s="25" t="s">
        <v>2114</v>
      </c>
      <c r="L249" s="25" t="s">
        <v>2121</v>
      </c>
      <c r="M249" s="25" t="s">
        <v>2146</v>
      </c>
      <c r="N249" s="25" t="s">
        <v>110</v>
      </c>
      <c r="O249" s="25" t="s">
        <v>44</v>
      </c>
      <c r="P249" s="142" t="s">
        <v>3065</v>
      </c>
      <c r="Q249" s="14" t="s">
        <v>111</v>
      </c>
      <c r="R249" s="30">
        <v>1</v>
      </c>
      <c r="S249" s="31">
        <v>3000</v>
      </c>
      <c r="T249" s="31">
        <v>0</v>
      </c>
      <c r="U249" s="31">
        <v>3000</v>
      </c>
      <c r="V249" s="31">
        <v>3000</v>
      </c>
      <c r="W249" s="31">
        <v>3000</v>
      </c>
      <c r="X249" s="31">
        <v>3000</v>
      </c>
      <c r="Y249" s="31">
        <v>3000</v>
      </c>
      <c r="Z249" s="31">
        <v>3000</v>
      </c>
      <c r="AA249" s="31">
        <v>0</v>
      </c>
      <c r="AB249" s="31">
        <v>0</v>
      </c>
      <c r="AC249" s="31">
        <v>0</v>
      </c>
      <c r="AD249" s="31">
        <v>0</v>
      </c>
      <c r="AE249" s="16" t="s">
        <v>41</v>
      </c>
      <c r="AF249" s="15">
        <v>0</v>
      </c>
      <c r="AG249" s="15">
        <v>0</v>
      </c>
      <c r="AH249" s="15">
        <v>0</v>
      </c>
      <c r="AI249" s="15">
        <v>0</v>
      </c>
      <c r="AJ249" s="15">
        <v>0</v>
      </c>
      <c r="AK249" s="15">
        <v>0</v>
      </c>
      <c r="AL249" s="15">
        <v>0</v>
      </c>
      <c r="AM249" s="15">
        <v>0</v>
      </c>
      <c r="AN249" s="15">
        <v>0</v>
      </c>
      <c r="AO249" s="15">
        <v>0</v>
      </c>
      <c r="AP249" s="15">
        <v>0</v>
      </c>
      <c r="AQ249" s="13"/>
      <c r="AR249" s="12">
        <f t="shared" si="89"/>
        <v>1</v>
      </c>
      <c r="AS249" s="12">
        <f t="shared" si="90"/>
        <v>0</v>
      </c>
      <c r="AT249" s="12" t="str">
        <f t="shared" si="102"/>
        <v>E3</v>
      </c>
      <c r="AU249" s="9">
        <f t="shared" si="103"/>
        <v>6</v>
      </c>
      <c r="AV249" s="4">
        <f t="shared" si="91"/>
        <v>0</v>
      </c>
      <c r="AW249" s="4">
        <f t="shared" si="92"/>
        <v>1</v>
      </c>
      <c r="AX249" s="4">
        <f t="shared" si="93"/>
        <v>1</v>
      </c>
      <c r="AY249" s="4">
        <f t="shared" si="94"/>
        <v>0</v>
      </c>
      <c r="AZ249" s="4">
        <f t="shared" si="95"/>
        <v>1</v>
      </c>
      <c r="BA249" s="4">
        <f t="shared" si="96"/>
        <v>1</v>
      </c>
      <c r="BB249" s="4">
        <f t="shared" si="97"/>
        <v>1</v>
      </c>
      <c r="BC249" s="7">
        <f t="shared" si="98"/>
        <v>0</v>
      </c>
      <c r="BD249" s="7">
        <f t="shared" si="104"/>
        <v>1</v>
      </c>
      <c r="BE249" s="7">
        <f t="shared" si="105"/>
        <v>0</v>
      </c>
      <c r="BF249" s="7">
        <f t="shared" si="106"/>
        <v>1</v>
      </c>
      <c r="BG249" s="7">
        <f t="shared" si="107"/>
        <v>0</v>
      </c>
      <c r="BH249" s="4">
        <f t="shared" si="108"/>
        <v>0</v>
      </c>
      <c r="BI249" s="4">
        <f t="shared" si="99"/>
        <v>1</v>
      </c>
      <c r="BJ249" s="4">
        <f t="shared" si="100"/>
        <v>1</v>
      </c>
      <c r="BK249" s="4">
        <f t="shared" si="101"/>
        <v>0</v>
      </c>
    </row>
    <row r="250" spans="1:63" ht="90" customHeight="1" x14ac:dyDescent="0.25">
      <c r="A250" s="17" t="s">
        <v>1847</v>
      </c>
      <c r="B250" s="23" t="s">
        <v>1848</v>
      </c>
      <c r="C250" s="23" t="s">
        <v>1922</v>
      </c>
      <c r="D250" s="18">
        <v>14</v>
      </c>
      <c r="E250" s="23" t="s">
        <v>1923</v>
      </c>
      <c r="F250" s="24" t="s">
        <v>1924</v>
      </c>
      <c r="G250" s="24" t="s">
        <v>1925</v>
      </c>
      <c r="H250" s="14" t="s">
        <v>2893</v>
      </c>
      <c r="I250" s="24" t="s">
        <v>1853</v>
      </c>
      <c r="J250" s="24" t="s">
        <v>1926</v>
      </c>
      <c r="K250" s="14" t="s">
        <v>2115</v>
      </c>
      <c r="L250" s="25" t="s">
        <v>2119</v>
      </c>
      <c r="M250" s="25" t="s">
        <v>2139</v>
      </c>
      <c r="N250" s="25" t="s">
        <v>51</v>
      </c>
      <c r="O250" s="25" t="s">
        <v>44</v>
      </c>
      <c r="P250" s="142" t="s">
        <v>3065</v>
      </c>
      <c r="Q250" s="14" t="s">
        <v>45</v>
      </c>
      <c r="R250" s="30">
        <v>1</v>
      </c>
      <c r="S250" s="31">
        <v>5000</v>
      </c>
      <c r="T250" s="31">
        <v>0</v>
      </c>
      <c r="U250" s="31">
        <v>0</v>
      </c>
      <c r="V250" s="31">
        <v>5000</v>
      </c>
      <c r="W250" s="31">
        <v>0</v>
      </c>
      <c r="X250" s="31">
        <v>0</v>
      </c>
      <c r="Y250" s="31">
        <v>0</v>
      </c>
      <c r="Z250" s="31">
        <v>0</v>
      </c>
      <c r="AA250" s="31">
        <v>0</v>
      </c>
      <c r="AB250" s="31">
        <v>0</v>
      </c>
      <c r="AC250" s="31">
        <v>0</v>
      </c>
      <c r="AD250" s="31">
        <v>0</v>
      </c>
      <c r="AE250" s="16" t="s">
        <v>41</v>
      </c>
      <c r="AF250" s="15">
        <v>0</v>
      </c>
      <c r="AG250" s="15">
        <v>0</v>
      </c>
      <c r="AH250" s="15">
        <v>0</v>
      </c>
      <c r="AI250" s="15">
        <v>0</v>
      </c>
      <c r="AJ250" s="15">
        <v>0</v>
      </c>
      <c r="AK250" s="15">
        <v>0</v>
      </c>
      <c r="AL250" s="15">
        <v>0</v>
      </c>
      <c r="AM250" s="15">
        <v>0</v>
      </c>
      <c r="AN250" s="15">
        <v>0</v>
      </c>
      <c r="AO250" s="15">
        <v>0</v>
      </c>
      <c r="AP250" s="15">
        <v>0</v>
      </c>
      <c r="AQ250" s="13"/>
      <c r="AR250" s="12">
        <f t="shared" si="89"/>
        <v>1</v>
      </c>
      <c r="AS250" s="12">
        <f t="shared" si="90"/>
        <v>0</v>
      </c>
      <c r="AT250" s="12" t="str">
        <f t="shared" si="102"/>
        <v>C7</v>
      </c>
      <c r="AU250" s="9">
        <f t="shared" si="103"/>
        <v>9</v>
      </c>
      <c r="AV250" s="4">
        <f t="shared" si="91"/>
        <v>1</v>
      </c>
      <c r="AW250" s="4">
        <f t="shared" si="92"/>
        <v>1</v>
      </c>
      <c r="AX250" s="4">
        <f t="shared" si="93"/>
        <v>1</v>
      </c>
      <c r="AY250" s="4">
        <f t="shared" si="94"/>
        <v>1</v>
      </c>
      <c r="AZ250" s="4">
        <f t="shared" si="95"/>
        <v>1</v>
      </c>
      <c r="BA250" s="4">
        <f t="shared" si="96"/>
        <v>1</v>
      </c>
      <c r="BB250" s="4">
        <f t="shared" si="97"/>
        <v>1</v>
      </c>
      <c r="BC250" s="7">
        <f t="shared" si="98"/>
        <v>0</v>
      </c>
      <c r="BD250" s="7">
        <f t="shared" si="104"/>
        <v>1</v>
      </c>
      <c r="BE250" s="7">
        <f t="shared" si="105"/>
        <v>0</v>
      </c>
      <c r="BF250" s="7">
        <f t="shared" si="106"/>
        <v>0</v>
      </c>
      <c r="BG250" s="7">
        <f t="shared" si="107"/>
        <v>1</v>
      </c>
      <c r="BH250" s="4">
        <f t="shared" si="108"/>
        <v>1</v>
      </c>
      <c r="BI250" s="4">
        <f t="shared" si="99"/>
        <v>1</v>
      </c>
      <c r="BJ250" s="4">
        <f t="shared" si="100"/>
        <v>0</v>
      </c>
      <c r="BK250" s="4">
        <f t="shared" si="101"/>
        <v>1</v>
      </c>
    </row>
    <row r="251" spans="1:63" ht="90" customHeight="1" x14ac:dyDescent="0.25">
      <c r="A251" s="54" t="s">
        <v>1012</v>
      </c>
      <c r="B251" s="55" t="s">
        <v>1327</v>
      </c>
      <c r="C251" s="55" t="s">
        <v>1339</v>
      </c>
      <c r="D251" s="56">
        <v>2</v>
      </c>
      <c r="E251" s="55" t="s">
        <v>1340</v>
      </c>
      <c r="F251" s="29" t="s">
        <v>1341</v>
      </c>
      <c r="G251" s="29" t="s">
        <v>1342</v>
      </c>
      <c r="H251" s="14" t="s">
        <v>2893</v>
      </c>
      <c r="I251" s="29"/>
      <c r="J251" s="29" t="s">
        <v>1343</v>
      </c>
      <c r="K251" s="14" t="s">
        <v>2115</v>
      </c>
      <c r="L251" s="25" t="s">
        <v>2122</v>
      </c>
      <c r="M251" s="25" t="s">
        <v>2148</v>
      </c>
      <c r="N251" s="25" t="s">
        <v>51</v>
      </c>
      <c r="O251" s="25" t="s">
        <v>44</v>
      </c>
      <c r="P251" s="142" t="s">
        <v>3065</v>
      </c>
      <c r="Q251" s="14" t="s">
        <v>45</v>
      </c>
      <c r="R251" s="22">
        <v>1</v>
      </c>
      <c r="S251" s="57">
        <v>200000</v>
      </c>
      <c r="T251" s="57">
        <v>15000</v>
      </c>
      <c r="U251" s="57">
        <v>0</v>
      </c>
      <c r="V251" s="57">
        <v>0</v>
      </c>
      <c r="W251" s="57">
        <v>0</v>
      </c>
      <c r="X251" s="57">
        <v>0</v>
      </c>
      <c r="Y251" s="57">
        <v>100000</v>
      </c>
      <c r="Z251" s="57">
        <v>100000</v>
      </c>
      <c r="AA251" s="31">
        <v>0</v>
      </c>
      <c r="AB251" s="31">
        <v>0</v>
      </c>
      <c r="AC251" s="31">
        <v>0</v>
      </c>
      <c r="AD251" s="31">
        <v>0</v>
      </c>
      <c r="AE251" s="16" t="s">
        <v>41</v>
      </c>
      <c r="AF251" s="57">
        <v>0</v>
      </c>
      <c r="AG251" s="57">
        <v>0</v>
      </c>
      <c r="AH251" s="57">
        <v>0</v>
      </c>
      <c r="AI251" s="57">
        <v>0</v>
      </c>
      <c r="AJ251" s="57">
        <v>0</v>
      </c>
      <c r="AK251" s="57">
        <v>0</v>
      </c>
      <c r="AL251" s="57">
        <v>0</v>
      </c>
      <c r="AM251" s="15">
        <v>0</v>
      </c>
      <c r="AN251" s="15">
        <v>0</v>
      </c>
      <c r="AO251" s="15">
        <v>0</v>
      </c>
      <c r="AP251" s="15">
        <v>0</v>
      </c>
      <c r="AQ251" s="29"/>
      <c r="AR251" s="12">
        <f t="shared" si="89"/>
        <v>0</v>
      </c>
      <c r="AS251" s="12">
        <f t="shared" si="90"/>
        <v>0</v>
      </c>
      <c r="AT251" s="12" t="str">
        <f t="shared" si="102"/>
        <v>F2</v>
      </c>
      <c r="AU251" s="9">
        <f t="shared" si="103"/>
        <v>7</v>
      </c>
      <c r="AV251" s="4">
        <f t="shared" si="91"/>
        <v>1</v>
      </c>
      <c r="AW251" s="4">
        <f t="shared" si="92"/>
        <v>1</v>
      </c>
      <c r="AX251" s="4">
        <f t="shared" si="93"/>
        <v>0</v>
      </c>
      <c r="AY251" s="4">
        <f t="shared" si="94"/>
        <v>1</v>
      </c>
      <c r="AZ251" s="4">
        <f t="shared" si="95"/>
        <v>1</v>
      </c>
      <c r="BA251" s="4">
        <f t="shared" si="96"/>
        <v>1</v>
      </c>
      <c r="BB251" s="4">
        <f t="shared" si="97"/>
        <v>1</v>
      </c>
      <c r="BC251" s="7">
        <f t="shared" si="98"/>
        <v>0</v>
      </c>
      <c r="BD251" s="7">
        <f t="shared" si="104"/>
        <v>1</v>
      </c>
      <c r="BE251" s="7">
        <f t="shared" si="105"/>
        <v>0</v>
      </c>
      <c r="BF251" s="7">
        <f t="shared" si="106"/>
        <v>0</v>
      </c>
      <c r="BG251" s="7">
        <f t="shared" si="107"/>
        <v>1</v>
      </c>
      <c r="BH251" s="4">
        <f t="shared" si="108"/>
        <v>0</v>
      </c>
      <c r="BI251" s="4">
        <f t="shared" si="99"/>
        <v>1</v>
      </c>
      <c r="BJ251" s="4">
        <f t="shared" si="100"/>
        <v>0</v>
      </c>
      <c r="BK251" s="4">
        <f t="shared" si="101"/>
        <v>1</v>
      </c>
    </row>
    <row r="252" spans="1:63" ht="90" customHeight="1" x14ac:dyDescent="0.25">
      <c r="A252" s="17" t="s">
        <v>1654</v>
      </c>
      <c r="B252" s="38" t="s">
        <v>1655</v>
      </c>
      <c r="C252" s="38" t="s">
        <v>2397</v>
      </c>
      <c r="D252" s="39">
        <v>5</v>
      </c>
      <c r="E252" s="23" t="s">
        <v>2398</v>
      </c>
      <c r="F252" s="29" t="s">
        <v>2399</v>
      </c>
      <c r="G252" s="29" t="s">
        <v>2400</v>
      </c>
      <c r="H252" s="14" t="s">
        <v>2893</v>
      </c>
      <c r="I252" s="29" t="s">
        <v>2395</v>
      </c>
      <c r="J252" s="29" t="s">
        <v>2401</v>
      </c>
      <c r="K252" s="25" t="s">
        <v>2115</v>
      </c>
      <c r="L252" s="25" t="s">
        <v>2119</v>
      </c>
      <c r="M252" s="25" t="s">
        <v>2138</v>
      </c>
      <c r="N252" s="25" t="s">
        <v>110</v>
      </c>
      <c r="O252" s="14" t="s">
        <v>439</v>
      </c>
      <c r="P252" s="142" t="s">
        <v>3065</v>
      </c>
      <c r="Q252" s="14" t="s">
        <v>111</v>
      </c>
      <c r="R252" s="30">
        <v>0.76</v>
      </c>
      <c r="S252" s="40">
        <v>122489</v>
      </c>
      <c r="T252" s="21">
        <v>2952</v>
      </c>
      <c r="U252" s="21">
        <v>2952</v>
      </c>
      <c r="V252" s="21">
        <v>119537</v>
      </c>
      <c r="W252" s="21">
        <v>0</v>
      </c>
      <c r="X252" s="21">
        <v>0</v>
      </c>
      <c r="Y252" s="21">
        <v>0</v>
      </c>
      <c r="Z252" s="21">
        <v>0</v>
      </c>
      <c r="AA252" s="31">
        <v>0</v>
      </c>
      <c r="AB252" s="31">
        <v>0</v>
      </c>
      <c r="AC252" s="31">
        <v>0</v>
      </c>
      <c r="AD252" s="31">
        <v>0</v>
      </c>
      <c r="AE252" s="16" t="s">
        <v>41</v>
      </c>
      <c r="AF252" s="41">
        <v>0</v>
      </c>
      <c r="AG252" s="26">
        <v>0</v>
      </c>
      <c r="AH252" s="26">
        <v>0</v>
      </c>
      <c r="AI252" s="26">
        <v>0</v>
      </c>
      <c r="AJ252" s="26">
        <v>0</v>
      </c>
      <c r="AK252" s="26">
        <v>0</v>
      </c>
      <c r="AL252" s="26">
        <v>0</v>
      </c>
      <c r="AM252" s="15">
        <v>0</v>
      </c>
      <c r="AN252" s="15">
        <v>0</v>
      </c>
      <c r="AO252" s="15">
        <v>0</v>
      </c>
      <c r="AP252" s="15">
        <v>0</v>
      </c>
      <c r="AQ252" s="42"/>
      <c r="AR252" s="12">
        <f t="shared" si="89"/>
        <v>0</v>
      </c>
      <c r="AS252" s="12">
        <f t="shared" si="90"/>
        <v>0</v>
      </c>
      <c r="AT252" s="12" t="str">
        <f t="shared" si="102"/>
        <v>C6</v>
      </c>
      <c r="AU252" s="9">
        <f t="shared" si="103"/>
        <v>9</v>
      </c>
      <c r="AV252" s="4">
        <f t="shared" si="91"/>
        <v>1</v>
      </c>
      <c r="AW252" s="4">
        <f t="shared" si="92"/>
        <v>1</v>
      </c>
      <c r="AX252" s="4">
        <f t="shared" si="93"/>
        <v>1</v>
      </c>
      <c r="AY252" s="4">
        <f t="shared" si="94"/>
        <v>1</v>
      </c>
      <c r="AZ252" s="4">
        <f t="shared" si="95"/>
        <v>1</v>
      </c>
      <c r="BA252" s="4">
        <f t="shared" si="96"/>
        <v>1</v>
      </c>
      <c r="BB252" s="4">
        <f t="shared" si="97"/>
        <v>1</v>
      </c>
      <c r="BC252" s="7">
        <f t="shared" si="98"/>
        <v>0</v>
      </c>
      <c r="BD252" s="7">
        <f t="shared" si="104"/>
        <v>1</v>
      </c>
      <c r="BE252" s="7">
        <f t="shared" si="105"/>
        <v>0</v>
      </c>
      <c r="BF252" s="7">
        <f t="shared" si="106"/>
        <v>0</v>
      </c>
      <c r="BG252" s="7">
        <f t="shared" si="107"/>
        <v>1</v>
      </c>
      <c r="BH252" s="4">
        <f t="shared" si="108"/>
        <v>1</v>
      </c>
      <c r="BI252" s="4">
        <f t="shared" si="99"/>
        <v>1</v>
      </c>
      <c r="BJ252" s="4">
        <f t="shared" si="100"/>
        <v>1</v>
      </c>
      <c r="BK252" s="4">
        <f t="shared" si="101"/>
        <v>0</v>
      </c>
    </row>
    <row r="253" spans="1:63" ht="90" customHeight="1" x14ac:dyDescent="0.25">
      <c r="A253" s="17" t="s">
        <v>1654</v>
      </c>
      <c r="B253" s="38" t="s">
        <v>1655</v>
      </c>
      <c r="C253" s="38" t="s">
        <v>1666</v>
      </c>
      <c r="D253" s="39" t="s">
        <v>2262</v>
      </c>
      <c r="E253" s="23" t="s">
        <v>1667</v>
      </c>
      <c r="F253" s="29" t="s">
        <v>1668</v>
      </c>
      <c r="G253" s="29" t="s">
        <v>1669</v>
      </c>
      <c r="H253" s="14" t="s">
        <v>2893</v>
      </c>
      <c r="I253" s="29" t="s">
        <v>2361</v>
      </c>
      <c r="J253" s="29" t="s">
        <v>1670</v>
      </c>
      <c r="K253" s="14" t="s">
        <v>2115</v>
      </c>
      <c r="L253" s="14" t="s">
        <v>2117</v>
      </c>
      <c r="M253" s="14" t="s">
        <v>2130</v>
      </c>
      <c r="N253" s="14" t="s">
        <v>1676</v>
      </c>
      <c r="O253" s="25" t="s">
        <v>44</v>
      </c>
      <c r="P253" s="142" t="s">
        <v>3065</v>
      </c>
      <c r="Q253" s="14" t="s">
        <v>111</v>
      </c>
      <c r="R253" s="30">
        <v>1</v>
      </c>
      <c r="S253" s="40">
        <v>75359.049999999988</v>
      </c>
      <c r="T253" s="21">
        <v>0</v>
      </c>
      <c r="U253" s="21">
        <v>75359.049999999988</v>
      </c>
      <c r="V253" s="21">
        <v>0</v>
      </c>
      <c r="W253" s="21">
        <v>0</v>
      </c>
      <c r="X253" s="21">
        <v>0</v>
      </c>
      <c r="Y253" s="21">
        <v>0</v>
      </c>
      <c r="Z253" s="21">
        <v>0</v>
      </c>
      <c r="AA253" s="31">
        <v>0</v>
      </c>
      <c r="AB253" s="31">
        <v>0</v>
      </c>
      <c r="AC253" s="31">
        <v>0</v>
      </c>
      <c r="AD253" s="31">
        <v>0</v>
      </c>
      <c r="AE253" s="16" t="s">
        <v>41</v>
      </c>
      <c r="AF253" s="41">
        <v>132</v>
      </c>
      <c r="AG253" s="26">
        <v>132</v>
      </c>
      <c r="AH253" s="26">
        <v>0</v>
      </c>
      <c r="AI253" s="26">
        <v>0</v>
      </c>
      <c r="AJ253" s="26">
        <v>0</v>
      </c>
      <c r="AK253" s="26">
        <v>0</v>
      </c>
      <c r="AL253" s="26">
        <v>0</v>
      </c>
      <c r="AM253" s="15">
        <v>0</v>
      </c>
      <c r="AN253" s="15">
        <v>0</v>
      </c>
      <c r="AO253" s="15">
        <v>0</v>
      </c>
      <c r="AP253" s="15">
        <v>0</v>
      </c>
      <c r="AQ253" s="42" t="s">
        <v>2362</v>
      </c>
      <c r="AR253" s="12">
        <f t="shared" si="89"/>
        <v>1</v>
      </c>
      <c r="AS253" s="12">
        <f t="shared" si="90"/>
        <v>0</v>
      </c>
      <c r="AT253" s="12" t="str">
        <f t="shared" si="102"/>
        <v>B3</v>
      </c>
      <c r="AU253" s="9">
        <f t="shared" si="103"/>
        <v>9</v>
      </c>
      <c r="AV253" s="4">
        <f t="shared" si="91"/>
        <v>1</v>
      </c>
      <c r="AW253" s="4">
        <f t="shared" si="92"/>
        <v>1</v>
      </c>
      <c r="AX253" s="4">
        <f t="shared" si="93"/>
        <v>1</v>
      </c>
      <c r="AY253" s="4">
        <f t="shared" si="94"/>
        <v>1</v>
      </c>
      <c r="AZ253" s="4">
        <f t="shared" si="95"/>
        <v>1</v>
      </c>
      <c r="BA253" s="4">
        <f t="shared" si="96"/>
        <v>1</v>
      </c>
      <c r="BB253" s="4">
        <f t="shared" si="97"/>
        <v>1</v>
      </c>
      <c r="BC253" s="7">
        <f t="shared" si="98"/>
        <v>0</v>
      </c>
      <c r="BD253" s="7">
        <f t="shared" si="104"/>
        <v>1</v>
      </c>
      <c r="BE253" s="7">
        <f t="shared" si="105"/>
        <v>0</v>
      </c>
      <c r="BF253" s="7">
        <f t="shared" si="106"/>
        <v>0</v>
      </c>
      <c r="BG253" s="7">
        <f t="shared" si="107"/>
        <v>1</v>
      </c>
      <c r="BH253" s="4">
        <f t="shared" si="108"/>
        <v>1</v>
      </c>
      <c r="BI253" s="4">
        <f t="shared" si="99"/>
        <v>1</v>
      </c>
      <c r="BJ253" s="4">
        <f t="shared" si="100"/>
        <v>1</v>
      </c>
      <c r="BK253" s="4">
        <f t="shared" si="101"/>
        <v>0</v>
      </c>
    </row>
    <row r="254" spans="1:63" ht="90" customHeight="1" x14ac:dyDescent="0.25">
      <c r="A254" s="17" t="s">
        <v>909</v>
      </c>
      <c r="B254" s="38" t="s">
        <v>910</v>
      </c>
      <c r="C254" s="38" t="s">
        <v>934</v>
      </c>
      <c r="D254" s="39">
        <v>4</v>
      </c>
      <c r="E254" s="23" t="s">
        <v>935</v>
      </c>
      <c r="F254" s="29" t="s">
        <v>936</v>
      </c>
      <c r="G254" s="29" t="s">
        <v>937</v>
      </c>
      <c r="H254" s="14" t="s">
        <v>2893</v>
      </c>
      <c r="I254" s="29" t="s">
        <v>938</v>
      </c>
      <c r="J254" s="29"/>
      <c r="K254" s="25" t="s">
        <v>2114</v>
      </c>
      <c r="L254" s="25" t="s">
        <v>2121</v>
      </c>
      <c r="M254" s="25" t="s">
        <v>2146</v>
      </c>
      <c r="N254" s="25" t="s">
        <v>51</v>
      </c>
      <c r="O254" s="25" t="s">
        <v>44</v>
      </c>
      <c r="P254" s="142" t="s">
        <v>3065</v>
      </c>
      <c r="Q254" s="14" t="s">
        <v>45</v>
      </c>
      <c r="R254" s="30">
        <v>1</v>
      </c>
      <c r="S254" s="40">
        <v>500000</v>
      </c>
      <c r="T254" s="21">
        <v>0</v>
      </c>
      <c r="U254" s="26">
        <v>0</v>
      </c>
      <c r="V254" s="21">
        <v>0</v>
      </c>
      <c r="W254" s="21">
        <v>500000</v>
      </c>
      <c r="X254" s="21">
        <v>0</v>
      </c>
      <c r="Y254" s="21">
        <v>0</v>
      </c>
      <c r="Z254" s="21">
        <v>0</v>
      </c>
      <c r="AA254" s="31">
        <v>0</v>
      </c>
      <c r="AB254" s="31">
        <v>0</v>
      </c>
      <c r="AC254" s="31">
        <v>0</v>
      </c>
      <c r="AD254" s="31">
        <v>0</v>
      </c>
      <c r="AE254" s="16" t="s">
        <v>41</v>
      </c>
      <c r="AF254" s="41">
        <v>0</v>
      </c>
      <c r="AG254" s="26">
        <v>0</v>
      </c>
      <c r="AH254" s="26">
        <v>0</v>
      </c>
      <c r="AI254" s="26">
        <v>0</v>
      </c>
      <c r="AJ254" s="26">
        <v>0</v>
      </c>
      <c r="AK254" s="26">
        <v>0</v>
      </c>
      <c r="AL254" s="26">
        <v>0</v>
      </c>
      <c r="AM254" s="15">
        <v>0</v>
      </c>
      <c r="AN254" s="15">
        <v>0</v>
      </c>
      <c r="AO254" s="15">
        <v>0</v>
      </c>
      <c r="AP254" s="15">
        <v>0</v>
      </c>
      <c r="AQ254" s="42"/>
      <c r="AR254" s="12">
        <f t="shared" si="89"/>
        <v>0</v>
      </c>
      <c r="AS254" s="12">
        <f t="shared" si="90"/>
        <v>0</v>
      </c>
      <c r="AT254" s="12" t="str">
        <f t="shared" si="102"/>
        <v>E3</v>
      </c>
      <c r="AU254" s="9">
        <f t="shared" si="103"/>
        <v>9</v>
      </c>
      <c r="AV254" s="4">
        <f t="shared" si="91"/>
        <v>1</v>
      </c>
      <c r="AW254" s="4">
        <f t="shared" si="92"/>
        <v>1</v>
      </c>
      <c r="AX254" s="4">
        <f t="shared" si="93"/>
        <v>1</v>
      </c>
      <c r="AY254" s="4">
        <f t="shared" si="94"/>
        <v>1</v>
      </c>
      <c r="AZ254" s="4">
        <f t="shared" si="95"/>
        <v>1</v>
      </c>
      <c r="BA254" s="4">
        <f t="shared" si="96"/>
        <v>1</v>
      </c>
      <c r="BB254" s="4">
        <f t="shared" si="97"/>
        <v>1</v>
      </c>
      <c r="BC254" s="7">
        <f t="shared" si="98"/>
        <v>0</v>
      </c>
      <c r="BD254" s="7">
        <f t="shared" si="104"/>
        <v>1</v>
      </c>
      <c r="BE254" s="7">
        <f t="shared" si="105"/>
        <v>0</v>
      </c>
      <c r="BF254" s="7">
        <f t="shared" si="106"/>
        <v>1</v>
      </c>
      <c r="BG254" s="7">
        <f t="shared" si="107"/>
        <v>0</v>
      </c>
      <c r="BH254" s="4">
        <f t="shared" si="108"/>
        <v>1</v>
      </c>
      <c r="BI254" s="4">
        <f t="shared" si="99"/>
        <v>1</v>
      </c>
      <c r="BJ254" s="4">
        <f t="shared" si="100"/>
        <v>0</v>
      </c>
      <c r="BK254" s="4">
        <f t="shared" si="101"/>
        <v>1</v>
      </c>
    </row>
    <row r="255" spans="1:63" ht="90" customHeight="1" x14ac:dyDescent="0.25">
      <c r="A255" s="54" t="s">
        <v>1012</v>
      </c>
      <c r="B255" s="55" t="s">
        <v>1047</v>
      </c>
      <c r="C255" s="55" t="s">
        <v>1069</v>
      </c>
      <c r="D255" s="56">
        <v>4</v>
      </c>
      <c r="E255" s="55" t="s">
        <v>1070</v>
      </c>
      <c r="F255" s="29" t="s">
        <v>1071</v>
      </c>
      <c r="G255" s="29" t="s">
        <v>1072</v>
      </c>
      <c r="H255" s="14" t="s">
        <v>2893</v>
      </c>
      <c r="I255" s="29" t="s">
        <v>2059</v>
      </c>
      <c r="J255" s="29" t="s">
        <v>1073</v>
      </c>
      <c r="K255" s="14" t="s">
        <v>2115</v>
      </c>
      <c r="L255" s="25" t="s">
        <v>2117</v>
      </c>
      <c r="M255" s="25" t="s">
        <v>2130</v>
      </c>
      <c r="N255" s="14" t="s">
        <v>110</v>
      </c>
      <c r="O255" s="25" t="s">
        <v>44</v>
      </c>
      <c r="P255" s="142" t="s">
        <v>3065</v>
      </c>
      <c r="Q255" s="14" t="s">
        <v>111</v>
      </c>
      <c r="R255" s="22">
        <v>1</v>
      </c>
      <c r="S255" s="57">
        <v>200000</v>
      </c>
      <c r="T255" s="57">
        <v>0</v>
      </c>
      <c r="U255" s="57">
        <v>100000</v>
      </c>
      <c r="V255" s="57">
        <v>100000</v>
      </c>
      <c r="W255" s="57">
        <v>0</v>
      </c>
      <c r="X255" s="57">
        <v>0</v>
      </c>
      <c r="Y255" s="57">
        <v>0</v>
      </c>
      <c r="Z255" s="57">
        <v>0</v>
      </c>
      <c r="AA255" s="31">
        <v>0</v>
      </c>
      <c r="AB255" s="31">
        <v>0</v>
      </c>
      <c r="AC255" s="31">
        <v>0</v>
      </c>
      <c r="AD255" s="31">
        <v>0</v>
      </c>
      <c r="AE255" s="16" t="s">
        <v>41</v>
      </c>
      <c r="AF255" s="57">
        <v>0</v>
      </c>
      <c r="AG255" s="57">
        <v>0</v>
      </c>
      <c r="AH255" s="57">
        <v>0</v>
      </c>
      <c r="AI255" s="57">
        <v>0</v>
      </c>
      <c r="AJ255" s="57">
        <v>0</v>
      </c>
      <c r="AK255" s="57">
        <v>0</v>
      </c>
      <c r="AL255" s="57">
        <v>0</v>
      </c>
      <c r="AM255" s="15">
        <v>0</v>
      </c>
      <c r="AN255" s="15">
        <v>0</v>
      </c>
      <c r="AO255" s="15">
        <v>0</v>
      </c>
      <c r="AP255" s="15">
        <v>0</v>
      </c>
      <c r="AQ255" s="29"/>
      <c r="AR255" s="12">
        <f t="shared" si="89"/>
        <v>0</v>
      </c>
      <c r="AS255" s="12">
        <f t="shared" si="90"/>
        <v>0</v>
      </c>
      <c r="AT255" s="12" t="str">
        <f t="shared" si="102"/>
        <v>B3</v>
      </c>
      <c r="AU255" s="9">
        <f t="shared" si="103"/>
        <v>9</v>
      </c>
      <c r="AV255" s="4">
        <f t="shared" si="91"/>
        <v>1</v>
      </c>
      <c r="AW255" s="4">
        <f t="shared" si="92"/>
        <v>1</v>
      </c>
      <c r="AX255" s="4">
        <f t="shared" si="93"/>
        <v>1</v>
      </c>
      <c r="AY255" s="4">
        <f t="shared" si="94"/>
        <v>1</v>
      </c>
      <c r="AZ255" s="4">
        <f t="shared" si="95"/>
        <v>1</v>
      </c>
      <c r="BA255" s="4">
        <f t="shared" si="96"/>
        <v>1</v>
      </c>
      <c r="BB255" s="4">
        <f t="shared" si="97"/>
        <v>1</v>
      </c>
      <c r="BC255" s="7">
        <f t="shared" si="98"/>
        <v>0</v>
      </c>
      <c r="BD255" s="7">
        <f t="shared" si="104"/>
        <v>1</v>
      </c>
      <c r="BE255" s="7">
        <f t="shared" si="105"/>
        <v>0</v>
      </c>
      <c r="BF255" s="7">
        <f t="shared" si="106"/>
        <v>0</v>
      </c>
      <c r="BG255" s="7">
        <f t="shared" si="107"/>
        <v>1</v>
      </c>
      <c r="BH255" s="4">
        <f t="shared" si="108"/>
        <v>1</v>
      </c>
      <c r="BI255" s="4">
        <f t="shared" si="99"/>
        <v>1</v>
      </c>
      <c r="BJ255" s="4">
        <f t="shared" si="100"/>
        <v>1</v>
      </c>
      <c r="BK255" s="4">
        <f t="shared" si="101"/>
        <v>0</v>
      </c>
    </row>
    <row r="256" spans="1:63" ht="90" customHeight="1" x14ac:dyDescent="0.25">
      <c r="A256" s="17" t="s">
        <v>440</v>
      </c>
      <c r="B256" s="23" t="s">
        <v>441</v>
      </c>
      <c r="C256" s="23" t="s">
        <v>649</v>
      </c>
      <c r="D256" s="18"/>
      <c r="E256" s="23" t="s">
        <v>650</v>
      </c>
      <c r="F256" s="24" t="s">
        <v>651</v>
      </c>
      <c r="G256" s="24" t="s">
        <v>652</v>
      </c>
      <c r="H256" s="14" t="s">
        <v>2893</v>
      </c>
      <c r="I256" s="24" t="s">
        <v>446</v>
      </c>
      <c r="J256" s="24" t="s">
        <v>534</v>
      </c>
      <c r="K256" s="25" t="s">
        <v>2115</v>
      </c>
      <c r="L256" s="14" t="s">
        <v>2117</v>
      </c>
      <c r="M256" s="14" t="s">
        <v>2130</v>
      </c>
      <c r="N256" s="25" t="s">
        <v>51</v>
      </c>
      <c r="O256" s="25" t="s">
        <v>266</v>
      </c>
      <c r="P256" s="142" t="s">
        <v>3065</v>
      </c>
      <c r="Q256" s="14" t="s">
        <v>45</v>
      </c>
      <c r="R256" s="30"/>
      <c r="S256" s="26">
        <v>18000</v>
      </c>
      <c r="T256" s="26">
        <v>0</v>
      </c>
      <c r="U256" s="26">
        <v>0</v>
      </c>
      <c r="V256" s="26">
        <v>0</v>
      </c>
      <c r="W256" s="26">
        <v>0</v>
      </c>
      <c r="X256" s="26">
        <v>0</v>
      </c>
      <c r="Y256" s="26">
        <v>0</v>
      </c>
      <c r="Z256" s="26">
        <v>0</v>
      </c>
      <c r="AA256" s="31">
        <v>0</v>
      </c>
      <c r="AB256" s="31">
        <v>0</v>
      </c>
      <c r="AC256" s="31">
        <v>0</v>
      </c>
      <c r="AD256" s="31">
        <v>0</v>
      </c>
      <c r="AE256" s="16" t="s">
        <v>41</v>
      </c>
      <c r="AF256" s="27">
        <v>0</v>
      </c>
      <c r="AG256" s="27">
        <v>0</v>
      </c>
      <c r="AH256" s="27">
        <v>0</v>
      </c>
      <c r="AI256" s="27">
        <v>0</v>
      </c>
      <c r="AJ256" s="27">
        <v>0</v>
      </c>
      <c r="AK256" s="27">
        <v>0</v>
      </c>
      <c r="AL256" s="27">
        <v>0</v>
      </c>
      <c r="AM256" s="15">
        <v>0</v>
      </c>
      <c r="AN256" s="15">
        <v>0</v>
      </c>
      <c r="AO256" s="15">
        <v>0</v>
      </c>
      <c r="AP256" s="15">
        <v>0</v>
      </c>
      <c r="AQ256" s="13"/>
      <c r="AR256" s="12">
        <f t="shared" si="89"/>
        <v>1</v>
      </c>
      <c r="AS256" s="12">
        <f t="shared" si="90"/>
        <v>0</v>
      </c>
      <c r="AT256" s="12" t="str">
        <f t="shared" si="102"/>
        <v>B3</v>
      </c>
      <c r="AU256" s="9">
        <f t="shared" si="103"/>
        <v>6</v>
      </c>
      <c r="AV256" s="4">
        <f t="shared" si="91"/>
        <v>0</v>
      </c>
      <c r="AW256" s="4">
        <f t="shared" si="92"/>
        <v>1</v>
      </c>
      <c r="AX256" s="4">
        <f t="shared" si="93"/>
        <v>1</v>
      </c>
      <c r="AY256" s="4">
        <f t="shared" si="94"/>
        <v>0</v>
      </c>
      <c r="AZ256" s="4">
        <f t="shared" si="95"/>
        <v>0</v>
      </c>
      <c r="BA256" s="4">
        <f t="shared" si="96"/>
        <v>1</v>
      </c>
      <c r="BB256" s="4">
        <f t="shared" si="97"/>
        <v>1</v>
      </c>
      <c r="BC256" s="7">
        <f t="shared" si="98"/>
        <v>0</v>
      </c>
      <c r="BD256" s="7">
        <f t="shared" si="104"/>
        <v>1</v>
      </c>
      <c r="BE256" s="7">
        <f t="shared" si="105"/>
        <v>0</v>
      </c>
      <c r="BF256" s="7">
        <f t="shared" si="106"/>
        <v>0</v>
      </c>
      <c r="BG256" s="7">
        <f t="shared" si="107"/>
        <v>1</v>
      </c>
      <c r="BH256" s="4">
        <f t="shared" si="108"/>
        <v>1</v>
      </c>
      <c r="BI256" s="4">
        <f t="shared" si="99"/>
        <v>1</v>
      </c>
      <c r="BJ256" s="4">
        <f t="shared" si="100"/>
        <v>0</v>
      </c>
      <c r="BK256" s="4">
        <f t="shared" si="101"/>
        <v>1</v>
      </c>
    </row>
    <row r="257" spans="1:63" ht="90" customHeight="1" x14ac:dyDescent="0.25">
      <c r="A257" s="17" t="s">
        <v>378</v>
      </c>
      <c r="B257" s="23" t="s">
        <v>379</v>
      </c>
      <c r="C257" s="23" t="s">
        <v>417</v>
      </c>
      <c r="D257" s="18">
        <v>9</v>
      </c>
      <c r="E257" s="23" t="s">
        <v>418</v>
      </c>
      <c r="F257" s="24" t="s">
        <v>419</v>
      </c>
      <c r="G257" s="24" t="s">
        <v>420</v>
      </c>
      <c r="H257" s="14" t="s">
        <v>2893</v>
      </c>
      <c r="I257" s="24" t="s">
        <v>421</v>
      </c>
      <c r="J257" s="24" t="s">
        <v>422</v>
      </c>
      <c r="K257" s="14" t="s">
        <v>2115</v>
      </c>
      <c r="L257" s="25" t="s">
        <v>2116</v>
      </c>
      <c r="M257" s="25" t="s">
        <v>2124</v>
      </c>
      <c r="N257" s="14" t="s">
        <v>279</v>
      </c>
      <c r="O257" s="25" t="s">
        <v>44</v>
      </c>
      <c r="P257" s="142" t="s">
        <v>3065</v>
      </c>
      <c r="Q257" s="14" t="s">
        <v>45</v>
      </c>
      <c r="R257" s="30">
        <v>1</v>
      </c>
      <c r="S257" s="26">
        <v>178000</v>
      </c>
      <c r="T257" s="26">
        <v>0</v>
      </c>
      <c r="U257" s="26">
        <v>0</v>
      </c>
      <c r="V257" s="36">
        <v>0</v>
      </c>
      <c r="W257" s="26">
        <v>178000</v>
      </c>
      <c r="X257" s="26">
        <v>0</v>
      </c>
      <c r="Y257" s="26">
        <v>0</v>
      </c>
      <c r="Z257" s="26">
        <v>0</v>
      </c>
      <c r="AA257" s="31">
        <v>0</v>
      </c>
      <c r="AB257" s="31">
        <v>0</v>
      </c>
      <c r="AC257" s="31">
        <v>0</v>
      </c>
      <c r="AD257" s="31">
        <v>0</v>
      </c>
      <c r="AE257" s="37" t="s">
        <v>2633</v>
      </c>
      <c r="AF257" s="26">
        <v>150000</v>
      </c>
      <c r="AG257" s="26">
        <v>0</v>
      </c>
      <c r="AH257" s="26">
        <v>0</v>
      </c>
      <c r="AI257" s="26">
        <v>80000</v>
      </c>
      <c r="AJ257" s="26">
        <v>70000</v>
      </c>
      <c r="AK257" s="26">
        <v>0</v>
      </c>
      <c r="AL257" s="26">
        <v>0</v>
      </c>
      <c r="AM257" s="15">
        <v>0</v>
      </c>
      <c r="AN257" s="15">
        <v>0</v>
      </c>
      <c r="AO257" s="15">
        <v>0</v>
      </c>
      <c r="AP257" s="15">
        <v>0</v>
      </c>
      <c r="AQ257" s="24"/>
      <c r="AR257" s="12">
        <f t="shared" si="89"/>
        <v>0</v>
      </c>
      <c r="AS257" s="12">
        <f t="shared" si="90"/>
        <v>0</v>
      </c>
      <c r="AT257" s="12" t="str">
        <f t="shared" si="102"/>
        <v>A1</v>
      </c>
      <c r="AU257" s="9">
        <f t="shared" si="103"/>
        <v>9</v>
      </c>
      <c r="AV257" s="4">
        <f t="shared" si="91"/>
        <v>1</v>
      </c>
      <c r="AW257" s="4">
        <f t="shared" si="92"/>
        <v>1</v>
      </c>
      <c r="AX257" s="4">
        <f t="shared" si="93"/>
        <v>1</v>
      </c>
      <c r="AY257" s="4">
        <f t="shared" si="94"/>
        <v>1</v>
      </c>
      <c r="AZ257" s="4">
        <f t="shared" si="95"/>
        <v>1</v>
      </c>
      <c r="BA257" s="4">
        <f t="shared" si="96"/>
        <v>1</v>
      </c>
      <c r="BB257" s="4">
        <f t="shared" si="97"/>
        <v>1</v>
      </c>
      <c r="BC257" s="7">
        <f t="shared" si="98"/>
        <v>0</v>
      </c>
      <c r="BD257" s="7">
        <f t="shared" si="104"/>
        <v>1</v>
      </c>
      <c r="BE257" s="7">
        <f t="shared" si="105"/>
        <v>0</v>
      </c>
      <c r="BF257" s="7">
        <f t="shared" si="106"/>
        <v>0</v>
      </c>
      <c r="BG257" s="7">
        <f t="shared" si="107"/>
        <v>1</v>
      </c>
      <c r="BH257" s="4">
        <f t="shared" si="108"/>
        <v>1</v>
      </c>
      <c r="BI257" s="4">
        <f t="shared" si="99"/>
        <v>1</v>
      </c>
      <c r="BJ257" s="4">
        <f t="shared" si="100"/>
        <v>0</v>
      </c>
      <c r="BK257" s="4">
        <f t="shared" si="101"/>
        <v>1</v>
      </c>
    </row>
    <row r="258" spans="1:63" ht="90" customHeight="1" x14ac:dyDescent="0.25">
      <c r="A258" s="17" t="s">
        <v>818</v>
      </c>
      <c r="B258" s="23" t="s">
        <v>819</v>
      </c>
      <c r="C258" s="23" t="s">
        <v>847</v>
      </c>
      <c r="D258" s="18">
        <v>6</v>
      </c>
      <c r="E258" s="23" t="s">
        <v>848</v>
      </c>
      <c r="F258" s="24" t="s">
        <v>849</v>
      </c>
      <c r="G258" s="24" t="s">
        <v>850</v>
      </c>
      <c r="H258" s="14" t="s">
        <v>2893</v>
      </c>
      <c r="I258" s="24" t="s">
        <v>851</v>
      </c>
      <c r="J258" s="24" t="s">
        <v>852</v>
      </c>
      <c r="K258" s="14" t="s">
        <v>2115</v>
      </c>
      <c r="L258" s="14" t="s">
        <v>2117</v>
      </c>
      <c r="M258" s="14" t="s">
        <v>2132</v>
      </c>
      <c r="N258" s="25" t="s">
        <v>51</v>
      </c>
      <c r="O258" s="25" t="s">
        <v>44</v>
      </c>
      <c r="P258" s="142" t="s">
        <v>3065</v>
      </c>
      <c r="Q258" s="14" t="s">
        <v>45</v>
      </c>
      <c r="R258" s="30">
        <v>1</v>
      </c>
      <c r="S258" s="26">
        <v>104000</v>
      </c>
      <c r="T258" s="26">
        <v>0</v>
      </c>
      <c r="U258" s="26">
        <v>0</v>
      </c>
      <c r="V258" s="26">
        <v>0</v>
      </c>
      <c r="W258" s="26">
        <v>0</v>
      </c>
      <c r="X258" s="26">
        <v>104000</v>
      </c>
      <c r="Y258" s="26">
        <v>0</v>
      </c>
      <c r="Z258" s="26">
        <v>0</v>
      </c>
      <c r="AA258" s="31">
        <v>0</v>
      </c>
      <c r="AB258" s="31">
        <v>0</v>
      </c>
      <c r="AC258" s="31">
        <v>0</v>
      </c>
      <c r="AD258" s="31">
        <v>0</v>
      </c>
      <c r="AE258" s="16" t="s">
        <v>41</v>
      </c>
      <c r="AF258" s="27">
        <v>0</v>
      </c>
      <c r="AG258" s="27">
        <v>0</v>
      </c>
      <c r="AH258" s="27">
        <v>0</v>
      </c>
      <c r="AI258" s="27">
        <v>0</v>
      </c>
      <c r="AJ258" s="27">
        <v>0</v>
      </c>
      <c r="AK258" s="27">
        <v>0</v>
      </c>
      <c r="AL258" s="27">
        <v>0</v>
      </c>
      <c r="AM258" s="15">
        <v>0</v>
      </c>
      <c r="AN258" s="15">
        <v>0</v>
      </c>
      <c r="AO258" s="15">
        <v>0</v>
      </c>
      <c r="AP258" s="15">
        <v>0</v>
      </c>
      <c r="AQ258" s="13"/>
      <c r="AR258" s="12">
        <f t="shared" si="89"/>
        <v>0</v>
      </c>
      <c r="AS258" s="12">
        <f t="shared" si="90"/>
        <v>0</v>
      </c>
      <c r="AT258" s="12" t="str">
        <f t="shared" si="102"/>
        <v>B5</v>
      </c>
      <c r="AU258" s="9">
        <f t="shared" si="103"/>
        <v>9</v>
      </c>
      <c r="AV258" s="4">
        <f t="shared" si="91"/>
        <v>1</v>
      </c>
      <c r="AW258" s="4">
        <f t="shared" si="92"/>
        <v>1</v>
      </c>
      <c r="AX258" s="4">
        <f t="shared" si="93"/>
        <v>1</v>
      </c>
      <c r="AY258" s="4">
        <f t="shared" si="94"/>
        <v>1</v>
      </c>
      <c r="AZ258" s="4">
        <f t="shared" si="95"/>
        <v>1</v>
      </c>
      <c r="BA258" s="4">
        <f t="shared" si="96"/>
        <v>1</v>
      </c>
      <c r="BB258" s="4">
        <f t="shared" si="97"/>
        <v>1</v>
      </c>
      <c r="BC258" s="7">
        <f t="shared" si="98"/>
        <v>0</v>
      </c>
      <c r="BD258" s="7">
        <f t="shared" si="104"/>
        <v>1</v>
      </c>
      <c r="BE258" s="7">
        <f t="shared" si="105"/>
        <v>0</v>
      </c>
      <c r="BF258" s="7">
        <f t="shared" si="106"/>
        <v>0</v>
      </c>
      <c r="BG258" s="7">
        <f t="shared" si="107"/>
        <v>1</v>
      </c>
      <c r="BH258" s="4">
        <f t="shared" si="108"/>
        <v>1</v>
      </c>
      <c r="BI258" s="4">
        <f t="shared" si="99"/>
        <v>1</v>
      </c>
      <c r="BJ258" s="4">
        <f t="shared" si="100"/>
        <v>0</v>
      </c>
      <c r="BK258" s="4">
        <f t="shared" si="101"/>
        <v>1</v>
      </c>
    </row>
    <row r="259" spans="1:63" ht="90" customHeight="1" x14ac:dyDescent="0.25">
      <c r="A259" s="17" t="s">
        <v>378</v>
      </c>
      <c r="B259" s="23" t="s">
        <v>379</v>
      </c>
      <c r="C259" s="23" t="s">
        <v>433</v>
      </c>
      <c r="D259" s="18" t="s">
        <v>2262</v>
      </c>
      <c r="E259" s="23" t="s">
        <v>434</v>
      </c>
      <c r="F259" s="24" t="s">
        <v>435</v>
      </c>
      <c r="G259" s="24" t="s">
        <v>436</v>
      </c>
      <c r="H259" s="14"/>
      <c r="I259" s="24" t="s">
        <v>437</v>
      </c>
      <c r="J259" s="24" t="s">
        <v>438</v>
      </c>
      <c r="K259" s="14" t="s">
        <v>2115</v>
      </c>
      <c r="L259" s="25" t="s">
        <v>2120</v>
      </c>
      <c r="M259" s="25" t="s">
        <v>2142</v>
      </c>
      <c r="N259" s="25" t="s">
        <v>110</v>
      </c>
      <c r="O259" s="25" t="s">
        <v>439</v>
      </c>
      <c r="P259" s="142" t="s">
        <v>3065</v>
      </c>
      <c r="Q259" s="14" t="s">
        <v>111</v>
      </c>
      <c r="R259" s="104">
        <v>0.24707000000000001</v>
      </c>
      <c r="S259" s="31">
        <v>8825410.6400000006</v>
      </c>
      <c r="T259" s="31">
        <v>0</v>
      </c>
      <c r="U259" s="31">
        <v>0</v>
      </c>
      <c r="V259" s="31">
        <v>4412705.32</v>
      </c>
      <c r="W259" s="31">
        <v>4412705.32</v>
      </c>
      <c r="X259" s="31">
        <v>0</v>
      </c>
      <c r="Y259" s="31">
        <v>0</v>
      </c>
      <c r="Z259" s="31">
        <v>0</v>
      </c>
      <c r="AA259" s="31">
        <v>0</v>
      </c>
      <c r="AB259" s="31">
        <v>0</v>
      </c>
      <c r="AC259" s="31">
        <v>0</v>
      </c>
      <c r="AD259" s="31">
        <v>0</v>
      </c>
      <c r="AE259" s="16" t="s">
        <v>41</v>
      </c>
      <c r="AF259" s="15">
        <v>2866497.36</v>
      </c>
      <c r="AG259" s="15">
        <v>504000</v>
      </c>
      <c r="AH259" s="15">
        <v>550000</v>
      </c>
      <c r="AI259" s="15">
        <v>270000</v>
      </c>
      <c r="AJ259" s="15">
        <v>0</v>
      </c>
      <c r="AK259" s="15">
        <v>0</v>
      </c>
      <c r="AL259" s="15">
        <v>0</v>
      </c>
      <c r="AM259" s="15">
        <v>0</v>
      </c>
      <c r="AN259" s="15">
        <v>0</v>
      </c>
      <c r="AO259" s="15">
        <v>0</v>
      </c>
      <c r="AP259" s="15">
        <v>0</v>
      </c>
      <c r="AQ259" s="13" t="s">
        <v>2105</v>
      </c>
      <c r="AR259" s="12">
        <f t="shared" si="89"/>
        <v>0</v>
      </c>
      <c r="AS259" s="12">
        <f t="shared" si="90"/>
        <v>1</v>
      </c>
      <c r="AT259" s="12" t="str">
        <f t="shared" si="102"/>
        <v>D2</v>
      </c>
      <c r="AU259" s="9">
        <f t="shared" si="103"/>
        <v>7</v>
      </c>
      <c r="AV259" s="4">
        <f t="shared" si="91"/>
        <v>1</v>
      </c>
      <c r="AW259" s="4">
        <f t="shared" si="92"/>
        <v>0</v>
      </c>
      <c r="AX259" s="4">
        <f t="shared" si="93"/>
        <v>1</v>
      </c>
      <c r="AY259" s="4">
        <f t="shared" si="94"/>
        <v>1</v>
      </c>
      <c r="AZ259" s="4">
        <f t="shared" si="95"/>
        <v>1</v>
      </c>
      <c r="BA259" s="4">
        <f t="shared" si="96"/>
        <v>0</v>
      </c>
      <c r="BB259" s="4">
        <f t="shared" si="97"/>
        <v>0</v>
      </c>
      <c r="BC259" s="7">
        <f t="shared" si="98"/>
        <v>0</v>
      </c>
      <c r="BD259" s="7">
        <f t="shared" si="104"/>
        <v>1</v>
      </c>
      <c r="BE259" s="7">
        <f t="shared" si="105"/>
        <v>0</v>
      </c>
      <c r="BF259" s="7">
        <f t="shared" si="106"/>
        <v>0</v>
      </c>
      <c r="BG259" s="7">
        <f t="shared" si="107"/>
        <v>1</v>
      </c>
      <c r="BH259" s="4">
        <f t="shared" si="108"/>
        <v>1</v>
      </c>
      <c r="BI259" s="4">
        <f t="shared" si="99"/>
        <v>1</v>
      </c>
      <c r="BJ259" s="4">
        <f t="shared" si="100"/>
        <v>1</v>
      </c>
      <c r="BK259" s="4">
        <f t="shared" si="101"/>
        <v>0</v>
      </c>
    </row>
    <row r="260" spans="1:63" ht="90" customHeight="1" x14ac:dyDescent="0.25">
      <c r="A260" s="54" t="s">
        <v>1012</v>
      </c>
      <c r="B260" s="55" t="s">
        <v>1047</v>
      </c>
      <c r="C260" s="55" t="s">
        <v>1048</v>
      </c>
      <c r="D260" s="56">
        <v>3</v>
      </c>
      <c r="E260" s="55" t="s">
        <v>1049</v>
      </c>
      <c r="F260" s="29" t="s">
        <v>1050</v>
      </c>
      <c r="G260" s="29" t="s">
        <v>1051</v>
      </c>
      <c r="H260" s="14" t="s">
        <v>1052</v>
      </c>
      <c r="I260" s="29" t="s">
        <v>2055</v>
      </c>
      <c r="J260" s="29" t="s">
        <v>1053</v>
      </c>
      <c r="K260" s="14" t="s">
        <v>2115</v>
      </c>
      <c r="L260" s="25" t="s">
        <v>2122</v>
      </c>
      <c r="M260" s="25" t="s">
        <v>2148</v>
      </c>
      <c r="N260" s="25" t="s">
        <v>51</v>
      </c>
      <c r="O260" s="25" t="s">
        <v>44</v>
      </c>
      <c r="P260" s="142" t="s">
        <v>3065</v>
      </c>
      <c r="Q260" s="14" t="s">
        <v>45</v>
      </c>
      <c r="R260" s="22">
        <v>1</v>
      </c>
      <c r="S260" s="57">
        <v>1220000</v>
      </c>
      <c r="T260" s="57">
        <v>0</v>
      </c>
      <c r="U260" s="57">
        <v>0</v>
      </c>
      <c r="V260" s="57">
        <v>20000</v>
      </c>
      <c r="W260" s="57">
        <v>800000</v>
      </c>
      <c r="X260" s="57">
        <v>400000</v>
      </c>
      <c r="Y260" s="57">
        <v>0</v>
      </c>
      <c r="Z260" s="57">
        <v>0</v>
      </c>
      <c r="AA260" s="31">
        <v>0</v>
      </c>
      <c r="AB260" s="31">
        <v>0</v>
      </c>
      <c r="AC260" s="31">
        <v>0</v>
      </c>
      <c r="AD260" s="31">
        <v>0</v>
      </c>
      <c r="AE260" s="16" t="s">
        <v>41</v>
      </c>
      <c r="AF260" s="57">
        <v>600000</v>
      </c>
      <c r="AG260" s="57">
        <v>0</v>
      </c>
      <c r="AH260" s="57">
        <v>400000</v>
      </c>
      <c r="AI260" s="57">
        <v>200000</v>
      </c>
      <c r="AJ260" s="57">
        <v>0</v>
      </c>
      <c r="AK260" s="57">
        <v>0</v>
      </c>
      <c r="AL260" s="57">
        <v>0</v>
      </c>
      <c r="AM260" s="15">
        <v>0</v>
      </c>
      <c r="AN260" s="15">
        <v>0</v>
      </c>
      <c r="AO260" s="15">
        <v>0</v>
      </c>
      <c r="AP260" s="15">
        <v>0</v>
      </c>
      <c r="AQ260" s="29"/>
      <c r="AR260" s="12">
        <f t="shared" si="89"/>
        <v>0</v>
      </c>
      <c r="AS260" s="12">
        <f t="shared" si="90"/>
        <v>1</v>
      </c>
      <c r="AT260" s="12" t="str">
        <f t="shared" si="102"/>
        <v>F2</v>
      </c>
      <c r="AU260" s="9">
        <f t="shared" si="103"/>
        <v>9</v>
      </c>
      <c r="AV260" s="4">
        <f t="shared" si="91"/>
        <v>1</v>
      </c>
      <c r="AW260" s="4">
        <f t="shared" si="92"/>
        <v>1</v>
      </c>
      <c r="AX260" s="4">
        <f t="shared" si="93"/>
        <v>1</v>
      </c>
      <c r="AY260" s="4">
        <f t="shared" si="94"/>
        <v>1</v>
      </c>
      <c r="AZ260" s="4">
        <f t="shared" si="95"/>
        <v>1</v>
      </c>
      <c r="BA260" s="4">
        <f t="shared" si="96"/>
        <v>1</v>
      </c>
      <c r="BB260" s="4">
        <f t="shared" si="97"/>
        <v>0</v>
      </c>
      <c r="BC260" s="7">
        <f t="shared" si="98"/>
        <v>1</v>
      </c>
      <c r="BD260" s="7">
        <f t="shared" si="104"/>
        <v>1</v>
      </c>
      <c r="BE260" s="7">
        <f t="shared" si="105"/>
        <v>0</v>
      </c>
      <c r="BF260" s="7">
        <f t="shared" si="106"/>
        <v>0</v>
      </c>
      <c r="BG260" s="7">
        <f t="shared" si="107"/>
        <v>1</v>
      </c>
      <c r="BH260" s="4">
        <f t="shared" si="108"/>
        <v>1</v>
      </c>
      <c r="BI260" s="4">
        <f t="shared" si="99"/>
        <v>1</v>
      </c>
      <c r="BJ260" s="4">
        <f t="shared" si="100"/>
        <v>0</v>
      </c>
      <c r="BK260" s="4">
        <f t="shared" si="101"/>
        <v>1</v>
      </c>
    </row>
    <row r="261" spans="1:63" ht="90" customHeight="1" x14ac:dyDescent="0.25">
      <c r="A261" s="17" t="s">
        <v>268</v>
      </c>
      <c r="B261" s="23" t="s">
        <v>2885</v>
      </c>
      <c r="C261" s="23" t="s">
        <v>292</v>
      </c>
      <c r="D261" s="18"/>
      <c r="E261" s="23" t="s">
        <v>293</v>
      </c>
      <c r="F261" s="24" t="s">
        <v>294</v>
      </c>
      <c r="G261" s="24" t="s">
        <v>295</v>
      </c>
      <c r="H261" s="14"/>
      <c r="I261" s="24" t="s">
        <v>2031</v>
      </c>
      <c r="J261" s="24" t="s">
        <v>296</v>
      </c>
      <c r="K261" s="14" t="s">
        <v>2115</v>
      </c>
      <c r="L261" s="14" t="s">
        <v>2123</v>
      </c>
      <c r="M261" s="25" t="s">
        <v>2123</v>
      </c>
      <c r="N261" s="25" t="s">
        <v>51</v>
      </c>
      <c r="O261" s="25" t="s">
        <v>44</v>
      </c>
      <c r="P261" s="142" t="s">
        <v>3065</v>
      </c>
      <c r="Q261" s="14" t="s">
        <v>45</v>
      </c>
      <c r="R261" s="22">
        <v>1</v>
      </c>
      <c r="S261" s="31">
        <v>10500000</v>
      </c>
      <c r="T261" s="31">
        <v>0</v>
      </c>
      <c r="U261" s="31">
        <v>0</v>
      </c>
      <c r="V261" s="31">
        <v>500000</v>
      </c>
      <c r="W261" s="31">
        <v>10000000</v>
      </c>
      <c r="X261" s="31">
        <v>0</v>
      </c>
      <c r="Y261" s="31">
        <v>0</v>
      </c>
      <c r="Z261" s="31">
        <v>0</v>
      </c>
      <c r="AA261" s="31">
        <v>0</v>
      </c>
      <c r="AB261" s="31">
        <v>0</v>
      </c>
      <c r="AC261" s="31">
        <v>0</v>
      </c>
      <c r="AD261" s="31">
        <v>0</v>
      </c>
      <c r="AE261" s="32" t="s">
        <v>297</v>
      </c>
      <c r="AF261" s="15">
        <v>500000</v>
      </c>
      <c r="AG261" s="15">
        <v>0</v>
      </c>
      <c r="AH261" s="15">
        <v>500000</v>
      </c>
      <c r="AI261" s="15">
        <v>0</v>
      </c>
      <c r="AJ261" s="15">
        <v>0</v>
      </c>
      <c r="AK261" s="15">
        <v>0</v>
      </c>
      <c r="AL261" s="15">
        <v>0</v>
      </c>
      <c r="AM261" s="15">
        <v>0</v>
      </c>
      <c r="AN261" s="15">
        <v>0</v>
      </c>
      <c r="AO261" s="15">
        <v>0</v>
      </c>
      <c r="AP261" s="15">
        <v>0</v>
      </c>
      <c r="AQ261" s="13"/>
      <c r="AR261" s="12">
        <f t="shared" si="89"/>
        <v>0</v>
      </c>
      <c r="AS261" s="12">
        <f t="shared" si="90"/>
        <v>1</v>
      </c>
      <c r="AT261" s="12" t="str">
        <f t="shared" si="102"/>
        <v>G</v>
      </c>
      <c r="AU261" s="9">
        <f t="shared" si="103"/>
        <v>7</v>
      </c>
      <c r="AV261" s="4">
        <f t="shared" si="91"/>
        <v>1</v>
      </c>
      <c r="AW261" s="4">
        <f t="shared" si="92"/>
        <v>1</v>
      </c>
      <c r="AX261" s="4">
        <f t="shared" si="93"/>
        <v>1</v>
      </c>
      <c r="AY261" s="4">
        <f t="shared" si="94"/>
        <v>0</v>
      </c>
      <c r="AZ261" s="4">
        <f t="shared" si="95"/>
        <v>1</v>
      </c>
      <c r="BA261" s="4">
        <f t="shared" si="96"/>
        <v>0</v>
      </c>
      <c r="BB261" s="4">
        <f t="shared" si="97"/>
        <v>0</v>
      </c>
      <c r="BC261" s="7">
        <f t="shared" si="98"/>
        <v>0</v>
      </c>
      <c r="BD261" s="7">
        <f t="shared" si="104"/>
        <v>1</v>
      </c>
      <c r="BE261" s="7">
        <f t="shared" si="105"/>
        <v>0</v>
      </c>
      <c r="BF261" s="7">
        <f t="shared" si="106"/>
        <v>0</v>
      </c>
      <c r="BG261" s="7">
        <f t="shared" si="107"/>
        <v>1</v>
      </c>
      <c r="BH261" s="4">
        <f t="shared" si="108"/>
        <v>1</v>
      </c>
      <c r="BI261" s="4">
        <f t="shared" si="99"/>
        <v>1</v>
      </c>
      <c r="BJ261" s="4">
        <f t="shared" si="100"/>
        <v>0</v>
      </c>
      <c r="BK261" s="4">
        <f t="shared" si="101"/>
        <v>1</v>
      </c>
    </row>
    <row r="262" spans="1:63" ht="90" customHeight="1" x14ac:dyDescent="0.25">
      <c r="A262" s="17" t="s">
        <v>268</v>
      </c>
      <c r="B262" s="23" t="s">
        <v>2885</v>
      </c>
      <c r="C262" s="17" t="s">
        <v>2551</v>
      </c>
      <c r="D262" s="18"/>
      <c r="E262" s="23" t="s">
        <v>2552</v>
      </c>
      <c r="F262" s="24" t="s">
        <v>2553</v>
      </c>
      <c r="G262" s="24" t="s">
        <v>2554</v>
      </c>
      <c r="H262" s="14" t="s">
        <v>2893</v>
      </c>
      <c r="I262" s="24" t="s">
        <v>2555</v>
      </c>
      <c r="J262" s="24"/>
      <c r="K262" s="14" t="s">
        <v>2115</v>
      </c>
      <c r="L262" s="14" t="s">
        <v>2120</v>
      </c>
      <c r="M262" s="14" t="s">
        <v>2143</v>
      </c>
      <c r="N262" s="25" t="s">
        <v>51</v>
      </c>
      <c r="O262" s="25" t="s">
        <v>44</v>
      </c>
      <c r="P262" s="142" t="s">
        <v>3065</v>
      </c>
      <c r="Q262" s="14" t="s">
        <v>45</v>
      </c>
      <c r="R262" s="22">
        <v>1</v>
      </c>
      <c r="S262" s="31">
        <v>399000</v>
      </c>
      <c r="T262" s="31">
        <v>0</v>
      </c>
      <c r="U262" s="31">
        <v>0</v>
      </c>
      <c r="V262" s="31">
        <v>399000</v>
      </c>
      <c r="W262" s="31">
        <v>0</v>
      </c>
      <c r="X262" s="31">
        <v>0</v>
      </c>
      <c r="Y262" s="31">
        <v>0</v>
      </c>
      <c r="Z262" s="31">
        <v>0</v>
      </c>
      <c r="AA262" s="31">
        <v>0</v>
      </c>
      <c r="AB262" s="31">
        <v>0</v>
      </c>
      <c r="AC262" s="31">
        <v>0</v>
      </c>
      <c r="AD262" s="31">
        <v>0</v>
      </c>
      <c r="AE262" s="16" t="s">
        <v>2556</v>
      </c>
      <c r="AF262" s="15">
        <v>391509.74</v>
      </c>
      <c r="AG262" s="15">
        <v>0</v>
      </c>
      <c r="AH262" s="15">
        <v>65573.740000000005</v>
      </c>
      <c r="AI262" s="15">
        <v>81484</v>
      </c>
      <c r="AJ262" s="15">
        <v>81484</v>
      </c>
      <c r="AK262" s="15">
        <v>81484</v>
      </c>
      <c r="AL262" s="15">
        <v>81484</v>
      </c>
      <c r="AM262" s="15">
        <v>0</v>
      </c>
      <c r="AN262" s="15">
        <v>0</v>
      </c>
      <c r="AO262" s="15">
        <v>0</v>
      </c>
      <c r="AP262" s="15">
        <v>0</v>
      </c>
      <c r="AQ262" s="13"/>
      <c r="AR262" s="12">
        <f t="shared" si="89"/>
        <v>0</v>
      </c>
      <c r="AS262" s="12">
        <f t="shared" si="90"/>
        <v>0</v>
      </c>
      <c r="AT262" s="12" t="str">
        <f t="shared" si="102"/>
        <v>D3</v>
      </c>
      <c r="AU262" s="9">
        <f t="shared" si="103"/>
        <v>8</v>
      </c>
      <c r="AV262" s="4">
        <f t="shared" si="91"/>
        <v>1</v>
      </c>
      <c r="AW262" s="4">
        <f t="shared" si="92"/>
        <v>1</v>
      </c>
      <c r="AX262" s="4">
        <f t="shared" si="93"/>
        <v>1</v>
      </c>
      <c r="AY262" s="4">
        <f t="shared" si="94"/>
        <v>0</v>
      </c>
      <c r="AZ262" s="4">
        <f t="shared" si="95"/>
        <v>1</v>
      </c>
      <c r="BA262" s="4">
        <f t="shared" si="96"/>
        <v>1</v>
      </c>
      <c r="BB262" s="4">
        <f t="shared" si="97"/>
        <v>1</v>
      </c>
      <c r="BC262" s="7">
        <f t="shared" si="98"/>
        <v>0</v>
      </c>
      <c r="BD262" s="7">
        <f t="shared" si="104"/>
        <v>1</v>
      </c>
      <c r="BE262" s="7">
        <f t="shared" si="105"/>
        <v>0</v>
      </c>
      <c r="BF262" s="7">
        <f t="shared" si="106"/>
        <v>0</v>
      </c>
      <c r="BG262" s="7">
        <f t="shared" si="107"/>
        <v>1</v>
      </c>
      <c r="BH262" s="4">
        <f t="shared" si="108"/>
        <v>1</v>
      </c>
      <c r="BI262" s="4">
        <f t="shared" si="99"/>
        <v>1</v>
      </c>
      <c r="BJ262" s="4">
        <f t="shared" si="100"/>
        <v>0</v>
      </c>
      <c r="BK262" s="4">
        <f t="shared" si="101"/>
        <v>1</v>
      </c>
    </row>
    <row r="263" spans="1:63" ht="90" customHeight="1" x14ac:dyDescent="0.25">
      <c r="A263" s="17" t="s">
        <v>440</v>
      </c>
      <c r="B263" s="23" t="s">
        <v>441</v>
      </c>
      <c r="C263" s="23" t="s">
        <v>621</v>
      </c>
      <c r="D263" s="25"/>
      <c r="E263" s="23" t="s">
        <v>622</v>
      </c>
      <c r="F263" s="24" t="s">
        <v>623</v>
      </c>
      <c r="G263" s="24" t="s">
        <v>624</v>
      </c>
      <c r="H263" s="14" t="s">
        <v>2893</v>
      </c>
      <c r="I263" s="24" t="s">
        <v>446</v>
      </c>
      <c r="J263" s="24" t="s">
        <v>534</v>
      </c>
      <c r="K263" s="14" t="s">
        <v>2115</v>
      </c>
      <c r="L263" s="25" t="s">
        <v>2119</v>
      </c>
      <c r="M263" s="106" t="s">
        <v>2138</v>
      </c>
      <c r="N263" s="25" t="s">
        <v>51</v>
      </c>
      <c r="O263" s="25" t="s">
        <v>266</v>
      </c>
      <c r="P263" s="142" t="s">
        <v>3065</v>
      </c>
      <c r="Q263" s="14" t="s">
        <v>45</v>
      </c>
      <c r="R263" s="22"/>
      <c r="S263" s="26">
        <v>40000</v>
      </c>
      <c r="T263" s="26">
        <v>0</v>
      </c>
      <c r="U263" s="26">
        <v>0</v>
      </c>
      <c r="V263" s="26">
        <v>0</v>
      </c>
      <c r="W263" s="26">
        <v>0</v>
      </c>
      <c r="X263" s="26">
        <v>0</v>
      </c>
      <c r="Y263" s="26">
        <v>0</v>
      </c>
      <c r="Z263" s="26">
        <v>0</v>
      </c>
      <c r="AA263" s="31">
        <v>0</v>
      </c>
      <c r="AB263" s="31">
        <v>0</v>
      </c>
      <c r="AC263" s="31">
        <v>0</v>
      </c>
      <c r="AD263" s="31">
        <v>0</v>
      </c>
      <c r="AE263" s="16" t="s">
        <v>41</v>
      </c>
      <c r="AF263" s="26">
        <v>0</v>
      </c>
      <c r="AG263" s="26">
        <v>0</v>
      </c>
      <c r="AH263" s="26">
        <v>0</v>
      </c>
      <c r="AI263" s="26">
        <v>0</v>
      </c>
      <c r="AJ263" s="26">
        <v>0</v>
      </c>
      <c r="AK263" s="26">
        <v>0</v>
      </c>
      <c r="AL263" s="26">
        <v>0</v>
      </c>
      <c r="AM263" s="15">
        <v>0</v>
      </c>
      <c r="AN263" s="15">
        <v>0</v>
      </c>
      <c r="AO263" s="15">
        <v>0</v>
      </c>
      <c r="AP263" s="15">
        <v>0</v>
      </c>
      <c r="AQ263" s="13"/>
      <c r="AR263" s="12">
        <f t="shared" ref="AR263:AR326" si="109">IF(S263&lt;100000,1,0)</f>
        <v>1</v>
      </c>
      <c r="AS263" s="12">
        <f t="shared" ref="AS263:AS326" si="110">IF(S263&gt;1000000,1,0)</f>
        <v>0</v>
      </c>
      <c r="AT263" s="12" t="str">
        <f t="shared" si="102"/>
        <v>C6</v>
      </c>
      <c r="AU263" s="9">
        <f t="shared" si="103"/>
        <v>6</v>
      </c>
      <c r="AV263" s="4">
        <f t="shared" ref="AV263:AV326" si="111">IF(S263=SUM(U263:AD263),1,0)</f>
        <v>0</v>
      </c>
      <c r="AW263" s="4">
        <f t="shared" ref="AW263:AW326" si="112">IF(AF263=SUM(AG263:AP263),1,0)</f>
        <v>1</v>
      </c>
      <c r="AX263" s="4">
        <f t="shared" ref="AX263:AX326" si="113">IF(T263&lt;0.05*S263,1,0)</f>
        <v>1</v>
      </c>
      <c r="AY263" s="4">
        <f t="shared" ref="AY263:AY326" si="114">IF(IF(ISBLANK(A263),0,IF(ISBLANK(B263),0,IF(ISBLANK(C263),0,IF(ISBLANK(D263),0))))=FALSE,1,0)</f>
        <v>0</v>
      </c>
      <c r="AZ263" s="4">
        <f t="shared" ref="AZ263:AZ326" si="115">IF(IF(ISBLANK(E263),0,IF(ISBLANK(F263),0,IF(ISBLANK(G263),0,IF(ISBLANK(K263),0,IF(ISBLANK(L263),0,IF(ISBLANK(M263),0,IF(ISBLANK(N263),0,IF(ISBLANK(O263),0,IF(ISBLANK(Q263),0,IF(ISBLANK(R263),0))))))))))=FALSE,1,0)</f>
        <v>0</v>
      </c>
      <c r="BA263" s="4">
        <f t="shared" ref="BA263:BA326" si="116">IF(OR(BB263=1,BC263=1),1,0)</f>
        <v>1</v>
      </c>
      <c r="BB263" s="4">
        <f t="shared" ref="BB263:BB326" si="117">IF(AND(AS263=0,H263="n/a"),1,0)</f>
        <v>1</v>
      </c>
      <c r="BC263" s="7">
        <f t="shared" ref="BC263:BC326" si="118">IF(AND(AS263=1,ISBLANK(H263)=FALSE),1,0)</f>
        <v>0</v>
      </c>
      <c r="BD263" s="7">
        <f t="shared" si="104"/>
        <v>1</v>
      </c>
      <c r="BE263" s="7">
        <f t="shared" si="105"/>
        <v>0</v>
      </c>
      <c r="BF263" s="7">
        <f t="shared" si="106"/>
        <v>0</v>
      </c>
      <c r="BG263" s="7">
        <f t="shared" si="107"/>
        <v>1</v>
      </c>
      <c r="BH263" s="4">
        <f t="shared" si="108"/>
        <v>1</v>
      </c>
      <c r="BI263" s="4">
        <f t="shared" ref="BI263:BI326" si="119">IF(OR(BJ263=1,BK263=1),1,0)</f>
        <v>1</v>
      </c>
      <c r="BJ263" s="4">
        <f t="shared" ref="BJ263:BJ326" si="120">IF((AND(Q263="áno",OR(N263="07 V realizácii",N263="08 Realizované",N263="06 Pred vyhlásením verejného obstarávania"))),1,0)</f>
        <v>0</v>
      </c>
      <c r="BK263" s="4">
        <f t="shared" ref="BK263:BK326" si="121">IF((AND(Q263="nie",OR(N263="01 Investičný zámer",N263="02 Analýza / podkladová štúdia k investičnému zámeru",N263="03 Projektová dokumentácia k dispozícii - pre územné rozhodnutie",N263="04 Projektová dokumentácia k dispozícii - pre stavebné povolenie",N263="05 Projektová dokumentácia k dispozícii - pre realizáciu stavby"))),1,0)</f>
        <v>1</v>
      </c>
    </row>
    <row r="264" spans="1:63" ht="90" customHeight="1" x14ac:dyDescent="0.25">
      <c r="A264" s="54" t="s">
        <v>1370</v>
      </c>
      <c r="B264" s="55" t="s">
        <v>1371</v>
      </c>
      <c r="C264" s="55" t="s">
        <v>2252</v>
      </c>
      <c r="D264" s="56">
        <v>5</v>
      </c>
      <c r="E264" s="55" t="s">
        <v>2253</v>
      </c>
      <c r="F264" s="29" t="s">
        <v>2254</v>
      </c>
      <c r="G264" s="29" t="s">
        <v>2255</v>
      </c>
      <c r="H264" s="14" t="s">
        <v>2893</v>
      </c>
      <c r="I264" s="29"/>
      <c r="J264" s="29" t="s">
        <v>2256</v>
      </c>
      <c r="K264" s="14" t="s">
        <v>2115</v>
      </c>
      <c r="L264" s="14" t="s">
        <v>2117</v>
      </c>
      <c r="M264" s="14" t="s">
        <v>2130</v>
      </c>
      <c r="N264" s="25" t="s">
        <v>51</v>
      </c>
      <c r="O264" s="25" t="s">
        <v>44</v>
      </c>
      <c r="P264" s="142" t="s">
        <v>3065</v>
      </c>
      <c r="Q264" s="14" t="s">
        <v>111</v>
      </c>
      <c r="R264" s="22">
        <v>1</v>
      </c>
      <c r="S264" s="41">
        <v>50000</v>
      </c>
      <c r="T264" s="41">
        <v>0</v>
      </c>
      <c r="U264" s="41">
        <v>0</v>
      </c>
      <c r="V264" s="41">
        <v>50000</v>
      </c>
      <c r="W264" s="41">
        <v>0</v>
      </c>
      <c r="X264" s="41">
        <v>0</v>
      </c>
      <c r="Y264" s="41">
        <v>0</v>
      </c>
      <c r="Z264" s="41">
        <v>0</v>
      </c>
      <c r="AA264" s="31">
        <v>0</v>
      </c>
      <c r="AB264" s="31">
        <v>0</v>
      </c>
      <c r="AC264" s="31">
        <v>0</v>
      </c>
      <c r="AD264" s="31">
        <v>0</v>
      </c>
      <c r="AE264" s="16" t="s">
        <v>41</v>
      </c>
      <c r="AF264" s="21">
        <v>0</v>
      </c>
      <c r="AG264" s="41">
        <v>0</v>
      </c>
      <c r="AH264" s="41">
        <v>0</v>
      </c>
      <c r="AI264" s="41">
        <v>0</v>
      </c>
      <c r="AJ264" s="41">
        <v>0</v>
      </c>
      <c r="AK264" s="41">
        <v>0</v>
      </c>
      <c r="AL264" s="41">
        <v>0</v>
      </c>
      <c r="AM264" s="15">
        <v>0</v>
      </c>
      <c r="AN264" s="15">
        <v>0</v>
      </c>
      <c r="AO264" s="15">
        <v>0</v>
      </c>
      <c r="AP264" s="15">
        <v>0</v>
      </c>
      <c r="AQ264" s="53" t="s">
        <v>2257</v>
      </c>
      <c r="AR264" s="12">
        <f t="shared" si="109"/>
        <v>1</v>
      </c>
      <c r="AS264" s="12">
        <f t="shared" si="110"/>
        <v>0</v>
      </c>
      <c r="AT264" s="12" t="str">
        <f t="shared" si="102"/>
        <v>B3</v>
      </c>
      <c r="AU264" s="9">
        <f t="shared" si="103"/>
        <v>7</v>
      </c>
      <c r="AV264" s="4">
        <f t="shared" si="111"/>
        <v>1</v>
      </c>
      <c r="AW264" s="4">
        <f t="shared" si="112"/>
        <v>1</v>
      </c>
      <c r="AX264" s="4">
        <f t="shared" si="113"/>
        <v>1</v>
      </c>
      <c r="AY264" s="4">
        <f t="shared" si="114"/>
        <v>1</v>
      </c>
      <c r="AZ264" s="4">
        <f t="shared" si="115"/>
        <v>1</v>
      </c>
      <c r="BA264" s="4">
        <f t="shared" si="116"/>
        <v>1</v>
      </c>
      <c r="BB264" s="4">
        <f t="shared" si="117"/>
        <v>1</v>
      </c>
      <c r="BC264" s="7">
        <f t="shared" si="118"/>
        <v>0</v>
      </c>
      <c r="BD264" s="7">
        <f t="shared" si="104"/>
        <v>1</v>
      </c>
      <c r="BE264" s="7">
        <f t="shared" si="105"/>
        <v>0</v>
      </c>
      <c r="BF264" s="7">
        <f t="shared" si="106"/>
        <v>0</v>
      </c>
      <c r="BG264" s="7">
        <f t="shared" si="107"/>
        <v>1</v>
      </c>
      <c r="BH264" s="4">
        <f t="shared" si="108"/>
        <v>0</v>
      </c>
      <c r="BI264" s="4">
        <f t="shared" si="119"/>
        <v>0</v>
      </c>
      <c r="BJ264" s="4">
        <f t="shared" si="120"/>
        <v>0</v>
      </c>
      <c r="BK264" s="4">
        <f t="shared" si="121"/>
        <v>0</v>
      </c>
    </row>
    <row r="265" spans="1:63" ht="90" customHeight="1" x14ac:dyDescent="0.25">
      <c r="A265" s="17" t="s">
        <v>440</v>
      </c>
      <c r="B265" s="23" t="s">
        <v>441</v>
      </c>
      <c r="C265" s="23" t="s">
        <v>663</v>
      </c>
      <c r="D265" s="25"/>
      <c r="E265" s="23" t="s">
        <v>664</v>
      </c>
      <c r="F265" s="24" t="s">
        <v>665</v>
      </c>
      <c r="G265" s="24" t="s">
        <v>666</v>
      </c>
      <c r="H265" s="14" t="s">
        <v>2893</v>
      </c>
      <c r="I265" s="24" t="s">
        <v>446</v>
      </c>
      <c r="J265" s="24"/>
      <c r="K265" s="14" t="s">
        <v>2115</v>
      </c>
      <c r="L265" s="14" t="s">
        <v>2117</v>
      </c>
      <c r="M265" s="14" t="s">
        <v>2130</v>
      </c>
      <c r="N265" s="25" t="s">
        <v>51</v>
      </c>
      <c r="O265" s="25" t="s">
        <v>266</v>
      </c>
      <c r="P265" s="142" t="s">
        <v>3065</v>
      </c>
      <c r="Q265" s="14" t="s">
        <v>45</v>
      </c>
      <c r="R265" s="30"/>
      <c r="S265" s="26">
        <v>15000</v>
      </c>
      <c r="T265" s="26">
        <v>0</v>
      </c>
      <c r="U265" s="26">
        <v>0</v>
      </c>
      <c r="V265" s="26">
        <v>0</v>
      </c>
      <c r="W265" s="26">
        <v>0</v>
      </c>
      <c r="X265" s="26">
        <v>0</v>
      </c>
      <c r="Y265" s="26">
        <v>0</v>
      </c>
      <c r="Z265" s="26">
        <v>0</v>
      </c>
      <c r="AA265" s="31">
        <v>0</v>
      </c>
      <c r="AB265" s="31">
        <v>0</v>
      </c>
      <c r="AC265" s="31">
        <v>0</v>
      </c>
      <c r="AD265" s="31">
        <v>0</v>
      </c>
      <c r="AE265" s="16" t="s">
        <v>41</v>
      </c>
      <c r="AF265" s="26">
        <v>0</v>
      </c>
      <c r="AG265" s="26">
        <v>0</v>
      </c>
      <c r="AH265" s="26">
        <v>0</v>
      </c>
      <c r="AI265" s="26">
        <v>0</v>
      </c>
      <c r="AJ265" s="26">
        <v>0</v>
      </c>
      <c r="AK265" s="26">
        <v>0</v>
      </c>
      <c r="AL265" s="26">
        <v>0</v>
      </c>
      <c r="AM265" s="15">
        <v>0</v>
      </c>
      <c r="AN265" s="15">
        <v>0</v>
      </c>
      <c r="AO265" s="15">
        <v>0</v>
      </c>
      <c r="AP265" s="15">
        <v>0</v>
      </c>
      <c r="AQ265" s="13"/>
      <c r="AR265" s="12">
        <f t="shared" si="109"/>
        <v>1</v>
      </c>
      <c r="AS265" s="12">
        <f t="shared" si="110"/>
        <v>0</v>
      </c>
      <c r="AT265" s="12" t="str">
        <f t="shared" si="102"/>
        <v>B3</v>
      </c>
      <c r="AU265" s="9">
        <f t="shared" si="103"/>
        <v>6</v>
      </c>
      <c r="AV265" s="4">
        <f t="shared" si="111"/>
        <v>0</v>
      </c>
      <c r="AW265" s="4">
        <f t="shared" si="112"/>
        <v>1</v>
      </c>
      <c r="AX265" s="4">
        <f t="shared" si="113"/>
        <v>1</v>
      </c>
      <c r="AY265" s="4">
        <f t="shared" si="114"/>
        <v>0</v>
      </c>
      <c r="AZ265" s="4">
        <f t="shared" si="115"/>
        <v>0</v>
      </c>
      <c r="BA265" s="4">
        <f t="shared" si="116"/>
        <v>1</v>
      </c>
      <c r="BB265" s="4">
        <f t="shared" si="117"/>
        <v>1</v>
      </c>
      <c r="BC265" s="7">
        <f t="shared" si="118"/>
        <v>0</v>
      </c>
      <c r="BD265" s="7">
        <f t="shared" si="104"/>
        <v>1</v>
      </c>
      <c r="BE265" s="7">
        <f t="shared" si="105"/>
        <v>0</v>
      </c>
      <c r="BF265" s="7">
        <f t="shared" si="106"/>
        <v>0</v>
      </c>
      <c r="BG265" s="7">
        <f t="shared" si="107"/>
        <v>1</v>
      </c>
      <c r="BH265" s="4">
        <f t="shared" si="108"/>
        <v>1</v>
      </c>
      <c r="BI265" s="4">
        <f t="shared" si="119"/>
        <v>1</v>
      </c>
      <c r="BJ265" s="4">
        <f t="shared" si="120"/>
        <v>0</v>
      </c>
      <c r="BK265" s="4">
        <f t="shared" si="121"/>
        <v>1</v>
      </c>
    </row>
    <row r="266" spans="1:63" ht="90" customHeight="1" x14ac:dyDescent="0.25">
      <c r="A266" s="17" t="s">
        <v>268</v>
      </c>
      <c r="B266" s="23" t="s">
        <v>2596</v>
      </c>
      <c r="C266" s="17" t="s">
        <v>2597</v>
      </c>
      <c r="D266" s="18">
        <v>3</v>
      </c>
      <c r="E266" s="23" t="s">
        <v>3204</v>
      </c>
      <c r="F266" s="24" t="s">
        <v>316</v>
      </c>
      <c r="G266" s="24"/>
      <c r="H266" s="14"/>
      <c r="I266" s="24" t="s">
        <v>302</v>
      </c>
      <c r="J266" s="24" t="s">
        <v>317</v>
      </c>
      <c r="K266" s="14" t="s">
        <v>2115</v>
      </c>
      <c r="L266" s="14" t="s">
        <v>2117</v>
      </c>
      <c r="M266" s="25" t="s">
        <v>2128</v>
      </c>
      <c r="N266" s="25" t="s">
        <v>51</v>
      </c>
      <c r="O266" s="25" t="s">
        <v>3059</v>
      </c>
      <c r="P266" s="142" t="s">
        <v>3065</v>
      </c>
      <c r="Q266" s="14" t="s">
        <v>45</v>
      </c>
      <c r="R266" s="22">
        <v>1</v>
      </c>
      <c r="S266" s="31">
        <v>12600000</v>
      </c>
      <c r="T266" s="31">
        <v>600000</v>
      </c>
      <c r="U266" s="31">
        <v>0</v>
      </c>
      <c r="V266" s="31">
        <v>2600000</v>
      </c>
      <c r="W266" s="31">
        <v>5000000</v>
      </c>
      <c r="X266" s="31">
        <v>5000000</v>
      </c>
      <c r="Y266" s="31">
        <v>0</v>
      </c>
      <c r="Z266" s="31">
        <v>0</v>
      </c>
      <c r="AA266" s="31">
        <v>0</v>
      </c>
      <c r="AB266" s="31">
        <v>0</v>
      </c>
      <c r="AC266" s="31">
        <v>0</v>
      </c>
      <c r="AD266" s="31">
        <v>0</v>
      </c>
      <c r="AE266" s="16" t="s">
        <v>41</v>
      </c>
      <c r="AF266" s="15">
        <v>0</v>
      </c>
      <c r="AG266" s="15">
        <v>0</v>
      </c>
      <c r="AH266" s="15">
        <v>0</v>
      </c>
      <c r="AI266" s="15">
        <v>0</v>
      </c>
      <c r="AJ266" s="15">
        <v>0</v>
      </c>
      <c r="AK266" s="15">
        <v>0</v>
      </c>
      <c r="AL266" s="15">
        <v>0</v>
      </c>
      <c r="AM266" s="15">
        <v>0</v>
      </c>
      <c r="AN266" s="15">
        <v>0</v>
      </c>
      <c r="AO266" s="15">
        <v>0</v>
      </c>
      <c r="AP266" s="15">
        <v>0</v>
      </c>
      <c r="AQ266" s="13"/>
      <c r="AR266" s="12">
        <f t="shared" si="109"/>
        <v>0</v>
      </c>
      <c r="AS266" s="12">
        <f t="shared" si="110"/>
        <v>1</v>
      </c>
      <c r="AT266" s="12" t="str">
        <f t="shared" si="102"/>
        <v>B1</v>
      </c>
      <c r="AU266" s="9">
        <f t="shared" si="103"/>
        <v>7</v>
      </c>
      <c r="AV266" s="4">
        <f t="shared" si="111"/>
        <v>1</v>
      </c>
      <c r="AW266" s="4">
        <f t="shared" si="112"/>
        <v>1</v>
      </c>
      <c r="AX266" s="4">
        <f t="shared" si="113"/>
        <v>1</v>
      </c>
      <c r="AY266" s="4">
        <f t="shared" si="114"/>
        <v>1</v>
      </c>
      <c r="AZ266" s="4">
        <f t="shared" si="115"/>
        <v>0</v>
      </c>
      <c r="BA266" s="4">
        <f t="shared" si="116"/>
        <v>0</v>
      </c>
      <c r="BB266" s="4">
        <f t="shared" si="117"/>
        <v>0</v>
      </c>
      <c r="BC266" s="7">
        <f t="shared" si="118"/>
        <v>0</v>
      </c>
      <c r="BD266" s="7">
        <f t="shared" si="104"/>
        <v>1</v>
      </c>
      <c r="BE266" s="7">
        <f t="shared" si="105"/>
        <v>0</v>
      </c>
      <c r="BF266" s="7">
        <f t="shared" si="106"/>
        <v>0</v>
      </c>
      <c r="BG266" s="7">
        <f t="shared" si="107"/>
        <v>1</v>
      </c>
      <c r="BH266" s="4">
        <f t="shared" si="108"/>
        <v>1</v>
      </c>
      <c r="BI266" s="4">
        <f t="shared" si="119"/>
        <v>1</v>
      </c>
      <c r="BJ266" s="4">
        <f t="shared" si="120"/>
        <v>0</v>
      </c>
      <c r="BK266" s="4">
        <f t="shared" si="121"/>
        <v>1</v>
      </c>
    </row>
    <row r="267" spans="1:63" ht="90" customHeight="1" x14ac:dyDescent="0.25">
      <c r="A267" s="17" t="s">
        <v>268</v>
      </c>
      <c r="B267" s="23" t="s">
        <v>2596</v>
      </c>
      <c r="C267" s="17" t="s">
        <v>2611</v>
      </c>
      <c r="D267" s="18">
        <v>6</v>
      </c>
      <c r="E267" s="23" t="s">
        <v>2612</v>
      </c>
      <c r="F267" s="24" t="s">
        <v>2613</v>
      </c>
      <c r="G267" s="24" t="s">
        <v>2607</v>
      </c>
      <c r="H267" s="14" t="s">
        <v>2893</v>
      </c>
      <c r="I267" s="24"/>
      <c r="J267" s="24"/>
      <c r="K267" s="14" t="s">
        <v>2115</v>
      </c>
      <c r="L267" s="14" t="s">
        <v>2117</v>
      </c>
      <c r="M267" s="14" t="s">
        <v>2128</v>
      </c>
      <c r="N267" s="25" t="s">
        <v>51</v>
      </c>
      <c r="O267" s="25" t="s">
        <v>44</v>
      </c>
      <c r="P267" s="142" t="s">
        <v>3065</v>
      </c>
      <c r="Q267" s="14" t="s">
        <v>45</v>
      </c>
      <c r="R267" s="22">
        <v>1</v>
      </c>
      <c r="S267" s="31">
        <v>300000</v>
      </c>
      <c r="T267" s="31">
        <v>7000</v>
      </c>
      <c r="U267" s="31">
        <v>0</v>
      </c>
      <c r="V267" s="31">
        <v>0</v>
      </c>
      <c r="W267" s="31">
        <v>75000</v>
      </c>
      <c r="X267" s="31">
        <v>75000</v>
      </c>
      <c r="Y267" s="31">
        <v>75000</v>
      </c>
      <c r="Z267" s="31">
        <v>75000</v>
      </c>
      <c r="AA267" s="31">
        <v>0</v>
      </c>
      <c r="AB267" s="31">
        <v>0</v>
      </c>
      <c r="AC267" s="31">
        <v>0</v>
      </c>
      <c r="AD267" s="31">
        <v>0</v>
      </c>
      <c r="AE267" s="16" t="s">
        <v>41</v>
      </c>
      <c r="AF267" s="15">
        <v>0</v>
      </c>
      <c r="AG267" s="15">
        <v>0</v>
      </c>
      <c r="AH267" s="15">
        <v>0</v>
      </c>
      <c r="AI267" s="15">
        <v>0</v>
      </c>
      <c r="AJ267" s="15">
        <v>0</v>
      </c>
      <c r="AK267" s="15">
        <v>0</v>
      </c>
      <c r="AL267" s="15">
        <v>0</v>
      </c>
      <c r="AM267" s="15">
        <v>0</v>
      </c>
      <c r="AN267" s="15">
        <v>0</v>
      </c>
      <c r="AO267" s="15">
        <v>0</v>
      </c>
      <c r="AP267" s="15">
        <v>0</v>
      </c>
      <c r="AQ267" s="13"/>
      <c r="AR267" s="12">
        <f t="shared" si="109"/>
        <v>0</v>
      </c>
      <c r="AS267" s="12">
        <f t="shared" si="110"/>
        <v>0</v>
      </c>
      <c r="AT267" s="12" t="str">
        <f t="shared" ref="AT267:AT330" si="122">LEFT(M267,(FIND(" ",M267,1)-1))</f>
        <v>B1</v>
      </c>
      <c r="AU267" s="9">
        <f t="shared" ref="AU267:AU330" si="123">AV267+AW267+AX267+AY267+AZ267+BA267+BD267+BH267+BI267</f>
        <v>8</v>
      </c>
      <c r="AV267" s="4">
        <f t="shared" si="111"/>
        <v>1</v>
      </c>
      <c r="AW267" s="4">
        <f t="shared" si="112"/>
        <v>1</v>
      </c>
      <c r="AX267" s="4">
        <f t="shared" si="113"/>
        <v>1</v>
      </c>
      <c r="AY267" s="4">
        <f t="shared" si="114"/>
        <v>1</v>
      </c>
      <c r="AZ267" s="4">
        <f t="shared" si="115"/>
        <v>1</v>
      </c>
      <c r="BA267" s="4">
        <f t="shared" si="116"/>
        <v>1</v>
      </c>
      <c r="BB267" s="4">
        <f t="shared" si="117"/>
        <v>1</v>
      </c>
      <c r="BC267" s="7">
        <f t="shared" si="118"/>
        <v>0</v>
      </c>
      <c r="BD267" s="7">
        <f t="shared" ref="BD267:BD330" si="124">IF(OR(BE267=1,BF267=1,BG267=1),1,0)</f>
        <v>1</v>
      </c>
      <c r="BE267" s="7">
        <f t="shared" ref="BE267:BE330" si="125">IF(AND(K267="01 Záchrana",L267="0 Odstránenie havarijného stavu",M267="0 Odstránenie havarijného stavu"),1,0)</f>
        <v>0</v>
      </c>
      <c r="BF267" s="7">
        <f t="shared" ref="BF267:BF330" si="126">IF(AND(K267="02 Hlavná činnosť",OR(M267="C1 Javisková technika",M267="C2 Osvetľovacia technika",M267="C3 Zvuková technika",M267="C4 Nahrávacia a vysielacia technika",M267="C5 Mikroporty",M267="D1 Nákup štandardnej IT techniky",M267="E1 Nákup hudobných nástrojov",M267="E2 Tvorba inscenácií, nákup umeleckých licencií",M267="E3 Akvizícia zbierkových predmetov")),1,0)</f>
        <v>0</v>
      </c>
      <c r="BG267" s="7">
        <f t="shared" ref="BG267:BG330" si="127">IF(AND(K267="03 Rozvoj",OR(M267="A1 Nákup budovy",M267="A2 Výstavba budovy",M267="A3 Dostavba budovy",M267="A4 Stavebný dozor",M267="B1 Komplexná rekonštrukcia",M267="B2 Stavebná reprofilizácia priestorov",M267="B3 Stavebná rekonštrukcia priestorov",M267="B4 Vykurovanie nehnuteľnosti",M267="B5 Rekonštrukcia extravilánu",M267="C6 Vzduchotechnika",M267="C90 Dopravné prostriedky",M267="C7 Zabezpečovacia technika",M267="C8 Mobiliár",M267="C9 Elektrické spotrebiče",M267="C91 Technické vybavenie dielní",M267="D2 Zhodnotenie existujúceho špeciálneho HW/SW",M267="D3 Obstaranie novej IT funkcionality",M267="F1 Rekonštrukcia expozičných priestorov",M267="F2 Vytvorenie novej expozície/výstavy",M267="F3 Realizácia výskumu",M267="G Reformný zámer")),1,0)</f>
        <v>1</v>
      </c>
      <c r="BH267" s="4">
        <f t="shared" ref="BH267:BH330" si="128">IF(I267="",0,1)</f>
        <v>0</v>
      </c>
      <c r="BI267" s="4">
        <f t="shared" si="119"/>
        <v>1</v>
      </c>
      <c r="BJ267" s="4">
        <f t="shared" si="120"/>
        <v>0</v>
      </c>
      <c r="BK267" s="4">
        <f t="shared" si="121"/>
        <v>1</v>
      </c>
    </row>
    <row r="268" spans="1:63" ht="90" customHeight="1" x14ac:dyDescent="0.25">
      <c r="A268" s="17" t="s">
        <v>268</v>
      </c>
      <c r="B268" s="23" t="s">
        <v>2596</v>
      </c>
      <c r="C268" s="17" t="s">
        <v>2604</v>
      </c>
      <c r="D268" s="18">
        <v>4</v>
      </c>
      <c r="E268" s="23" t="s">
        <v>2605</v>
      </c>
      <c r="F268" s="24" t="s">
        <v>2606</v>
      </c>
      <c r="G268" s="24" t="s">
        <v>2607</v>
      </c>
      <c r="H268" s="14"/>
      <c r="I268" s="24"/>
      <c r="J268" s="24"/>
      <c r="K268" s="14" t="s">
        <v>2115</v>
      </c>
      <c r="L268" s="14" t="s">
        <v>2117</v>
      </c>
      <c r="M268" s="14" t="s">
        <v>2128</v>
      </c>
      <c r="N268" s="25" t="s">
        <v>51</v>
      </c>
      <c r="O268" s="25" t="s">
        <v>44</v>
      </c>
      <c r="P268" s="142" t="s">
        <v>3065</v>
      </c>
      <c r="Q268" s="14" t="s">
        <v>45</v>
      </c>
      <c r="R268" s="22">
        <v>1</v>
      </c>
      <c r="S268" s="31">
        <v>2310000</v>
      </c>
      <c r="T268" s="31">
        <v>0</v>
      </c>
      <c r="U268" s="31">
        <v>0</v>
      </c>
      <c r="V268" s="31">
        <v>0</v>
      </c>
      <c r="W268" s="31">
        <v>310000</v>
      </c>
      <c r="X268" s="31">
        <v>600000</v>
      </c>
      <c r="Y268" s="31">
        <v>600000</v>
      </c>
      <c r="Z268" s="31">
        <v>800000</v>
      </c>
      <c r="AA268" s="31">
        <v>0</v>
      </c>
      <c r="AB268" s="31">
        <v>0</v>
      </c>
      <c r="AC268" s="31">
        <v>0</v>
      </c>
      <c r="AD268" s="31">
        <v>0</v>
      </c>
      <c r="AE268" s="16" t="s">
        <v>41</v>
      </c>
      <c r="AF268" s="15">
        <v>0</v>
      </c>
      <c r="AG268" s="15">
        <v>0</v>
      </c>
      <c r="AH268" s="15">
        <v>0</v>
      </c>
      <c r="AI268" s="15">
        <v>0</v>
      </c>
      <c r="AJ268" s="15">
        <v>0</v>
      </c>
      <c r="AK268" s="15">
        <v>0</v>
      </c>
      <c r="AL268" s="15">
        <v>0</v>
      </c>
      <c r="AM268" s="15">
        <v>0</v>
      </c>
      <c r="AN268" s="15">
        <v>0</v>
      </c>
      <c r="AO268" s="15">
        <v>0</v>
      </c>
      <c r="AP268" s="15">
        <v>0</v>
      </c>
      <c r="AQ268" s="13"/>
      <c r="AR268" s="12">
        <f t="shared" si="109"/>
        <v>0</v>
      </c>
      <c r="AS268" s="12">
        <f t="shared" si="110"/>
        <v>1</v>
      </c>
      <c r="AT268" s="12" t="str">
        <f t="shared" si="122"/>
        <v>B1</v>
      </c>
      <c r="AU268" s="9">
        <f t="shared" si="123"/>
        <v>7</v>
      </c>
      <c r="AV268" s="4">
        <f t="shared" si="111"/>
        <v>1</v>
      </c>
      <c r="AW268" s="4">
        <f t="shared" si="112"/>
        <v>1</v>
      </c>
      <c r="AX268" s="4">
        <f t="shared" si="113"/>
        <v>1</v>
      </c>
      <c r="AY268" s="4">
        <f t="shared" si="114"/>
        <v>1</v>
      </c>
      <c r="AZ268" s="4">
        <f t="shared" si="115"/>
        <v>1</v>
      </c>
      <c r="BA268" s="4">
        <f t="shared" si="116"/>
        <v>0</v>
      </c>
      <c r="BB268" s="4">
        <f t="shared" si="117"/>
        <v>0</v>
      </c>
      <c r="BC268" s="7">
        <f t="shared" si="118"/>
        <v>0</v>
      </c>
      <c r="BD268" s="7">
        <f t="shared" si="124"/>
        <v>1</v>
      </c>
      <c r="BE268" s="7">
        <f t="shared" si="125"/>
        <v>0</v>
      </c>
      <c r="BF268" s="7">
        <f t="shared" si="126"/>
        <v>0</v>
      </c>
      <c r="BG268" s="7">
        <f t="shared" si="127"/>
        <v>1</v>
      </c>
      <c r="BH268" s="4">
        <f t="shared" si="128"/>
        <v>0</v>
      </c>
      <c r="BI268" s="4">
        <f t="shared" si="119"/>
        <v>1</v>
      </c>
      <c r="BJ268" s="4">
        <f t="shared" si="120"/>
        <v>0</v>
      </c>
      <c r="BK268" s="4">
        <f t="shared" si="121"/>
        <v>1</v>
      </c>
    </row>
    <row r="269" spans="1:63" ht="90" customHeight="1" x14ac:dyDescent="0.25">
      <c r="A269" s="17" t="s">
        <v>440</v>
      </c>
      <c r="B269" s="23" t="s">
        <v>441</v>
      </c>
      <c r="C269" s="23" t="s">
        <v>593</v>
      </c>
      <c r="D269" s="18"/>
      <c r="E269" s="23" t="s">
        <v>2865</v>
      </c>
      <c r="F269" s="24" t="s">
        <v>2865</v>
      </c>
      <c r="G269" s="24" t="s">
        <v>594</v>
      </c>
      <c r="H269" s="14"/>
      <c r="I269" s="24" t="s">
        <v>446</v>
      </c>
      <c r="J269" s="24" t="s">
        <v>457</v>
      </c>
      <c r="K269" s="14" t="s">
        <v>2115</v>
      </c>
      <c r="L269" s="14" t="s">
        <v>2117</v>
      </c>
      <c r="M269" s="14" t="s">
        <v>2130</v>
      </c>
      <c r="N269" s="25" t="s">
        <v>51</v>
      </c>
      <c r="O269" s="25" t="s">
        <v>266</v>
      </c>
      <c r="P269" s="142" t="s">
        <v>3065</v>
      </c>
      <c r="Q269" s="14" t="s">
        <v>45</v>
      </c>
      <c r="R269" s="22"/>
      <c r="S269" s="26">
        <v>1600000</v>
      </c>
      <c r="T269" s="26">
        <v>0</v>
      </c>
      <c r="U269" s="26">
        <v>0</v>
      </c>
      <c r="V269" s="26">
        <v>0</v>
      </c>
      <c r="W269" s="26">
        <v>0</v>
      </c>
      <c r="X269" s="26">
        <v>0</v>
      </c>
      <c r="Y269" s="26">
        <v>0</v>
      </c>
      <c r="Z269" s="26">
        <v>0</v>
      </c>
      <c r="AA269" s="31">
        <v>0</v>
      </c>
      <c r="AB269" s="31">
        <v>0</v>
      </c>
      <c r="AC269" s="31">
        <v>0</v>
      </c>
      <c r="AD269" s="31">
        <v>0</v>
      </c>
      <c r="AE269" s="16" t="s">
        <v>41</v>
      </c>
      <c r="AF269" s="27">
        <v>0</v>
      </c>
      <c r="AG269" s="27">
        <v>0</v>
      </c>
      <c r="AH269" s="27">
        <v>0</v>
      </c>
      <c r="AI269" s="27">
        <v>0</v>
      </c>
      <c r="AJ269" s="27">
        <v>0</v>
      </c>
      <c r="AK269" s="27">
        <v>0</v>
      </c>
      <c r="AL269" s="27">
        <v>0</v>
      </c>
      <c r="AM269" s="15">
        <v>0</v>
      </c>
      <c r="AN269" s="15">
        <v>0</v>
      </c>
      <c r="AO269" s="15">
        <v>0</v>
      </c>
      <c r="AP269" s="15">
        <v>0</v>
      </c>
      <c r="AQ269" s="13"/>
      <c r="AR269" s="12">
        <f t="shared" si="109"/>
        <v>0</v>
      </c>
      <c r="AS269" s="12">
        <f t="shared" si="110"/>
        <v>1</v>
      </c>
      <c r="AT269" s="12" t="str">
        <f t="shared" si="122"/>
        <v>B3</v>
      </c>
      <c r="AU269" s="9">
        <f t="shared" si="123"/>
        <v>5</v>
      </c>
      <c r="AV269" s="4">
        <f t="shared" si="111"/>
        <v>0</v>
      </c>
      <c r="AW269" s="4">
        <f t="shared" si="112"/>
        <v>1</v>
      </c>
      <c r="AX269" s="4">
        <f t="shared" si="113"/>
        <v>1</v>
      </c>
      <c r="AY269" s="4">
        <f t="shared" si="114"/>
        <v>0</v>
      </c>
      <c r="AZ269" s="4">
        <f t="shared" si="115"/>
        <v>0</v>
      </c>
      <c r="BA269" s="4">
        <f t="shared" si="116"/>
        <v>0</v>
      </c>
      <c r="BB269" s="4">
        <f t="shared" si="117"/>
        <v>0</v>
      </c>
      <c r="BC269" s="7">
        <f t="shared" si="118"/>
        <v>0</v>
      </c>
      <c r="BD269" s="7">
        <f t="shared" si="124"/>
        <v>1</v>
      </c>
      <c r="BE269" s="7">
        <f t="shared" si="125"/>
        <v>0</v>
      </c>
      <c r="BF269" s="7">
        <f t="shared" si="126"/>
        <v>0</v>
      </c>
      <c r="BG269" s="7">
        <f t="shared" si="127"/>
        <v>1</v>
      </c>
      <c r="BH269" s="4">
        <f t="shared" si="128"/>
        <v>1</v>
      </c>
      <c r="BI269" s="4">
        <f t="shared" si="119"/>
        <v>1</v>
      </c>
      <c r="BJ269" s="4">
        <f t="shared" si="120"/>
        <v>0</v>
      </c>
      <c r="BK269" s="4">
        <f t="shared" si="121"/>
        <v>1</v>
      </c>
    </row>
    <row r="270" spans="1:63" ht="90" customHeight="1" x14ac:dyDescent="0.25">
      <c r="A270" s="17" t="s">
        <v>268</v>
      </c>
      <c r="B270" s="23" t="s">
        <v>2596</v>
      </c>
      <c r="C270" s="17" t="s">
        <v>2608</v>
      </c>
      <c r="D270" s="18">
        <v>7</v>
      </c>
      <c r="E270" s="23" t="s">
        <v>2609</v>
      </c>
      <c r="F270" s="24" t="s">
        <v>2610</v>
      </c>
      <c r="G270" s="24" t="s">
        <v>2607</v>
      </c>
      <c r="H270" s="14" t="s">
        <v>2893</v>
      </c>
      <c r="I270" s="24"/>
      <c r="J270" s="24"/>
      <c r="K270" s="14" t="s">
        <v>2115</v>
      </c>
      <c r="L270" s="14" t="s">
        <v>2117</v>
      </c>
      <c r="M270" s="14" t="s">
        <v>2128</v>
      </c>
      <c r="N270" s="25" t="s">
        <v>51</v>
      </c>
      <c r="O270" s="25" t="s">
        <v>44</v>
      </c>
      <c r="P270" s="142" t="s">
        <v>3065</v>
      </c>
      <c r="Q270" s="14" t="s">
        <v>45</v>
      </c>
      <c r="R270" s="22">
        <v>1</v>
      </c>
      <c r="S270" s="31">
        <v>200000</v>
      </c>
      <c r="T270" s="31">
        <v>5000</v>
      </c>
      <c r="U270" s="31">
        <v>0</v>
      </c>
      <c r="V270" s="31">
        <v>0</v>
      </c>
      <c r="W270" s="31">
        <v>50000</v>
      </c>
      <c r="X270" s="31">
        <v>50000</v>
      </c>
      <c r="Y270" s="31">
        <v>50000</v>
      </c>
      <c r="Z270" s="31">
        <v>50000</v>
      </c>
      <c r="AA270" s="31">
        <v>0</v>
      </c>
      <c r="AB270" s="31">
        <v>0</v>
      </c>
      <c r="AC270" s="31">
        <v>0</v>
      </c>
      <c r="AD270" s="31">
        <v>0</v>
      </c>
      <c r="AE270" s="16" t="s">
        <v>41</v>
      </c>
      <c r="AF270" s="15">
        <v>0</v>
      </c>
      <c r="AG270" s="15">
        <v>0</v>
      </c>
      <c r="AH270" s="15">
        <v>0</v>
      </c>
      <c r="AI270" s="15">
        <v>0</v>
      </c>
      <c r="AJ270" s="15">
        <v>0</v>
      </c>
      <c r="AK270" s="15">
        <v>0</v>
      </c>
      <c r="AL270" s="15">
        <v>0</v>
      </c>
      <c r="AM270" s="15">
        <v>0</v>
      </c>
      <c r="AN270" s="15">
        <v>0</v>
      </c>
      <c r="AO270" s="15">
        <v>0</v>
      </c>
      <c r="AP270" s="15">
        <v>0</v>
      </c>
      <c r="AQ270" s="13"/>
      <c r="AR270" s="12">
        <f t="shared" si="109"/>
        <v>0</v>
      </c>
      <c r="AS270" s="12">
        <f t="shared" si="110"/>
        <v>0</v>
      </c>
      <c r="AT270" s="12" t="str">
        <f t="shared" si="122"/>
        <v>B1</v>
      </c>
      <c r="AU270" s="9">
        <f t="shared" si="123"/>
        <v>8</v>
      </c>
      <c r="AV270" s="4">
        <f t="shared" si="111"/>
        <v>1</v>
      </c>
      <c r="AW270" s="4">
        <f t="shared" si="112"/>
        <v>1</v>
      </c>
      <c r="AX270" s="4">
        <f t="shared" si="113"/>
        <v>1</v>
      </c>
      <c r="AY270" s="4">
        <f t="shared" si="114"/>
        <v>1</v>
      </c>
      <c r="AZ270" s="4">
        <f t="shared" si="115"/>
        <v>1</v>
      </c>
      <c r="BA270" s="4">
        <f t="shared" si="116"/>
        <v>1</v>
      </c>
      <c r="BB270" s="4">
        <f t="shared" si="117"/>
        <v>1</v>
      </c>
      <c r="BC270" s="7">
        <f t="shared" si="118"/>
        <v>0</v>
      </c>
      <c r="BD270" s="7">
        <f t="shared" si="124"/>
        <v>1</v>
      </c>
      <c r="BE270" s="7">
        <f t="shared" si="125"/>
        <v>0</v>
      </c>
      <c r="BF270" s="7">
        <f t="shared" si="126"/>
        <v>0</v>
      </c>
      <c r="BG270" s="7">
        <f t="shared" si="127"/>
        <v>1</v>
      </c>
      <c r="BH270" s="4">
        <f t="shared" si="128"/>
        <v>0</v>
      </c>
      <c r="BI270" s="4">
        <f t="shared" si="119"/>
        <v>1</v>
      </c>
      <c r="BJ270" s="4">
        <f t="shared" si="120"/>
        <v>0</v>
      </c>
      <c r="BK270" s="4">
        <f t="shared" si="121"/>
        <v>1</v>
      </c>
    </row>
    <row r="271" spans="1:63" ht="90" customHeight="1" x14ac:dyDescent="0.25">
      <c r="A271" s="17" t="s">
        <v>1617</v>
      </c>
      <c r="B271" s="23" t="s">
        <v>1618</v>
      </c>
      <c r="C271" s="23" t="s">
        <v>1624</v>
      </c>
      <c r="D271" s="25">
        <v>5</v>
      </c>
      <c r="E271" s="23" t="s">
        <v>1625</v>
      </c>
      <c r="F271" s="24" t="s">
        <v>1626</v>
      </c>
      <c r="G271" s="24" t="s">
        <v>1627</v>
      </c>
      <c r="H271" s="14" t="s">
        <v>2893</v>
      </c>
      <c r="I271" s="24" t="s">
        <v>2521</v>
      </c>
      <c r="J271" s="24" t="s">
        <v>1628</v>
      </c>
      <c r="K271" s="14" t="s">
        <v>2115</v>
      </c>
      <c r="L271" s="14" t="s">
        <v>2117</v>
      </c>
      <c r="M271" s="14" t="s">
        <v>2130</v>
      </c>
      <c r="N271" s="25" t="s">
        <v>51</v>
      </c>
      <c r="O271" s="25" t="s">
        <v>44</v>
      </c>
      <c r="P271" s="142" t="s">
        <v>3065</v>
      </c>
      <c r="Q271" s="14" t="s">
        <v>45</v>
      </c>
      <c r="R271" s="64">
        <v>1</v>
      </c>
      <c r="S271" s="26">
        <v>300000</v>
      </c>
      <c r="T271" s="26">
        <v>34000</v>
      </c>
      <c r="U271" s="26">
        <v>0</v>
      </c>
      <c r="V271" s="26">
        <v>0</v>
      </c>
      <c r="W271" s="26">
        <v>100000</v>
      </c>
      <c r="X271" s="26">
        <v>100000</v>
      </c>
      <c r="Y271" s="26">
        <v>100000</v>
      </c>
      <c r="Z271" s="26">
        <v>0</v>
      </c>
      <c r="AA271" s="31">
        <v>0</v>
      </c>
      <c r="AB271" s="31">
        <v>0</v>
      </c>
      <c r="AC271" s="31">
        <v>0</v>
      </c>
      <c r="AD271" s="31">
        <v>0</v>
      </c>
      <c r="AE271" s="16" t="s">
        <v>41</v>
      </c>
      <c r="AF271" s="26">
        <v>0</v>
      </c>
      <c r="AG271" s="26">
        <v>0</v>
      </c>
      <c r="AH271" s="26">
        <v>0</v>
      </c>
      <c r="AI271" s="26">
        <v>0</v>
      </c>
      <c r="AJ271" s="26">
        <v>0</v>
      </c>
      <c r="AK271" s="26">
        <v>0</v>
      </c>
      <c r="AL271" s="26">
        <v>0</v>
      </c>
      <c r="AM271" s="15">
        <v>0</v>
      </c>
      <c r="AN271" s="15">
        <v>0</v>
      </c>
      <c r="AO271" s="15">
        <v>0</v>
      </c>
      <c r="AP271" s="15">
        <v>0</v>
      </c>
      <c r="AQ271" s="13"/>
      <c r="AR271" s="12">
        <f t="shared" si="109"/>
        <v>0</v>
      </c>
      <c r="AS271" s="12">
        <f t="shared" si="110"/>
        <v>0</v>
      </c>
      <c r="AT271" s="12" t="str">
        <f t="shared" si="122"/>
        <v>B3</v>
      </c>
      <c r="AU271" s="9">
        <f t="shared" si="123"/>
        <v>8</v>
      </c>
      <c r="AV271" s="4">
        <f t="shared" si="111"/>
        <v>1</v>
      </c>
      <c r="AW271" s="4">
        <f t="shared" si="112"/>
        <v>1</v>
      </c>
      <c r="AX271" s="4">
        <f t="shared" si="113"/>
        <v>0</v>
      </c>
      <c r="AY271" s="4">
        <f t="shared" si="114"/>
        <v>1</v>
      </c>
      <c r="AZ271" s="4">
        <f t="shared" si="115"/>
        <v>1</v>
      </c>
      <c r="BA271" s="4">
        <f t="shared" si="116"/>
        <v>1</v>
      </c>
      <c r="BB271" s="4">
        <f t="shared" si="117"/>
        <v>1</v>
      </c>
      <c r="BC271" s="7">
        <f t="shared" si="118"/>
        <v>0</v>
      </c>
      <c r="BD271" s="7">
        <f t="shared" si="124"/>
        <v>1</v>
      </c>
      <c r="BE271" s="7">
        <f t="shared" si="125"/>
        <v>0</v>
      </c>
      <c r="BF271" s="7">
        <f t="shared" si="126"/>
        <v>0</v>
      </c>
      <c r="BG271" s="7">
        <f t="shared" si="127"/>
        <v>1</v>
      </c>
      <c r="BH271" s="4">
        <f t="shared" si="128"/>
        <v>1</v>
      </c>
      <c r="BI271" s="4">
        <f t="shared" si="119"/>
        <v>1</v>
      </c>
      <c r="BJ271" s="4">
        <f t="shared" si="120"/>
        <v>0</v>
      </c>
      <c r="BK271" s="4">
        <f t="shared" si="121"/>
        <v>1</v>
      </c>
    </row>
    <row r="272" spans="1:63" ht="90" customHeight="1" x14ac:dyDescent="0.25">
      <c r="A272" s="17" t="s">
        <v>1617</v>
      </c>
      <c r="B272" s="17" t="s">
        <v>1618</v>
      </c>
      <c r="C272" s="17" t="s">
        <v>2524</v>
      </c>
      <c r="D272" s="18">
        <v>1</v>
      </c>
      <c r="E272" s="44" t="s">
        <v>1620</v>
      </c>
      <c r="F272" s="45" t="s">
        <v>2525</v>
      </c>
      <c r="G272" s="24" t="s">
        <v>2526</v>
      </c>
      <c r="H272" s="14" t="s">
        <v>2893</v>
      </c>
      <c r="I272" s="24" t="s">
        <v>2520</v>
      </c>
      <c r="J272" s="24" t="s">
        <v>2527</v>
      </c>
      <c r="K272" s="25" t="s">
        <v>2115</v>
      </c>
      <c r="L272" s="25" t="s">
        <v>2117</v>
      </c>
      <c r="M272" s="25" t="s">
        <v>2130</v>
      </c>
      <c r="N272" s="14" t="s">
        <v>265</v>
      </c>
      <c r="O272" s="25" t="s">
        <v>44</v>
      </c>
      <c r="P272" s="142" t="s">
        <v>3065</v>
      </c>
      <c r="Q272" s="14" t="s">
        <v>111</v>
      </c>
      <c r="R272" s="64">
        <v>1</v>
      </c>
      <c r="S272" s="46">
        <v>190161</v>
      </c>
      <c r="T272" s="26">
        <v>0</v>
      </c>
      <c r="U272" s="26">
        <v>33800</v>
      </c>
      <c r="V272" s="26">
        <v>156361</v>
      </c>
      <c r="W272" s="26">
        <v>0</v>
      </c>
      <c r="X272" s="26">
        <v>0</v>
      </c>
      <c r="Y272" s="26">
        <v>0</v>
      </c>
      <c r="Z272" s="26">
        <v>0</v>
      </c>
      <c r="AA272" s="31">
        <v>0</v>
      </c>
      <c r="AB272" s="31">
        <v>0</v>
      </c>
      <c r="AC272" s="31">
        <v>0</v>
      </c>
      <c r="AD272" s="31">
        <v>0</v>
      </c>
      <c r="AE272" s="16" t="s">
        <v>41</v>
      </c>
      <c r="AF272" s="15">
        <v>0</v>
      </c>
      <c r="AG272" s="15">
        <v>0</v>
      </c>
      <c r="AH272" s="15">
        <v>0</v>
      </c>
      <c r="AI272" s="15">
        <v>0</v>
      </c>
      <c r="AJ272" s="15">
        <v>0</v>
      </c>
      <c r="AK272" s="15">
        <v>0</v>
      </c>
      <c r="AL272" s="15">
        <v>0</v>
      </c>
      <c r="AM272" s="15">
        <v>0</v>
      </c>
      <c r="AN272" s="15">
        <v>0</v>
      </c>
      <c r="AO272" s="15">
        <v>0</v>
      </c>
      <c r="AP272" s="15">
        <v>0</v>
      </c>
      <c r="AQ272" s="13" t="s">
        <v>2528</v>
      </c>
      <c r="AR272" s="12">
        <f t="shared" si="109"/>
        <v>0</v>
      </c>
      <c r="AS272" s="12">
        <f t="shared" si="110"/>
        <v>0</v>
      </c>
      <c r="AT272" s="12" t="str">
        <f t="shared" si="122"/>
        <v>B3</v>
      </c>
      <c r="AU272" s="9">
        <f t="shared" si="123"/>
        <v>9</v>
      </c>
      <c r="AV272" s="4">
        <f t="shared" si="111"/>
        <v>1</v>
      </c>
      <c r="AW272" s="4">
        <f t="shared" si="112"/>
        <v>1</v>
      </c>
      <c r="AX272" s="4">
        <f t="shared" si="113"/>
        <v>1</v>
      </c>
      <c r="AY272" s="4">
        <f t="shared" si="114"/>
        <v>1</v>
      </c>
      <c r="AZ272" s="4">
        <f t="shared" si="115"/>
        <v>1</v>
      </c>
      <c r="BA272" s="4">
        <f t="shared" si="116"/>
        <v>1</v>
      </c>
      <c r="BB272" s="4">
        <f t="shared" si="117"/>
        <v>1</v>
      </c>
      <c r="BC272" s="7">
        <f t="shared" si="118"/>
        <v>0</v>
      </c>
      <c r="BD272" s="7">
        <f t="shared" si="124"/>
        <v>1</v>
      </c>
      <c r="BE272" s="7">
        <f t="shared" si="125"/>
        <v>0</v>
      </c>
      <c r="BF272" s="7">
        <f t="shared" si="126"/>
        <v>0</v>
      </c>
      <c r="BG272" s="7">
        <f t="shared" si="127"/>
        <v>1</v>
      </c>
      <c r="BH272" s="4">
        <f t="shared" si="128"/>
        <v>1</v>
      </c>
      <c r="BI272" s="4">
        <f t="shared" si="119"/>
        <v>1</v>
      </c>
      <c r="BJ272" s="4">
        <f t="shared" si="120"/>
        <v>1</v>
      </c>
      <c r="BK272" s="4">
        <f t="shared" si="121"/>
        <v>0</v>
      </c>
    </row>
    <row r="273" spans="1:63" s="3" customFormat="1" ht="90" customHeight="1" x14ac:dyDescent="0.25">
      <c r="A273" s="17" t="s">
        <v>1617</v>
      </c>
      <c r="B273" s="23" t="s">
        <v>1618</v>
      </c>
      <c r="C273" s="23" t="s">
        <v>1619</v>
      </c>
      <c r="D273" s="108">
        <v>4</v>
      </c>
      <c r="E273" s="17" t="s">
        <v>1620</v>
      </c>
      <c r="F273" s="24" t="s">
        <v>1621</v>
      </c>
      <c r="G273" s="24" t="s">
        <v>1622</v>
      </c>
      <c r="H273" s="14" t="s">
        <v>2893</v>
      </c>
      <c r="I273" s="24" t="s">
        <v>2520</v>
      </c>
      <c r="J273" s="24" t="s">
        <v>1623</v>
      </c>
      <c r="K273" s="14" t="s">
        <v>2115</v>
      </c>
      <c r="L273" s="14" t="s">
        <v>2117</v>
      </c>
      <c r="M273" s="14" t="s">
        <v>2130</v>
      </c>
      <c r="N273" s="25" t="s">
        <v>51</v>
      </c>
      <c r="O273" s="25" t="s">
        <v>44</v>
      </c>
      <c r="P273" s="142" t="s">
        <v>3065</v>
      </c>
      <c r="Q273" s="14" t="s">
        <v>45</v>
      </c>
      <c r="R273" s="64">
        <v>1</v>
      </c>
      <c r="S273" s="26">
        <v>330000</v>
      </c>
      <c r="T273" s="26">
        <v>0</v>
      </c>
      <c r="U273" s="26">
        <v>0</v>
      </c>
      <c r="V273" s="26">
        <v>0</v>
      </c>
      <c r="W273" s="26">
        <v>130000</v>
      </c>
      <c r="X273" s="26">
        <v>100000</v>
      </c>
      <c r="Y273" s="26">
        <v>100000</v>
      </c>
      <c r="Z273" s="26">
        <v>0</v>
      </c>
      <c r="AA273" s="31">
        <v>0</v>
      </c>
      <c r="AB273" s="31">
        <v>0</v>
      </c>
      <c r="AC273" s="31">
        <v>0</v>
      </c>
      <c r="AD273" s="31">
        <v>0</v>
      </c>
      <c r="AE273" s="16" t="s">
        <v>41</v>
      </c>
      <c r="AF273" s="28">
        <v>0</v>
      </c>
      <c r="AG273" s="28">
        <v>0</v>
      </c>
      <c r="AH273" s="28">
        <v>0</v>
      </c>
      <c r="AI273" s="28">
        <v>0</v>
      </c>
      <c r="AJ273" s="28">
        <v>0</v>
      </c>
      <c r="AK273" s="28">
        <v>0</v>
      </c>
      <c r="AL273" s="28">
        <v>0</v>
      </c>
      <c r="AM273" s="15">
        <v>0</v>
      </c>
      <c r="AN273" s="15">
        <v>0</v>
      </c>
      <c r="AO273" s="15">
        <v>0</v>
      </c>
      <c r="AP273" s="15">
        <v>0</v>
      </c>
      <c r="AQ273" s="13"/>
      <c r="AR273" s="12">
        <f t="shared" si="109"/>
        <v>0</v>
      </c>
      <c r="AS273" s="12">
        <f t="shared" si="110"/>
        <v>0</v>
      </c>
      <c r="AT273" s="12" t="str">
        <f t="shared" si="122"/>
        <v>B3</v>
      </c>
      <c r="AU273" s="9">
        <f t="shared" si="123"/>
        <v>9</v>
      </c>
      <c r="AV273" s="4">
        <f t="shared" si="111"/>
        <v>1</v>
      </c>
      <c r="AW273" s="4">
        <f t="shared" si="112"/>
        <v>1</v>
      </c>
      <c r="AX273" s="4">
        <f t="shared" si="113"/>
        <v>1</v>
      </c>
      <c r="AY273" s="4">
        <f t="shared" si="114"/>
        <v>1</v>
      </c>
      <c r="AZ273" s="4">
        <f t="shared" si="115"/>
        <v>1</v>
      </c>
      <c r="BA273" s="4">
        <f t="shared" si="116"/>
        <v>1</v>
      </c>
      <c r="BB273" s="4">
        <f t="shared" si="117"/>
        <v>1</v>
      </c>
      <c r="BC273" s="7">
        <f t="shared" si="118"/>
        <v>0</v>
      </c>
      <c r="BD273" s="7">
        <f t="shared" si="124"/>
        <v>1</v>
      </c>
      <c r="BE273" s="7">
        <f t="shared" si="125"/>
        <v>0</v>
      </c>
      <c r="BF273" s="7">
        <f t="shared" si="126"/>
        <v>0</v>
      </c>
      <c r="BG273" s="7">
        <f t="shared" si="127"/>
        <v>1</v>
      </c>
      <c r="BH273" s="4">
        <f t="shared" si="128"/>
        <v>1</v>
      </c>
      <c r="BI273" s="4">
        <f t="shared" si="119"/>
        <v>1</v>
      </c>
      <c r="BJ273" s="4">
        <f t="shared" si="120"/>
        <v>0</v>
      </c>
      <c r="BK273" s="4">
        <f t="shared" si="121"/>
        <v>1</v>
      </c>
    </row>
    <row r="274" spans="1:63" ht="90" customHeight="1" x14ac:dyDescent="0.25">
      <c r="A274" s="17" t="s">
        <v>440</v>
      </c>
      <c r="B274" s="23" t="s">
        <v>441</v>
      </c>
      <c r="C274" s="23" t="s">
        <v>597</v>
      </c>
      <c r="D274" s="18"/>
      <c r="E274" s="23" t="s">
        <v>598</v>
      </c>
      <c r="F274" s="24" t="s">
        <v>2867</v>
      </c>
      <c r="G274" s="24" t="s">
        <v>599</v>
      </c>
      <c r="H274" s="14" t="s">
        <v>2893</v>
      </c>
      <c r="I274" s="24" t="s">
        <v>446</v>
      </c>
      <c r="J274" s="24" t="s">
        <v>457</v>
      </c>
      <c r="K274" s="14" t="s">
        <v>2115</v>
      </c>
      <c r="L274" s="14" t="s">
        <v>2117</v>
      </c>
      <c r="M274" s="14" t="s">
        <v>2130</v>
      </c>
      <c r="N274" s="25" t="s">
        <v>51</v>
      </c>
      <c r="O274" s="25" t="s">
        <v>266</v>
      </c>
      <c r="P274" s="142" t="s">
        <v>3065</v>
      </c>
      <c r="Q274" s="14" t="s">
        <v>45</v>
      </c>
      <c r="R274" s="22"/>
      <c r="S274" s="26">
        <v>205482.03</v>
      </c>
      <c r="T274" s="26">
        <v>0</v>
      </c>
      <c r="U274" s="26">
        <v>0</v>
      </c>
      <c r="V274" s="26">
        <v>0</v>
      </c>
      <c r="W274" s="26">
        <v>0</v>
      </c>
      <c r="X274" s="26">
        <v>0</v>
      </c>
      <c r="Y274" s="26">
        <v>0</v>
      </c>
      <c r="Z274" s="26">
        <v>0</v>
      </c>
      <c r="AA274" s="31">
        <v>0</v>
      </c>
      <c r="AB274" s="31">
        <v>0</v>
      </c>
      <c r="AC274" s="31">
        <v>0</v>
      </c>
      <c r="AD274" s="31">
        <v>0</v>
      </c>
      <c r="AE274" s="16" t="s">
        <v>41</v>
      </c>
      <c r="AF274" s="27">
        <v>0</v>
      </c>
      <c r="AG274" s="27">
        <v>0</v>
      </c>
      <c r="AH274" s="27">
        <v>0</v>
      </c>
      <c r="AI274" s="27">
        <v>0</v>
      </c>
      <c r="AJ274" s="27">
        <v>0</v>
      </c>
      <c r="AK274" s="27">
        <v>0</v>
      </c>
      <c r="AL274" s="27">
        <v>0</v>
      </c>
      <c r="AM274" s="15">
        <v>0</v>
      </c>
      <c r="AN274" s="15">
        <v>0</v>
      </c>
      <c r="AO274" s="15">
        <v>0</v>
      </c>
      <c r="AP274" s="15">
        <v>0</v>
      </c>
      <c r="AQ274" s="13"/>
      <c r="AR274" s="12">
        <f t="shared" si="109"/>
        <v>0</v>
      </c>
      <c r="AS274" s="12">
        <f t="shared" si="110"/>
        <v>0</v>
      </c>
      <c r="AT274" s="12" t="str">
        <f t="shared" si="122"/>
        <v>B3</v>
      </c>
      <c r="AU274" s="9">
        <f t="shared" si="123"/>
        <v>6</v>
      </c>
      <c r="AV274" s="4">
        <f t="shared" si="111"/>
        <v>0</v>
      </c>
      <c r="AW274" s="4">
        <f t="shared" si="112"/>
        <v>1</v>
      </c>
      <c r="AX274" s="4">
        <f t="shared" si="113"/>
        <v>1</v>
      </c>
      <c r="AY274" s="4">
        <f t="shared" si="114"/>
        <v>0</v>
      </c>
      <c r="AZ274" s="4">
        <f t="shared" si="115"/>
        <v>0</v>
      </c>
      <c r="BA274" s="4">
        <f t="shared" si="116"/>
        <v>1</v>
      </c>
      <c r="BB274" s="4">
        <f t="shared" si="117"/>
        <v>1</v>
      </c>
      <c r="BC274" s="7">
        <f t="shared" si="118"/>
        <v>0</v>
      </c>
      <c r="BD274" s="7">
        <f t="shared" si="124"/>
        <v>1</v>
      </c>
      <c r="BE274" s="7">
        <f t="shared" si="125"/>
        <v>0</v>
      </c>
      <c r="BF274" s="7">
        <f t="shared" si="126"/>
        <v>0</v>
      </c>
      <c r="BG274" s="7">
        <f t="shared" si="127"/>
        <v>1</v>
      </c>
      <c r="BH274" s="4">
        <f t="shared" si="128"/>
        <v>1</v>
      </c>
      <c r="BI274" s="4">
        <f t="shared" si="119"/>
        <v>1</v>
      </c>
      <c r="BJ274" s="4">
        <f t="shared" si="120"/>
        <v>0</v>
      </c>
      <c r="BK274" s="4">
        <f t="shared" si="121"/>
        <v>1</v>
      </c>
    </row>
    <row r="275" spans="1:63" ht="90" customHeight="1" x14ac:dyDescent="0.25">
      <c r="A275" s="17" t="s">
        <v>268</v>
      </c>
      <c r="B275" s="23" t="s">
        <v>2596</v>
      </c>
      <c r="C275" s="17" t="s">
        <v>2614</v>
      </c>
      <c r="D275" s="18">
        <v>5</v>
      </c>
      <c r="E275" s="23" t="s">
        <v>2615</v>
      </c>
      <c r="F275" s="24" t="s">
        <v>2616</v>
      </c>
      <c r="G275" s="24" t="s">
        <v>2607</v>
      </c>
      <c r="H275" s="14" t="s">
        <v>2893</v>
      </c>
      <c r="I275" s="24"/>
      <c r="J275" s="24"/>
      <c r="K275" s="14" t="s">
        <v>2115</v>
      </c>
      <c r="L275" s="14" t="s">
        <v>2117</v>
      </c>
      <c r="M275" s="14" t="s">
        <v>2128</v>
      </c>
      <c r="N275" s="25" t="s">
        <v>51</v>
      </c>
      <c r="O275" s="25" t="s">
        <v>44</v>
      </c>
      <c r="P275" s="142" t="s">
        <v>3065</v>
      </c>
      <c r="Q275" s="14" t="s">
        <v>45</v>
      </c>
      <c r="R275" s="22">
        <v>1</v>
      </c>
      <c r="S275" s="31">
        <v>1000000</v>
      </c>
      <c r="T275" s="31">
        <v>10000</v>
      </c>
      <c r="U275" s="31">
        <v>0</v>
      </c>
      <c r="V275" s="31">
        <v>0</v>
      </c>
      <c r="W275" s="31">
        <v>250000</v>
      </c>
      <c r="X275" s="31">
        <v>250000</v>
      </c>
      <c r="Y275" s="31">
        <v>250000</v>
      </c>
      <c r="Z275" s="31">
        <v>250000</v>
      </c>
      <c r="AA275" s="31">
        <v>0</v>
      </c>
      <c r="AB275" s="31">
        <v>0</v>
      </c>
      <c r="AC275" s="31">
        <v>0</v>
      </c>
      <c r="AD275" s="31">
        <v>0</v>
      </c>
      <c r="AE275" s="16" t="s">
        <v>41</v>
      </c>
      <c r="AF275" s="15">
        <v>0</v>
      </c>
      <c r="AG275" s="15">
        <v>0</v>
      </c>
      <c r="AH275" s="15">
        <v>0</v>
      </c>
      <c r="AI275" s="15">
        <v>0</v>
      </c>
      <c r="AJ275" s="15">
        <v>0</v>
      </c>
      <c r="AK275" s="15">
        <v>0</v>
      </c>
      <c r="AL275" s="15">
        <v>0</v>
      </c>
      <c r="AM275" s="15">
        <v>0</v>
      </c>
      <c r="AN275" s="15">
        <v>0</v>
      </c>
      <c r="AO275" s="15">
        <v>0</v>
      </c>
      <c r="AP275" s="15">
        <v>0</v>
      </c>
      <c r="AQ275" s="13"/>
      <c r="AR275" s="12">
        <f t="shared" si="109"/>
        <v>0</v>
      </c>
      <c r="AS275" s="12">
        <f t="shared" si="110"/>
        <v>0</v>
      </c>
      <c r="AT275" s="12" t="str">
        <f t="shared" si="122"/>
        <v>B1</v>
      </c>
      <c r="AU275" s="9">
        <f t="shared" si="123"/>
        <v>8</v>
      </c>
      <c r="AV275" s="4">
        <f t="shared" si="111"/>
        <v>1</v>
      </c>
      <c r="AW275" s="4">
        <f t="shared" si="112"/>
        <v>1</v>
      </c>
      <c r="AX275" s="4">
        <f t="shared" si="113"/>
        <v>1</v>
      </c>
      <c r="AY275" s="4">
        <f t="shared" si="114"/>
        <v>1</v>
      </c>
      <c r="AZ275" s="4">
        <f t="shared" si="115"/>
        <v>1</v>
      </c>
      <c r="BA275" s="4">
        <f t="shared" si="116"/>
        <v>1</v>
      </c>
      <c r="BB275" s="4">
        <f t="shared" si="117"/>
        <v>1</v>
      </c>
      <c r="BC275" s="7">
        <f t="shared" si="118"/>
        <v>0</v>
      </c>
      <c r="BD275" s="7">
        <f t="shared" si="124"/>
        <v>1</v>
      </c>
      <c r="BE275" s="7">
        <f t="shared" si="125"/>
        <v>0</v>
      </c>
      <c r="BF275" s="7">
        <f t="shared" si="126"/>
        <v>0</v>
      </c>
      <c r="BG275" s="7">
        <f t="shared" si="127"/>
        <v>1</v>
      </c>
      <c r="BH275" s="4">
        <f t="shared" si="128"/>
        <v>0</v>
      </c>
      <c r="BI275" s="4">
        <f t="shared" si="119"/>
        <v>1</v>
      </c>
      <c r="BJ275" s="4">
        <f t="shared" si="120"/>
        <v>0</v>
      </c>
      <c r="BK275" s="4">
        <f t="shared" si="121"/>
        <v>1</v>
      </c>
    </row>
    <row r="276" spans="1:63" ht="90" customHeight="1" x14ac:dyDescent="0.25">
      <c r="A276" s="54" t="s">
        <v>1012</v>
      </c>
      <c r="B276" s="55" t="s">
        <v>1222</v>
      </c>
      <c r="C276" s="55" t="s">
        <v>3168</v>
      </c>
      <c r="D276" s="56"/>
      <c r="E276" s="55" t="s">
        <v>3169</v>
      </c>
      <c r="F276" s="55" t="s">
        <v>3169</v>
      </c>
      <c r="G276" s="55" t="s">
        <v>3169</v>
      </c>
      <c r="H276" s="14" t="s">
        <v>2893</v>
      </c>
      <c r="I276" s="29"/>
      <c r="J276" s="29"/>
      <c r="K276" s="14" t="s">
        <v>2115</v>
      </c>
      <c r="L276" s="14" t="s">
        <v>2117</v>
      </c>
      <c r="M276" s="14" t="s">
        <v>2130</v>
      </c>
      <c r="N276" s="25" t="s">
        <v>51</v>
      </c>
      <c r="O276" s="14" t="s">
        <v>439</v>
      </c>
      <c r="P276" s="142" t="s">
        <v>3065</v>
      </c>
      <c r="Q276" s="14" t="s">
        <v>111</v>
      </c>
      <c r="R276" s="22">
        <v>0.15</v>
      </c>
      <c r="S276" s="57">
        <v>130000</v>
      </c>
      <c r="T276" s="57">
        <v>0</v>
      </c>
      <c r="U276" s="31">
        <v>0</v>
      </c>
      <c r="V276" s="36">
        <v>0</v>
      </c>
      <c r="W276" s="26">
        <v>0</v>
      </c>
      <c r="X276" s="26">
        <v>30000</v>
      </c>
      <c r="Y276" s="26">
        <v>100000</v>
      </c>
      <c r="Z276" s="26">
        <v>0</v>
      </c>
      <c r="AA276" s="31">
        <v>0</v>
      </c>
      <c r="AB276" s="31">
        <v>0</v>
      </c>
      <c r="AC276" s="31">
        <v>0</v>
      </c>
      <c r="AD276" s="31">
        <v>0</v>
      </c>
      <c r="AE276" s="16" t="s">
        <v>41</v>
      </c>
      <c r="AF276" s="57">
        <v>0</v>
      </c>
      <c r="AG276" s="57">
        <v>0</v>
      </c>
      <c r="AH276" s="57">
        <v>0</v>
      </c>
      <c r="AI276" s="57">
        <v>0</v>
      </c>
      <c r="AJ276" s="57">
        <v>0</v>
      </c>
      <c r="AK276" s="57">
        <v>0</v>
      </c>
      <c r="AL276" s="57">
        <v>0</v>
      </c>
      <c r="AM276" s="15">
        <v>0</v>
      </c>
      <c r="AN276" s="15">
        <v>0</v>
      </c>
      <c r="AO276" s="15">
        <v>0</v>
      </c>
      <c r="AP276" s="15">
        <v>0</v>
      </c>
      <c r="AQ276" s="29"/>
      <c r="AR276" s="12">
        <f t="shared" si="109"/>
        <v>0</v>
      </c>
      <c r="AS276" s="12">
        <f t="shared" si="110"/>
        <v>0</v>
      </c>
      <c r="AT276" s="12" t="str">
        <f t="shared" si="122"/>
        <v>B3</v>
      </c>
      <c r="AU276" s="9">
        <f t="shared" si="123"/>
        <v>6</v>
      </c>
      <c r="AV276" s="4">
        <f t="shared" si="111"/>
        <v>1</v>
      </c>
      <c r="AW276" s="4">
        <f t="shared" si="112"/>
        <v>1</v>
      </c>
      <c r="AX276" s="4">
        <f t="shared" si="113"/>
        <v>1</v>
      </c>
      <c r="AY276" s="4">
        <f t="shared" si="114"/>
        <v>0</v>
      </c>
      <c r="AZ276" s="4">
        <f t="shared" si="115"/>
        <v>1</v>
      </c>
      <c r="BA276" s="4">
        <f t="shared" si="116"/>
        <v>1</v>
      </c>
      <c r="BB276" s="4">
        <f t="shared" si="117"/>
        <v>1</v>
      </c>
      <c r="BC276" s="7">
        <f t="shared" si="118"/>
        <v>0</v>
      </c>
      <c r="BD276" s="7">
        <f t="shared" si="124"/>
        <v>1</v>
      </c>
      <c r="BE276" s="7">
        <f t="shared" si="125"/>
        <v>0</v>
      </c>
      <c r="BF276" s="7">
        <f t="shared" si="126"/>
        <v>0</v>
      </c>
      <c r="BG276" s="7">
        <f t="shared" si="127"/>
        <v>1</v>
      </c>
      <c r="BH276" s="4">
        <f t="shared" si="128"/>
        <v>0</v>
      </c>
      <c r="BI276" s="4">
        <f t="shared" si="119"/>
        <v>0</v>
      </c>
      <c r="BJ276" s="4">
        <f t="shared" si="120"/>
        <v>0</v>
      </c>
      <c r="BK276" s="4">
        <f t="shared" si="121"/>
        <v>0</v>
      </c>
    </row>
    <row r="277" spans="1:63" ht="90" customHeight="1" x14ac:dyDescent="0.25">
      <c r="A277" s="17" t="s">
        <v>909</v>
      </c>
      <c r="B277" s="33" t="s">
        <v>910</v>
      </c>
      <c r="C277" s="33" t="s">
        <v>3164</v>
      </c>
      <c r="D277" s="34"/>
      <c r="E277" s="33" t="s">
        <v>3165</v>
      </c>
      <c r="F277" s="33" t="s">
        <v>3165</v>
      </c>
      <c r="G277" s="33" t="s">
        <v>3165</v>
      </c>
      <c r="H277" s="14" t="s">
        <v>2893</v>
      </c>
      <c r="I277" s="35"/>
      <c r="J277" s="35"/>
      <c r="K277" s="14" t="s">
        <v>2115</v>
      </c>
      <c r="L277" s="14" t="s">
        <v>2117</v>
      </c>
      <c r="M277" s="14" t="s">
        <v>2128</v>
      </c>
      <c r="N277" s="25" t="s">
        <v>51</v>
      </c>
      <c r="O277" s="25" t="s">
        <v>439</v>
      </c>
      <c r="P277" s="142" t="s">
        <v>3065</v>
      </c>
      <c r="Q277" s="14" t="s">
        <v>111</v>
      </c>
      <c r="R277" s="30">
        <v>0.15</v>
      </c>
      <c r="S277" s="36">
        <v>7200000</v>
      </c>
      <c r="T277" s="36">
        <v>0</v>
      </c>
      <c r="U277" s="36">
        <v>0</v>
      </c>
      <c r="V277" s="36">
        <v>0</v>
      </c>
      <c r="W277" s="36">
        <v>0</v>
      </c>
      <c r="X277" s="36">
        <v>2300000</v>
      </c>
      <c r="Y277" s="36">
        <v>2000000</v>
      </c>
      <c r="Z277" s="36">
        <v>2900000</v>
      </c>
      <c r="AA277" s="31">
        <v>0</v>
      </c>
      <c r="AB277" s="31">
        <v>0</v>
      </c>
      <c r="AC277" s="31">
        <v>0</v>
      </c>
      <c r="AD277" s="31">
        <v>0</v>
      </c>
      <c r="AE277" s="16" t="s">
        <v>41</v>
      </c>
      <c r="AF277" s="36">
        <v>0</v>
      </c>
      <c r="AG277" s="26">
        <v>0</v>
      </c>
      <c r="AH277" s="26">
        <v>0</v>
      </c>
      <c r="AI277" s="26">
        <v>0</v>
      </c>
      <c r="AJ277" s="26">
        <v>0</v>
      </c>
      <c r="AK277" s="26">
        <v>0</v>
      </c>
      <c r="AL277" s="26">
        <v>0</v>
      </c>
      <c r="AM277" s="15">
        <v>0</v>
      </c>
      <c r="AN277" s="15">
        <v>0</v>
      </c>
      <c r="AO277" s="15">
        <v>0</v>
      </c>
      <c r="AP277" s="15">
        <v>0</v>
      </c>
      <c r="AQ277" s="13"/>
      <c r="AR277" s="12">
        <f t="shared" si="109"/>
        <v>0</v>
      </c>
      <c r="AS277" s="12">
        <f t="shared" si="110"/>
        <v>1</v>
      </c>
      <c r="AT277" s="12" t="str">
        <f t="shared" si="122"/>
        <v>B1</v>
      </c>
      <c r="AU277" s="9">
        <f t="shared" si="123"/>
        <v>6</v>
      </c>
      <c r="AV277" s="4">
        <f t="shared" si="111"/>
        <v>1</v>
      </c>
      <c r="AW277" s="4">
        <f t="shared" si="112"/>
        <v>1</v>
      </c>
      <c r="AX277" s="4">
        <f t="shared" si="113"/>
        <v>1</v>
      </c>
      <c r="AY277" s="4">
        <f t="shared" si="114"/>
        <v>0</v>
      </c>
      <c r="AZ277" s="4">
        <f t="shared" si="115"/>
        <v>1</v>
      </c>
      <c r="BA277" s="4">
        <f t="shared" si="116"/>
        <v>1</v>
      </c>
      <c r="BB277" s="4">
        <f t="shared" si="117"/>
        <v>0</v>
      </c>
      <c r="BC277" s="7">
        <f t="shared" si="118"/>
        <v>1</v>
      </c>
      <c r="BD277" s="7">
        <f t="shared" si="124"/>
        <v>1</v>
      </c>
      <c r="BE277" s="7">
        <f t="shared" si="125"/>
        <v>0</v>
      </c>
      <c r="BF277" s="7">
        <f t="shared" si="126"/>
        <v>0</v>
      </c>
      <c r="BG277" s="7">
        <f t="shared" si="127"/>
        <v>1</v>
      </c>
      <c r="BH277" s="4">
        <f t="shared" si="128"/>
        <v>0</v>
      </c>
      <c r="BI277" s="4">
        <f t="shared" si="119"/>
        <v>0</v>
      </c>
      <c r="BJ277" s="4">
        <f t="shared" si="120"/>
        <v>0</v>
      </c>
      <c r="BK277" s="4">
        <f t="shared" si="121"/>
        <v>0</v>
      </c>
    </row>
    <row r="278" spans="1:63" ht="90" customHeight="1" x14ac:dyDescent="0.25">
      <c r="A278" s="17" t="s">
        <v>378</v>
      </c>
      <c r="B278" s="38" t="s">
        <v>379</v>
      </c>
      <c r="C278" s="38" t="s">
        <v>2645</v>
      </c>
      <c r="D278" s="39"/>
      <c r="E278" s="23" t="s">
        <v>3170</v>
      </c>
      <c r="F278" s="23" t="s">
        <v>3170</v>
      </c>
      <c r="G278" s="23" t="s">
        <v>3170</v>
      </c>
      <c r="H278" s="14" t="s">
        <v>2893</v>
      </c>
      <c r="I278" s="24"/>
      <c r="J278" s="24"/>
      <c r="K278" s="14" t="s">
        <v>2115</v>
      </c>
      <c r="L278" s="14" t="s">
        <v>2117</v>
      </c>
      <c r="M278" s="25" t="s">
        <v>2128</v>
      </c>
      <c r="N278" s="25" t="s">
        <v>51</v>
      </c>
      <c r="O278" s="25" t="s">
        <v>439</v>
      </c>
      <c r="P278" s="142" t="s">
        <v>3065</v>
      </c>
      <c r="Q278" s="14" t="s">
        <v>111</v>
      </c>
      <c r="R278" s="30">
        <v>0.15</v>
      </c>
      <c r="S278" s="40">
        <v>2550000</v>
      </c>
      <c r="T278" s="21">
        <v>0</v>
      </c>
      <c r="U278" s="21">
        <v>0</v>
      </c>
      <c r="V278" s="36">
        <v>0</v>
      </c>
      <c r="W278" s="21">
        <v>0</v>
      </c>
      <c r="X278" s="21">
        <v>1050000</v>
      </c>
      <c r="Y278" s="21">
        <v>1500000</v>
      </c>
      <c r="Z278" s="21">
        <v>0</v>
      </c>
      <c r="AA278" s="31">
        <v>0</v>
      </c>
      <c r="AB278" s="31">
        <v>0</v>
      </c>
      <c r="AC278" s="31">
        <v>0</v>
      </c>
      <c r="AD278" s="31">
        <v>0</v>
      </c>
      <c r="AE278" s="16" t="s">
        <v>41</v>
      </c>
      <c r="AF278" s="41">
        <v>0</v>
      </c>
      <c r="AG278" s="26">
        <v>0</v>
      </c>
      <c r="AH278" s="26">
        <v>0</v>
      </c>
      <c r="AI278" s="26">
        <v>0</v>
      </c>
      <c r="AJ278" s="26">
        <v>0</v>
      </c>
      <c r="AK278" s="26">
        <v>0</v>
      </c>
      <c r="AL278" s="26">
        <v>0</v>
      </c>
      <c r="AM278" s="15">
        <v>0</v>
      </c>
      <c r="AN278" s="15">
        <v>0</v>
      </c>
      <c r="AO278" s="15">
        <v>0</v>
      </c>
      <c r="AP278" s="15">
        <v>0</v>
      </c>
      <c r="AQ278" s="43"/>
      <c r="AR278" s="12">
        <f t="shared" si="109"/>
        <v>0</v>
      </c>
      <c r="AS278" s="12">
        <f t="shared" si="110"/>
        <v>1</v>
      </c>
      <c r="AT278" s="12" t="str">
        <f t="shared" si="122"/>
        <v>B1</v>
      </c>
      <c r="AU278" s="9">
        <f t="shared" si="123"/>
        <v>6</v>
      </c>
      <c r="AV278" s="4">
        <f t="shared" si="111"/>
        <v>1</v>
      </c>
      <c r="AW278" s="4">
        <f t="shared" si="112"/>
        <v>1</v>
      </c>
      <c r="AX278" s="4">
        <f t="shared" si="113"/>
        <v>1</v>
      </c>
      <c r="AY278" s="4">
        <f t="shared" si="114"/>
        <v>0</v>
      </c>
      <c r="AZ278" s="4">
        <f t="shared" si="115"/>
        <v>1</v>
      </c>
      <c r="BA278" s="4">
        <f t="shared" si="116"/>
        <v>1</v>
      </c>
      <c r="BB278" s="4">
        <f t="shared" si="117"/>
        <v>0</v>
      </c>
      <c r="BC278" s="7">
        <f t="shared" si="118"/>
        <v>1</v>
      </c>
      <c r="BD278" s="7">
        <f t="shared" si="124"/>
        <v>1</v>
      </c>
      <c r="BE278" s="7">
        <f t="shared" si="125"/>
        <v>0</v>
      </c>
      <c r="BF278" s="7">
        <f t="shared" si="126"/>
        <v>0</v>
      </c>
      <c r="BG278" s="7">
        <f t="shared" si="127"/>
        <v>1</v>
      </c>
      <c r="BH278" s="4">
        <f t="shared" si="128"/>
        <v>0</v>
      </c>
      <c r="BI278" s="4">
        <f t="shared" si="119"/>
        <v>0</v>
      </c>
      <c r="BJ278" s="4">
        <f t="shared" si="120"/>
        <v>0</v>
      </c>
      <c r="BK278" s="4">
        <f t="shared" si="121"/>
        <v>0</v>
      </c>
    </row>
    <row r="279" spans="1:63" ht="90" customHeight="1" x14ac:dyDescent="0.25">
      <c r="A279" s="17" t="s">
        <v>1617</v>
      </c>
      <c r="B279" s="23" t="s">
        <v>1618</v>
      </c>
      <c r="C279" s="23" t="s">
        <v>1634</v>
      </c>
      <c r="D279" s="25">
        <v>2</v>
      </c>
      <c r="E279" s="23" t="s">
        <v>332</v>
      </c>
      <c r="F279" s="24" t="s">
        <v>1635</v>
      </c>
      <c r="G279" s="24" t="s">
        <v>1636</v>
      </c>
      <c r="H279" s="14" t="s">
        <v>2893</v>
      </c>
      <c r="I279" s="24" t="s">
        <v>2523</v>
      </c>
      <c r="J279" s="24" t="s">
        <v>1637</v>
      </c>
      <c r="K279" s="14" t="s">
        <v>2115</v>
      </c>
      <c r="L279" s="14" t="s">
        <v>2117</v>
      </c>
      <c r="M279" s="25" t="s">
        <v>2131</v>
      </c>
      <c r="N279" s="25" t="s">
        <v>51</v>
      </c>
      <c r="O279" s="25" t="s">
        <v>44</v>
      </c>
      <c r="P279" s="142" t="s">
        <v>3065</v>
      </c>
      <c r="Q279" s="14" t="s">
        <v>45</v>
      </c>
      <c r="R279" s="64">
        <v>1</v>
      </c>
      <c r="S279" s="26">
        <v>100000</v>
      </c>
      <c r="T279" s="26">
        <v>0</v>
      </c>
      <c r="U279" s="26">
        <v>0</v>
      </c>
      <c r="V279" s="26">
        <v>100000</v>
      </c>
      <c r="W279" s="26">
        <v>0</v>
      </c>
      <c r="X279" s="26">
        <v>0</v>
      </c>
      <c r="Y279" s="26">
        <v>0</v>
      </c>
      <c r="Z279" s="26">
        <v>0</v>
      </c>
      <c r="AA279" s="31">
        <v>0</v>
      </c>
      <c r="AB279" s="31">
        <v>0</v>
      </c>
      <c r="AC279" s="31">
        <v>0</v>
      </c>
      <c r="AD279" s="31">
        <v>0</v>
      </c>
      <c r="AE279" s="16" t="s">
        <v>41</v>
      </c>
      <c r="AF279" s="28">
        <v>0</v>
      </c>
      <c r="AG279" s="26">
        <v>0</v>
      </c>
      <c r="AH279" s="26">
        <v>0</v>
      </c>
      <c r="AI279" s="26">
        <v>0</v>
      </c>
      <c r="AJ279" s="26">
        <v>0</v>
      </c>
      <c r="AK279" s="26">
        <v>0</v>
      </c>
      <c r="AL279" s="26">
        <v>0</v>
      </c>
      <c r="AM279" s="15">
        <v>0</v>
      </c>
      <c r="AN279" s="15">
        <v>0</v>
      </c>
      <c r="AO279" s="15">
        <v>0</v>
      </c>
      <c r="AP279" s="15">
        <v>0</v>
      </c>
      <c r="AQ279" s="13"/>
      <c r="AR279" s="12">
        <f t="shared" si="109"/>
        <v>0</v>
      </c>
      <c r="AS279" s="12">
        <f t="shared" si="110"/>
        <v>0</v>
      </c>
      <c r="AT279" s="12" t="str">
        <f t="shared" si="122"/>
        <v>B4</v>
      </c>
      <c r="AU279" s="9">
        <f t="shared" si="123"/>
        <v>9</v>
      </c>
      <c r="AV279" s="4">
        <f t="shared" si="111"/>
        <v>1</v>
      </c>
      <c r="AW279" s="4">
        <f t="shared" si="112"/>
        <v>1</v>
      </c>
      <c r="AX279" s="4">
        <f t="shared" si="113"/>
        <v>1</v>
      </c>
      <c r="AY279" s="4">
        <f t="shared" si="114"/>
        <v>1</v>
      </c>
      <c r="AZ279" s="4">
        <f t="shared" si="115"/>
        <v>1</v>
      </c>
      <c r="BA279" s="4">
        <f t="shared" si="116"/>
        <v>1</v>
      </c>
      <c r="BB279" s="4">
        <f t="shared" si="117"/>
        <v>1</v>
      </c>
      <c r="BC279" s="7">
        <f t="shared" si="118"/>
        <v>0</v>
      </c>
      <c r="BD279" s="7">
        <f t="shared" si="124"/>
        <v>1</v>
      </c>
      <c r="BE279" s="7">
        <f t="shared" si="125"/>
        <v>0</v>
      </c>
      <c r="BF279" s="7">
        <f t="shared" si="126"/>
        <v>0</v>
      </c>
      <c r="BG279" s="7">
        <f t="shared" si="127"/>
        <v>1</v>
      </c>
      <c r="BH279" s="4">
        <f t="shared" si="128"/>
        <v>1</v>
      </c>
      <c r="BI279" s="4">
        <f t="shared" si="119"/>
        <v>1</v>
      </c>
      <c r="BJ279" s="4">
        <f t="shared" si="120"/>
        <v>0</v>
      </c>
      <c r="BK279" s="4">
        <f t="shared" si="121"/>
        <v>1</v>
      </c>
    </row>
    <row r="280" spans="1:63" ht="90" customHeight="1" x14ac:dyDescent="0.25">
      <c r="A280" s="17" t="s">
        <v>378</v>
      </c>
      <c r="B280" s="23" t="s">
        <v>379</v>
      </c>
      <c r="C280" s="23" t="s">
        <v>423</v>
      </c>
      <c r="D280" s="18">
        <v>10</v>
      </c>
      <c r="E280" s="23" t="s">
        <v>424</v>
      </c>
      <c r="F280" s="24" t="s">
        <v>425</v>
      </c>
      <c r="G280" s="24" t="s">
        <v>398</v>
      </c>
      <c r="H280" s="14" t="s">
        <v>2893</v>
      </c>
      <c r="I280" s="24" t="s">
        <v>426</v>
      </c>
      <c r="J280" s="24" t="s">
        <v>399</v>
      </c>
      <c r="K280" s="14" t="s">
        <v>2115</v>
      </c>
      <c r="L280" s="14" t="s">
        <v>2117</v>
      </c>
      <c r="M280" s="14" t="s">
        <v>2130</v>
      </c>
      <c r="N280" s="25" t="s">
        <v>279</v>
      </c>
      <c r="O280" s="25" t="s">
        <v>44</v>
      </c>
      <c r="P280" s="142" t="s">
        <v>3065</v>
      </c>
      <c r="Q280" s="14" t="s">
        <v>45</v>
      </c>
      <c r="R280" s="30">
        <v>1</v>
      </c>
      <c r="S280" s="26">
        <v>127000</v>
      </c>
      <c r="T280" s="26">
        <v>4500</v>
      </c>
      <c r="U280" s="26">
        <v>0</v>
      </c>
      <c r="V280" s="36">
        <v>0</v>
      </c>
      <c r="W280" s="26">
        <v>0</v>
      </c>
      <c r="X280" s="26">
        <v>90000</v>
      </c>
      <c r="Y280" s="26">
        <v>37000</v>
      </c>
      <c r="Z280" s="26">
        <v>0</v>
      </c>
      <c r="AA280" s="31">
        <v>0</v>
      </c>
      <c r="AB280" s="31">
        <v>0</v>
      </c>
      <c r="AC280" s="31">
        <v>0</v>
      </c>
      <c r="AD280" s="31">
        <v>0</v>
      </c>
      <c r="AE280" s="37" t="s">
        <v>2637</v>
      </c>
      <c r="AF280" s="26">
        <v>20000</v>
      </c>
      <c r="AG280" s="26">
        <v>0</v>
      </c>
      <c r="AH280" s="26">
        <v>0</v>
      </c>
      <c r="AI280" s="26">
        <v>0</v>
      </c>
      <c r="AJ280" s="26">
        <v>15000</v>
      </c>
      <c r="AK280" s="26">
        <v>5000</v>
      </c>
      <c r="AL280" s="26">
        <v>0</v>
      </c>
      <c r="AM280" s="15">
        <v>0</v>
      </c>
      <c r="AN280" s="15">
        <v>0</v>
      </c>
      <c r="AO280" s="15">
        <v>0</v>
      </c>
      <c r="AP280" s="15">
        <v>0</v>
      </c>
      <c r="AQ280" s="24"/>
      <c r="AR280" s="12">
        <f t="shared" si="109"/>
        <v>0</v>
      </c>
      <c r="AS280" s="12">
        <f t="shared" si="110"/>
        <v>0</v>
      </c>
      <c r="AT280" s="12" t="str">
        <f t="shared" si="122"/>
        <v>B3</v>
      </c>
      <c r="AU280" s="9">
        <f t="shared" si="123"/>
        <v>9</v>
      </c>
      <c r="AV280" s="4">
        <f t="shared" si="111"/>
        <v>1</v>
      </c>
      <c r="AW280" s="4">
        <f t="shared" si="112"/>
        <v>1</v>
      </c>
      <c r="AX280" s="4">
        <f t="shared" si="113"/>
        <v>1</v>
      </c>
      <c r="AY280" s="4">
        <f t="shared" si="114"/>
        <v>1</v>
      </c>
      <c r="AZ280" s="4">
        <f t="shared" si="115"/>
        <v>1</v>
      </c>
      <c r="BA280" s="4">
        <f t="shared" si="116"/>
        <v>1</v>
      </c>
      <c r="BB280" s="4">
        <f t="shared" si="117"/>
        <v>1</v>
      </c>
      <c r="BC280" s="7">
        <f t="shared" si="118"/>
        <v>0</v>
      </c>
      <c r="BD280" s="7">
        <f t="shared" si="124"/>
        <v>1</v>
      </c>
      <c r="BE280" s="7">
        <f t="shared" si="125"/>
        <v>0</v>
      </c>
      <c r="BF280" s="7">
        <f t="shared" si="126"/>
        <v>0</v>
      </c>
      <c r="BG280" s="7">
        <f t="shared" si="127"/>
        <v>1</v>
      </c>
      <c r="BH280" s="4">
        <f t="shared" si="128"/>
        <v>1</v>
      </c>
      <c r="BI280" s="4">
        <f t="shared" si="119"/>
        <v>1</v>
      </c>
      <c r="BJ280" s="4">
        <f t="shared" si="120"/>
        <v>0</v>
      </c>
      <c r="BK280" s="4">
        <f t="shared" si="121"/>
        <v>1</v>
      </c>
    </row>
    <row r="281" spans="1:63" ht="90" customHeight="1" x14ac:dyDescent="0.25">
      <c r="A281" s="54" t="s">
        <v>1370</v>
      </c>
      <c r="B281" s="55" t="s">
        <v>1371</v>
      </c>
      <c r="C281" s="55" t="s">
        <v>1396</v>
      </c>
      <c r="D281" s="56">
        <v>12</v>
      </c>
      <c r="E281" s="55" t="s">
        <v>1397</v>
      </c>
      <c r="F281" s="29" t="s">
        <v>1398</v>
      </c>
      <c r="G281" s="29" t="s">
        <v>1399</v>
      </c>
      <c r="H281" s="14" t="s">
        <v>2893</v>
      </c>
      <c r="I281" s="29" t="s">
        <v>2068</v>
      </c>
      <c r="J281" s="29" t="s">
        <v>1400</v>
      </c>
      <c r="K281" s="25" t="s">
        <v>2115</v>
      </c>
      <c r="L281" s="25" t="s">
        <v>2117</v>
      </c>
      <c r="M281" s="25" t="s">
        <v>2130</v>
      </c>
      <c r="N281" s="25" t="s">
        <v>51</v>
      </c>
      <c r="O281" s="25" t="s">
        <v>44</v>
      </c>
      <c r="P281" s="142" t="s">
        <v>3065</v>
      </c>
      <c r="Q281" s="14" t="s">
        <v>111</v>
      </c>
      <c r="R281" s="22">
        <v>1</v>
      </c>
      <c r="S281" s="41">
        <v>110000</v>
      </c>
      <c r="T281" s="41">
        <v>0</v>
      </c>
      <c r="U281" s="41">
        <v>0</v>
      </c>
      <c r="V281" s="36">
        <v>0</v>
      </c>
      <c r="W281" s="41">
        <v>110000</v>
      </c>
      <c r="X281" s="41">
        <v>0</v>
      </c>
      <c r="Y281" s="41">
        <v>0</v>
      </c>
      <c r="Z281" s="41">
        <v>0</v>
      </c>
      <c r="AA281" s="31">
        <v>0</v>
      </c>
      <c r="AB281" s="31">
        <v>0</v>
      </c>
      <c r="AC281" s="31">
        <v>0</v>
      </c>
      <c r="AD281" s="31">
        <v>0</v>
      </c>
      <c r="AE281" s="16" t="s">
        <v>41</v>
      </c>
      <c r="AF281" s="41">
        <v>0</v>
      </c>
      <c r="AG281" s="41">
        <v>0</v>
      </c>
      <c r="AH281" s="41">
        <v>0</v>
      </c>
      <c r="AI281" s="41">
        <v>0</v>
      </c>
      <c r="AJ281" s="41">
        <v>0</v>
      </c>
      <c r="AK281" s="41">
        <v>0</v>
      </c>
      <c r="AL281" s="41">
        <v>0</v>
      </c>
      <c r="AM281" s="15">
        <v>0</v>
      </c>
      <c r="AN281" s="15">
        <v>0</v>
      </c>
      <c r="AO281" s="15">
        <v>0</v>
      </c>
      <c r="AP281" s="15">
        <v>0</v>
      </c>
      <c r="AQ281" s="53" t="s">
        <v>1401</v>
      </c>
      <c r="AR281" s="12">
        <f t="shared" si="109"/>
        <v>0</v>
      </c>
      <c r="AS281" s="12">
        <f t="shared" si="110"/>
        <v>0</v>
      </c>
      <c r="AT281" s="12" t="str">
        <f t="shared" si="122"/>
        <v>B3</v>
      </c>
      <c r="AU281" s="9">
        <f t="shared" si="123"/>
        <v>8</v>
      </c>
      <c r="AV281" s="4">
        <f t="shared" si="111"/>
        <v>1</v>
      </c>
      <c r="AW281" s="4">
        <f t="shared" si="112"/>
        <v>1</v>
      </c>
      <c r="AX281" s="4">
        <f t="shared" si="113"/>
        <v>1</v>
      </c>
      <c r="AY281" s="4">
        <f t="shared" si="114"/>
        <v>1</v>
      </c>
      <c r="AZ281" s="4">
        <f t="shared" si="115"/>
        <v>1</v>
      </c>
      <c r="BA281" s="4">
        <f t="shared" si="116"/>
        <v>1</v>
      </c>
      <c r="BB281" s="4">
        <f t="shared" si="117"/>
        <v>1</v>
      </c>
      <c r="BC281" s="7">
        <f t="shared" si="118"/>
        <v>0</v>
      </c>
      <c r="BD281" s="7">
        <f t="shared" si="124"/>
        <v>1</v>
      </c>
      <c r="BE281" s="7">
        <f t="shared" si="125"/>
        <v>0</v>
      </c>
      <c r="BF281" s="7">
        <f t="shared" si="126"/>
        <v>0</v>
      </c>
      <c r="BG281" s="7">
        <f t="shared" si="127"/>
        <v>1</v>
      </c>
      <c r="BH281" s="4">
        <f t="shared" si="128"/>
        <v>1</v>
      </c>
      <c r="BI281" s="4">
        <f t="shared" si="119"/>
        <v>0</v>
      </c>
      <c r="BJ281" s="4">
        <f t="shared" si="120"/>
        <v>0</v>
      </c>
      <c r="BK281" s="4">
        <f t="shared" si="121"/>
        <v>0</v>
      </c>
    </row>
    <row r="282" spans="1:63" ht="90" customHeight="1" x14ac:dyDescent="0.25">
      <c r="A282" s="54" t="s">
        <v>1012</v>
      </c>
      <c r="B282" s="55" t="s">
        <v>1349</v>
      </c>
      <c r="C282" s="55" t="s">
        <v>1360</v>
      </c>
      <c r="D282" s="14">
        <v>2</v>
      </c>
      <c r="E282" s="55" t="s">
        <v>1361</v>
      </c>
      <c r="F282" s="29" t="s">
        <v>1362</v>
      </c>
      <c r="G282" s="29" t="s">
        <v>1363</v>
      </c>
      <c r="H282" s="29" t="s">
        <v>1364</v>
      </c>
      <c r="I282" s="29" t="s">
        <v>2100</v>
      </c>
      <c r="J282" s="29" t="s">
        <v>1365</v>
      </c>
      <c r="K282" s="14" t="s">
        <v>2115</v>
      </c>
      <c r="L282" s="14" t="s">
        <v>2117</v>
      </c>
      <c r="M282" s="14" t="s">
        <v>2128</v>
      </c>
      <c r="N282" s="14" t="s">
        <v>43</v>
      </c>
      <c r="O282" s="25" t="s">
        <v>2543</v>
      </c>
      <c r="P282" s="142" t="s">
        <v>3065</v>
      </c>
      <c r="Q282" s="14" t="s">
        <v>111</v>
      </c>
      <c r="R282" s="22">
        <v>1</v>
      </c>
      <c r="S282" s="57">
        <v>1921227.59</v>
      </c>
      <c r="T282" s="57">
        <v>0</v>
      </c>
      <c r="U282" s="57">
        <v>0</v>
      </c>
      <c r="V282" s="57">
        <v>0</v>
      </c>
      <c r="W282" s="57">
        <v>490800</v>
      </c>
      <c r="X282" s="57">
        <v>490800</v>
      </c>
      <c r="Y282" s="57">
        <v>490808.59</v>
      </c>
      <c r="Z282" s="57">
        <v>448819</v>
      </c>
      <c r="AA282" s="31">
        <v>0</v>
      </c>
      <c r="AB282" s="31">
        <v>0</v>
      </c>
      <c r="AC282" s="31">
        <v>0</v>
      </c>
      <c r="AD282" s="31">
        <v>0</v>
      </c>
      <c r="AE282" s="16" t="s">
        <v>41</v>
      </c>
      <c r="AF282" s="57">
        <v>0</v>
      </c>
      <c r="AG282" s="57">
        <v>0</v>
      </c>
      <c r="AH282" s="57">
        <v>0</v>
      </c>
      <c r="AI282" s="57">
        <v>0</v>
      </c>
      <c r="AJ282" s="57">
        <v>0</v>
      </c>
      <c r="AK282" s="57">
        <v>0</v>
      </c>
      <c r="AL282" s="57">
        <v>0</v>
      </c>
      <c r="AM282" s="15">
        <v>0</v>
      </c>
      <c r="AN282" s="15">
        <v>0</v>
      </c>
      <c r="AO282" s="15">
        <v>0</v>
      </c>
      <c r="AP282" s="15">
        <v>0</v>
      </c>
      <c r="AQ282" s="29" t="s">
        <v>3120</v>
      </c>
      <c r="AR282" s="12">
        <f t="shared" si="109"/>
        <v>0</v>
      </c>
      <c r="AS282" s="12">
        <f t="shared" si="110"/>
        <v>1</v>
      </c>
      <c r="AT282" s="12" t="str">
        <f t="shared" si="122"/>
        <v>B1</v>
      </c>
      <c r="AU282" s="9">
        <f t="shared" si="123"/>
        <v>8</v>
      </c>
      <c r="AV282" s="4">
        <f t="shared" si="111"/>
        <v>1</v>
      </c>
      <c r="AW282" s="4">
        <f t="shared" si="112"/>
        <v>1</v>
      </c>
      <c r="AX282" s="4">
        <f t="shared" si="113"/>
        <v>1</v>
      </c>
      <c r="AY282" s="4">
        <f t="shared" si="114"/>
        <v>1</v>
      </c>
      <c r="AZ282" s="4">
        <f t="shared" si="115"/>
        <v>1</v>
      </c>
      <c r="BA282" s="4">
        <f t="shared" si="116"/>
        <v>1</v>
      </c>
      <c r="BB282" s="4">
        <f t="shared" si="117"/>
        <v>0</v>
      </c>
      <c r="BC282" s="7">
        <f t="shared" si="118"/>
        <v>1</v>
      </c>
      <c r="BD282" s="7">
        <f t="shared" si="124"/>
        <v>1</v>
      </c>
      <c r="BE282" s="7">
        <f t="shared" si="125"/>
        <v>0</v>
      </c>
      <c r="BF282" s="7">
        <f t="shared" si="126"/>
        <v>0</v>
      </c>
      <c r="BG282" s="7">
        <f t="shared" si="127"/>
        <v>1</v>
      </c>
      <c r="BH282" s="4">
        <f t="shared" si="128"/>
        <v>1</v>
      </c>
      <c r="BI282" s="4">
        <f t="shared" si="119"/>
        <v>0</v>
      </c>
      <c r="BJ282" s="4">
        <f t="shared" si="120"/>
        <v>0</v>
      </c>
      <c r="BK282" s="4">
        <f t="shared" si="121"/>
        <v>0</v>
      </c>
    </row>
    <row r="283" spans="1:63" ht="90" customHeight="1" x14ac:dyDescent="0.25">
      <c r="A283" s="17" t="s">
        <v>1712</v>
      </c>
      <c r="B283" s="23" t="s">
        <v>1713</v>
      </c>
      <c r="C283" s="23" t="s">
        <v>1751</v>
      </c>
      <c r="D283" s="25">
        <v>8</v>
      </c>
      <c r="E283" s="23" t="s">
        <v>1752</v>
      </c>
      <c r="F283" s="24" t="s">
        <v>1753</v>
      </c>
      <c r="G283" s="24" t="s">
        <v>1754</v>
      </c>
      <c r="H283" s="14" t="s">
        <v>2893</v>
      </c>
      <c r="I283" s="24" t="s">
        <v>1748</v>
      </c>
      <c r="J283" s="24" t="s">
        <v>1755</v>
      </c>
      <c r="K283" s="14" t="s">
        <v>2115</v>
      </c>
      <c r="L283" s="25" t="s">
        <v>2120</v>
      </c>
      <c r="M283" s="25" t="s">
        <v>2143</v>
      </c>
      <c r="N283" s="25" t="s">
        <v>51</v>
      </c>
      <c r="O283" s="25" t="s">
        <v>44</v>
      </c>
      <c r="P283" s="142" t="s">
        <v>3065</v>
      </c>
      <c r="Q283" s="25" t="s">
        <v>45</v>
      </c>
      <c r="R283" s="30">
        <v>1</v>
      </c>
      <c r="S283" s="26">
        <v>120000</v>
      </c>
      <c r="T283" s="26">
        <v>5000</v>
      </c>
      <c r="U283" s="26">
        <v>0</v>
      </c>
      <c r="V283" s="26">
        <v>5000</v>
      </c>
      <c r="W283" s="26">
        <v>115000</v>
      </c>
      <c r="X283" s="26">
        <v>0</v>
      </c>
      <c r="Y283" s="26">
        <v>0</v>
      </c>
      <c r="Z283" s="26">
        <v>0</v>
      </c>
      <c r="AA283" s="31">
        <v>0</v>
      </c>
      <c r="AB283" s="31">
        <v>0</v>
      </c>
      <c r="AC283" s="31">
        <v>0</v>
      </c>
      <c r="AD283" s="31">
        <v>0</v>
      </c>
      <c r="AE283" s="66" t="s">
        <v>1756</v>
      </c>
      <c r="AF283" s="26">
        <v>3000</v>
      </c>
      <c r="AG283" s="26">
        <v>0</v>
      </c>
      <c r="AH283" s="26">
        <v>0</v>
      </c>
      <c r="AI283" s="26">
        <v>0</v>
      </c>
      <c r="AJ283" s="26">
        <v>3000</v>
      </c>
      <c r="AK283" s="26">
        <v>0</v>
      </c>
      <c r="AL283" s="26">
        <v>0</v>
      </c>
      <c r="AM283" s="15">
        <v>0</v>
      </c>
      <c r="AN283" s="15">
        <v>0</v>
      </c>
      <c r="AO283" s="15">
        <v>0</v>
      </c>
      <c r="AP283" s="15">
        <v>0</v>
      </c>
      <c r="AQ283" s="24"/>
      <c r="AR283" s="12">
        <f t="shared" si="109"/>
        <v>0</v>
      </c>
      <c r="AS283" s="12">
        <f t="shared" si="110"/>
        <v>0</v>
      </c>
      <c r="AT283" s="12" t="str">
        <f t="shared" si="122"/>
        <v>D3</v>
      </c>
      <c r="AU283" s="9">
        <f t="shared" si="123"/>
        <v>9</v>
      </c>
      <c r="AV283" s="166">
        <f t="shared" si="111"/>
        <v>1</v>
      </c>
      <c r="AW283" s="166">
        <f t="shared" si="112"/>
        <v>1</v>
      </c>
      <c r="AX283" s="166">
        <f t="shared" si="113"/>
        <v>1</v>
      </c>
      <c r="AY283" s="166">
        <f t="shared" si="114"/>
        <v>1</v>
      </c>
      <c r="AZ283" s="166">
        <f t="shared" si="115"/>
        <v>1</v>
      </c>
      <c r="BA283" s="166">
        <f t="shared" si="116"/>
        <v>1</v>
      </c>
      <c r="BB283" s="166">
        <f t="shared" si="117"/>
        <v>1</v>
      </c>
      <c r="BC283" s="7">
        <f t="shared" si="118"/>
        <v>0</v>
      </c>
      <c r="BD283" s="7">
        <f t="shared" si="124"/>
        <v>1</v>
      </c>
      <c r="BE283" s="7">
        <f t="shared" si="125"/>
        <v>0</v>
      </c>
      <c r="BF283" s="7">
        <f t="shared" si="126"/>
        <v>0</v>
      </c>
      <c r="BG283" s="7">
        <f t="shared" si="127"/>
        <v>1</v>
      </c>
      <c r="BH283" s="166">
        <f t="shared" si="128"/>
        <v>1</v>
      </c>
      <c r="BI283" s="166">
        <f t="shared" si="119"/>
        <v>1</v>
      </c>
      <c r="BJ283" s="166">
        <f t="shared" si="120"/>
        <v>0</v>
      </c>
      <c r="BK283" s="166">
        <f t="shared" si="121"/>
        <v>1</v>
      </c>
    </row>
    <row r="284" spans="1:63" ht="90" customHeight="1" x14ac:dyDescent="0.25">
      <c r="A284" s="17" t="s">
        <v>440</v>
      </c>
      <c r="B284" s="23" t="s">
        <v>441</v>
      </c>
      <c r="C284" s="23" t="s">
        <v>671</v>
      </c>
      <c r="D284" s="25"/>
      <c r="E284" s="23" t="s">
        <v>672</v>
      </c>
      <c r="F284" s="24" t="s">
        <v>673</v>
      </c>
      <c r="G284" s="24" t="s">
        <v>674</v>
      </c>
      <c r="H284" s="14" t="s">
        <v>2893</v>
      </c>
      <c r="I284" s="24" t="s">
        <v>446</v>
      </c>
      <c r="J284" s="24" t="s">
        <v>457</v>
      </c>
      <c r="K284" s="14" t="s">
        <v>2115</v>
      </c>
      <c r="L284" s="14" t="s">
        <v>2117</v>
      </c>
      <c r="M284" s="14" t="s">
        <v>2130</v>
      </c>
      <c r="N284" s="25" t="s">
        <v>1676</v>
      </c>
      <c r="O284" s="25" t="s">
        <v>266</v>
      </c>
      <c r="P284" s="142" t="s">
        <v>3065</v>
      </c>
      <c r="Q284" s="14" t="s">
        <v>111</v>
      </c>
      <c r="R284" s="22"/>
      <c r="S284" s="26">
        <v>12000</v>
      </c>
      <c r="T284" s="26">
        <v>0</v>
      </c>
      <c r="U284" s="26">
        <v>12000</v>
      </c>
      <c r="V284" s="26">
        <v>0</v>
      </c>
      <c r="W284" s="26">
        <v>0</v>
      </c>
      <c r="X284" s="26">
        <v>0</v>
      </c>
      <c r="Y284" s="26">
        <v>0</v>
      </c>
      <c r="Z284" s="26">
        <v>0</v>
      </c>
      <c r="AA284" s="31">
        <v>0</v>
      </c>
      <c r="AB284" s="31">
        <v>0</v>
      </c>
      <c r="AC284" s="31">
        <v>0</v>
      </c>
      <c r="AD284" s="31">
        <v>0</v>
      </c>
      <c r="AE284" s="16" t="s">
        <v>41</v>
      </c>
      <c r="AF284" s="26">
        <v>0</v>
      </c>
      <c r="AG284" s="26">
        <v>0</v>
      </c>
      <c r="AH284" s="26">
        <v>0</v>
      </c>
      <c r="AI284" s="26">
        <v>0</v>
      </c>
      <c r="AJ284" s="26">
        <v>0</v>
      </c>
      <c r="AK284" s="26">
        <v>0</v>
      </c>
      <c r="AL284" s="26">
        <v>0</v>
      </c>
      <c r="AM284" s="15">
        <v>0</v>
      </c>
      <c r="AN284" s="15">
        <v>0</v>
      </c>
      <c r="AO284" s="15">
        <v>0</v>
      </c>
      <c r="AP284" s="15">
        <v>0</v>
      </c>
      <c r="AQ284" s="13"/>
      <c r="AR284" s="12">
        <f t="shared" si="109"/>
        <v>1</v>
      </c>
      <c r="AS284" s="12">
        <f t="shared" si="110"/>
        <v>0</v>
      </c>
      <c r="AT284" s="12" t="str">
        <f t="shared" si="122"/>
        <v>B3</v>
      </c>
      <c r="AU284" s="9">
        <f t="shared" si="123"/>
        <v>7</v>
      </c>
      <c r="AV284" s="4">
        <f t="shared" si="111"/>
        <v>1</v>
      </c>
      <c r="AW284" s="4">
        <f t="shared" si="112"/>
        <v>1</v>
      </c>
      <c r="AX284" s="4">
        <f t="shared" si="113"/>
        <v>1</v>
      </c>
      <c r="AY284" s="4">
        <f t="shared" si="114"/>
        <v>0</v>
      </c>
      <c r="AZ284" s="4">
        <f t="shared" si="115"/>
        <v>0</v>
      </c>
      <c r="BA284" s="4">
        <f t="shared" si="116"/>
        <v>1</v>
      </c>
      <c r="BB284" s="4">
        <f t="shared" si="117"/>
        <v>1</v>
      </c>
      <c r="BC284" s="7">
        <f t="shared" si="118"/>
        <v>0</v>
      </c>
      <c r="BD284" s="7">
        <f t="shared" si="124"/>
        <v>1</v>
      </c>
      <c r="BE284" s="7">
        <f t="shared" si="125"/>
        <v>0</v>
      </c>
      <c r="BF284" s="7">
        <f t="shared" si="126"/>
        <v>0</v>
      </c>
      <c r="BG284" s="7">
        <f t="shared" si="127"/>
        <v>1</v>
      </c>
      <c r="BH284" s="4">
        <f t="shared" si="128"/>
        <v>1</v>
      </c>
      <c r="BI284" s="4">
        <f t="shared" si="119"/>
        <v>1</v>
      </c>
      <c r="BJ284" s="4">
        <f t="shared" si="120"/>
        <v>1</v>
      </c>
      <c r="BK284" s="4">
        <f t="shared" si="121"/>
        <v>0</v>
      </c>
    </row>
    <row r="285" spans="1:63" ht="90" customHeight="1" x14ac:dyDescent="0.25">
      <c r="A285" s="17" t="s">
        <v>378</v>
      </c>
      <c r="B285" s="38" t="s">
        <v>379</v>
      </c>
      <c r="C285" s="38" t="s">
        <v>390</v>
      </c>
      <c r="D285" s="39">
        <v>2</v>
      </c>
      <c r="E285" s="23" t="s">
        <v>391</v>
      </c>
      <c r="F285" s="29" t="s">
        <v>392</v>
      </c>
      <c r="G285" s="29" t="s">
        <v>393</v>
      </c>
      <c r="H285" s="14" t="s">
        <v>2893</v>
      </c>
      <c r="I285" s="24" t="s">
        <v>394</v>
      </c>
      <c r="J285" s="24" t="s">
        <v>395</v>
      </c>
      <c r="K285" s="14" t="s">
        <v>2115</v>
      </c>
      <c r="L285" s="14" t="s">
        <v>2117</v>
      </c>
      <c r="M285" s="14" t="s">
        <v>2130</v>
      </c>
      <c r="N285" s="25" t="s">
        <v>43</v>
      </c>
      <c r="O285" s="25" t="s">
        <v>44</v>
      </c>
      <c r="P285" s="142" t="s">
        <v>3065</v>
      </c>
      <c r="Q285" s="25" t="s">
        <v>45</v>
      </c>
      <c r="R285" s="30">
        <v>1</v>
      </c>
      <c r="S285" s="40">
        <v>440000</v>
      </c>
      <c r="T285" s="21">
        <v>25000</v>
      </c>
      <c r="U285" s="26">
        <v>0</v>
      </c>
      <c r="V285" s="21">
        <v>0</v>
      </c>
      <c r="W285" s="21">
        <v>300000</v>
      </c>
      <c r="X285" s="21">
        <v>140000</v>
      </c>
      <c r="Y285" s="21">
        <v>0</v>
      </c>
      <c r="Z285" s="21">
        <v>0</v>
      </c>
      <c r="AA285" s="31">
        <v>0</v>
      </c>
      <c r="AB285" s="31">
        <v>0</v>
      </c>
      <c r="AC285" s="31">
        <v>0</v>
      </c>
      <c r="AD285" s="31">
        <v>0</v>
      </c>
      <c r="AE285" s="37" t="s">
        <v>2633</v>
      </c>
      <c r="AF285" s="41">
        <v>120000</v>
      </c>
      <c r="AG285" s="26">
        <v>0</v>
      </c>
      <c r="AH285" s="26">
        <v>35000</v>
      </c>
      <c r="AI285" s="26">
        <v>60000</v>
      </c>
      <c r="AJ285" s="26">
        <v>25000</v>
      </c>
      <c r="AK285" s="26">
        <v>0</v>
      </c>
      <c r="AL285" s="26">
        <v>0</v>
      </c>
      <c r="AM285" s="15">
        <v>0</v>
      </c>
      <c r="AN285" s="15">
        <v>0</v>
      </c>
      <c r="AO285" s="15">
        <v>0</v>
      </c>
      <c r="AP285" s="15">
        <v>0</v>
      </c>
      <c r="AQ285" s="42"/>
      <c r="AR285" s="12">
        <f t="shared" si="109"/>
        <v>0</v>
      </c>
      <c r="AS285" s="12">
        <f t="shared" si="110"/>
        <v>0</v>
      </c>
      <c r="AT285" s="12" t="str">
        <f t="shared" si="122"/>
        <v>B3</v>
      </c>
      <c r="AU285" s="9">
        <f t="shared" si="123"/>
        <v>8</v>
      </c>
      <c r="AV285" s="4">
        <f t="shared" si="111"/>
        <v>1</v>
      </c>
      <c r="AW285" s="4">
        <f t="shared" si="112"/>
        <v>1</v>
      </c>
      <c r="AX285" s="4">
        <f t="shared" si="113"/>
        <v>0</v>
      </c>
      <c r="AY285" s="4">
        <f t="shared" si="114"/>
        <v>1</v>
      </c>
      <c r="AZ285" s="4">
        <f t="shared" si="115"/>
        <v>1</v>
      </c>
      <c r="BA285" s="4">
        <f t="shared" si="116"/>
        <v>1</v>
      </c>
      <c r="BB285" s="4">
        <f t="shared" si="117"/>
        <v>1</v>
      </c>
      <c r="BC285" s="7">
        <f t="shared" si="118"/>
        <v>0</v>
      </c>
      <c r="BD285" s="7">
        <f t="shared" si="124"/>
        <v>1</v>
      </c>
      <c r="BE285" s="7">
        <f t="shared" si="125"/>
        <v>0</v>
      </c>
      <c r="BF285" s="7">
        <f t="shared" si="126"/>
        <v>0</v>
      </c>
      <c r="BG285" s="7">
        <f t="shared" si="127"/>
        <v>1</v>
      </c>
      <c r="BH285" s="4">
        <f t="shared" si="128"/>
        <v>1</v>
      </c>
      <c r="BI285" s="4">
        <f t="shared" si="119"/>
        <v>1</v>
      </c>
      <c r="BJ285" s="4">
        <f t="shared" si="120"/>
        <v>0</v>
      </c>
      <c r="BK285" s="4">
        <f t="shared" si="121"/>
        <v>1</v>
      </c>
    </row>
    <row r="286" spans="1:63" ht="90" customHeight="1" x14ac:dyDescent="0.25">
      <c r="A286" s="17" t="s">
        <v>440</v>
      </c>
      <c r="B286" s="23" t="s">
        <v>441</v>
      </c>
      <c r="C286" s="23" t="s">
        <v>600</v>
      </c>
      <c r="D286" s="18"/>
      <c r="E286" s="23" t="s">
        <v>2868</v>
      </c>
      <c r="F286" s="24" t="s">
        <v>2869</v>
      </c>
      <c r="G286" s="24" t="s">
        <v>2870</v>
      </c>
      <c r="H286" s="14" t="s">
        <v>2893</v>
      </c>
      <c r="I286" s="24" t="s">
        <v>560</v>
      </c>
      <c r="J286" s="24" t="s">
        <v>561</v>
      </c>
      <c r="K286" s="14" t="s">
        <v>2115</v>
      </c>
      <c r="L286" s="14" t="s">
        <v>2117</v>
      </c>
      <c r="M286" s="14" t="s">
        <v>2130</v>
      </c>
      <c r="N286" s="25" t="s">
        <v>110</v>
      </c>
      <c r="O286" s="25" t="s">
        <v>44</v>
      </c>
      <c r="P286" s="142" t="s">
        <v>3065</v>
      </c>
      <c r="Q286" s="14" t="s">
        <v>111</v>
      </c>
      <c r="R286" s="30"/>
      <c r="S286" s="26">
        <v>950000</v>
      </c>
      <c r="T286" s="26">
        <v>0</v>
      </c>
      <c r="U286" s="26">
        <v>0</v>
      </c>
      <c r="V286" s="26">
        <v>200000</v>
      </c>
      <c r="W286" s="26">
        <v>750000</v>
      </c>
      <c r="X286" s="26">
        <v>0</v>
      </c>
      <c r="Y286" s="26">
        <v>0</v>
      </c>
      <c r="Z286" s="26">
        <v>0</v>
      </c>
      <c r="AA286" s="31">
        <v>0</v>
      </c>
      <c r="AB286" s="31">
        <v>0</v>
      </c>
      <c r="AC286" s="31">
        <v>0</v>
      </c>
      <c r="AD286" s="31">
        <v>0</v>
      </c>
      <c r="AE286" s="16" t="s">
        <v>41</v>
      </c>
      <c r="AF286" s="27">
        <v>0</v>
      </c>
      <c r="AG286" s="27">
        <v>0</v>
      </c>
      <c r="AH286" s="27">
        <v>0</v>
      </c>
      <c r="AI286" s="27">
        <v>0</v>
      </c>
      <c r="AJ286" s="27">
        <v>0</v>
      </c>
      <c r="AK286" s="27">
        <v>0</v>
      </c>
      <c r="AL286" s="27">
        <v>0</v>
      </c>
      <c r="AM286" s="15">
        <v>0</v>
      </c>
      <c r="AN286" s="15">
        <v>0</v>
      </c>
      <c r="AO286" s="15">
        <v>0</v>
      </c>
      <c r="AP286" s="15">
        <v>0</v>
      </c>
      <c r="AQ286" s="13"/>
      <c r="AR286" s="12">
        <f t="shared" si="109"/>
        <v>0</v>
      </c>
      <c r="AS286" s="12">
        <f t="shared" si="110"/>
        <v>0</v>
      </c>
      <c r="AT286" s="12" t="str">
        <f t="shared" si="122"/>
        <v>B3</v>
      </c>
      <c r="AU286" s="9">
        <f t="shared" si="123"/>
        <v>7</v>
      </c>
      <c r="AV286" s="4">
        <f t="shared" si="111"/>
        <v>1</v>
      </c>
      <c r="AW286" s="4">
        <f t="shared" si="112"/>
        <v>1</v>
      </c>
      <c r="AX286" s="4">
        <f t="shared" si="113"/>
        <v>1</v>
      </c>
      <c r="AY286" s="4">
        <f t="shared" si="114"/>
        <v>0</v>
      </c>
      <c r="AZ286" s="4">
        <f t="shared" si="115"/>
        <v>0</v>
      </c>
      <c r="BA286" s="4">
        <f t="shared" si="116"/>
        <v>1</v>
      </c>
      <c r="BB286" s="4">
        <f t="shared" si="117"/>
        <v>1</v>
      </c>
      <c r="BC286" s="7">
        <f t="shared" si="118"/>
        <v>0</v>
      </c>
      <c r="BD286" s="7">
        <f t="shared" si="124"/>
        <v>1</v>
      </c>
      <c r="BE286" s="7">
        <f t="shared" si="125"/>
        <v>0</v>
      </c>
      <c r="BF286" s="7">
        <f t="shared" si="126"/>
        <v>0</v>
      </c>
      <c r="BG286" s="7">
        <f t="shared" si="127"/>
        <v>1</v>
      </c>
      <c r="BH286" s="4">
        <f t="shared" si="128"/>
        <v>1</v>
      </c>
      <c r="BI286" s="4">
        <f t="shared" si="119"/>
        <v>1</v>
      </c>
      <c r="BJ286" s="4">
        <f t="shared" si="120"/>
        <v>1</v>
      </c>
      <c r="BK286" s="4">
        <f t="shared" si="121"/>
        <v>0</v>
      </c>
    </row>
    <row r="287" spans="1:63" ht="90" customHeight="1" x14ac:dyDescent="0.25">
      <c r="A287" s="17" t="s">
        <v>246</v>
      </c>
      <c r="B287" s="23" t="s">
        <v>247</v>
      </c>
      <c r="C287" s="23" t="s">
        <v>259</v>
      </c>
      <c r="D287" s="18" t="s">
        <v>2262</v>
      </c>
      <c r="E287" s="23" t="s">
        <v>260</v>
      </c>
      <c r="F287" s="24" t="s">
        <v>261</v>
      </c>
      <c r="G287" s="24" t="s">
        <v>262</v>
      </c>
      <c r="H287" s="14" t="s">
        <v>2893</v>
      </c>
      <c r="I287" s="24" t="s">
        <v>263</v>
      </c>
      <c r="J287" s="24" t="s">
        <v>264</v>
      </c>
      <c r="K287" s="14" t="s">
        <v>2115</v>
      </c>
      <c r="L287" s="14" t="s">
        <v>2117</v>
      </c>
      <c r="M287" s="14" t="s">
        <v>2130</v>
      </c>
      <c r="N287" s="14" t="s">
        <v>1676</v>
      </c>
      <c r="O287" s="25" t="s">
        <v>2543</v>
      </c>
      <c r="P287" s="142" t="s">
        <v>3065</v>
      </c>
      <c r="Q287" s="14" t="s">
        <v>111</v>
      </c>
      <c r="R287" s="22">
        <v>0.08</v>
      </c>
      <c r="S287" s="26">
        <v>207171</v>
      </c>
      <c r="T287" s="26">
        <v>680</v>
      </c>
      <c r="U287" s="26">
        <v>189771</v>
      </c>
      <c r="V287" s="26">
        <v>0</v>
      </c>
      <c r="W287" s="26">
        <v>0</v>
      </c>
      <c r="X287" s="26">
        <v>0</v>
      </c>
      <c r="Y287" s="26">
        <v>0</v>
      </c>
      <c r="Z287" s="26">
        <v>0</v>
      </c>
      <c r="AA287" s="31">
        <v>0</v>
      </c>
      <c r="AB287" s="31">
        <v>0</v>
      </c>
      <c r="AC287" s="31">
        <v>0</v>
      </c>
      <c r="AD287" s="31">
        <v>0</v>
      </c>
      <c r="AE287" s="16" t="s">
        <v>41</v>
      </c>
      <c r="AF287" s="28">
        <v>0</v>
      </c>
      <c r="AG287" s="26">
        <v>0</v>
      </c>
      <c r="AH287" s="26">
        <v>0</v>
      </c>
      <c r="AI287" s="26">
        <v>0</v>
      </c>
      <c r="AJ287" s="26">
        <v>0</v>
      </c>
      <c r="AK287" s="26">
        <v>0</v>
      </c>
      <c r="AL287" s="26">
        <v>0</v>
      </c>
      <c r="AM287" s="15">
        <v>0</v>
      </c>
      <c r="AN287" s="15">
        <v>0</v>
      </c>
      <c r="AO287" s="15">
        <v>0</v>
      </c>
      <c r="AP287" s="15">
        <v>0</v>
      </c>
      <c r="AQ287" s="13" t="s">
        <v>267</v>
      </c>
      <c r="AR287" s="12">
        <f t="shared" si="109"/>
        <v>0</v>
      </c>
      <c r="AS287" s="12">
        <f t="shared" si="110"/>
        <v>0</v>
      </c>
      <c r="AT287" s="12" t="str">
        <f t="shared" si="122"/>
        <v>B3</v>
      </c>
      <c r="AU287" s="9">
        <f t="shared" si="123"/>
        <v>8</v>
      </c>
      <c r="AV287" s="4">
        <f t="shared" si="111"/>
        <v>0</v>
      </c>
      <c r="AW287" s="4">
        <f t="shared" si="112"/>
        <v>1</v>
      </c>
      <c r="AX287" s="4">
        <f t="shared" si="113"/>
        <v>1</v>
      </c>
      <c r="AY287" s="4">
        <f t="shared" si="114"/>
        <v>1</v>
      </c>
      <c r="AZ287" s="4">
        <f t="shared" si="115"/>
        <v>1</v>
      </c>
      <c r="BA287" s="4">
        <f t="shared" si="116"/>
        <v>1</v>
      </c>
      <c r="BB287" s="4">
        <f t="shared" si="117"/>
        <v>1</v>
      </c>
      <c r="BC287" s="7">
        <f t="shared" si="118"/>
        <v>0</v>
      </c>
      <c r="BD287" s="7">
        <f t="shared" si="124"/>
        <v>1</v>
      </c>
      <c r="BE287" s="7">
        <f t="shared" si="125"/>
        <v>0</v>
      </c>
      <c r="BF287" s="7">
        <f t="shared" si="126"/>
        <v>0</v>
      </c>
      <c r="BG287" s="7">
        <f t="shared" si="127"/>
        <v>1</v>
      </c>
      <c r="BH287" s="4">
        <f t="shared" si="128"/>
        <v>1</v>
      </c>
      <c r="BI287" s="4">
        <f t="shared" si="119"/>
        <v>1</v>
      </c>
      <c r="BJ287" s="4">
        <f t="shared" si="120"/>
        <v>1</v>
      </c>
      <c r="BK287" s="4">
        <f t="shared" si="121"/>
        <v>0</v>
      </c>
    </row>
    <row r="288" spans="1:63" ht="90" customHeight="1" x14ac:dyDescent="0.25">
      <c r="A288" s="17" t="s">
        <v>246</v>
      </c>
      <c r="B288" s="23" t="s">
        <v>247</v>
      </c>
      <c r="C288" s="23" t="s">
        <v>254</v>
      </c>
      <c r="D288" s="25">
        <v>1</v>
      </c>
      <c r="E288" s="23" t="s">
        <v>255</v>
      </c>
      <c r="F288" s="24" t="s">
        <v>2539</v>
      </c>
      <c r="G288" s="24" t="s">
        <v>256</v>
      </c>
      <c r="H288" s="14" t="s">
        <v>2893</v>
      </c>
      <c r="I288" s="24" t="s">
        <v>252</v>
      </c>
      <c r="J288" s="24" t="s">
        <v>257</v>
      </c>
      <c r="K288" s="14" t="s">
        <v>2115</v>
      </c>
      <c r="L288" s="14" t="s">
        <v>2117</v>
      </c>
      <c r="M288" s="25" t="s">
        <v>2129</v>
      </c>
      <c r="N288" s="25" t="s">
        <v>51</v>
      </c>
      <c r="O288" s="25" t="s">
        <v>44</v>
      </c>
      <c r="P288" s="142" t="s">
        <v>3065</v>
      </c>
      <c r="Q288" s="14" t="s">
        <v>45</v>
      </c>
      <c r="R288" s="30">
        <v>1</v>
      </c>
      <c r="S288" s="26">
        <v>206000</v>
      </c>
      <c r="T288" s="26">
        <v>6000</v>
      </c>
      <c r="U288" s="26">
        <v>0</v>
      </c>
      <c r="V288" s="26">
        <v>76000</v>
      </c>
      <c r="W288" s="26">
        <v>130000</v>
      </c>
      <c r="X288" s="26">
        <v>0</v>
      </c>
      <c r="Y288" s="26">
        <v>0</v>
      </c>
      <c r="Z288" s="26">
        <v>0</v>
      </c>
      <c r="AA288" s="31">
        <v>0</v>
      </c>
      <c r="AB288" s="31">
        <v>0</v>
      </c>
      <c r="AC288" s="31">
        <v>0</v>
      </c>
      <c r="AD288" s="31">
        <v>0</v>
      </c>
      <c r="AE288" s="16" t="s">
        <v>41</v>
      </c>
      <c r="AF288" s="26">
        <v>0</v>
      </c>
      <c r="AG288" s="26">
        <v>0</v>
      </c>
      <c r="AH288" s="26">
        <v>0</v>
      </c>
      <c r="AI288" s="26">
        <v>0</v>
      </c>
      <c r="AJ288" s="26">
        <v>0</v>
      </c>
      <c r="AK288" s="26">
        <v>0</v>
      </c>
      <c r="AL288" s="26">
        <v>0</v>
      </c>
      <c r="AM288" s="15">
        <v>0</v>
      </c>
      <c r="AN288" s="15">
        <v>0</v>
      </c>
      <c r="AO288" s="15">
        <v>0</v>
      </c>
      <c r="AP288" s="15">
        <v>0</v>
      </c>
      <c r="AQ288" s="24" t="s">
        <v>258</v>
      </c>
      <c r="AR288" s="12">
        <f t="shared" si="109"/>
        <v>0</v>
      </c>
      <c r="AS288" s="12">
        <f t="shared" si="110"/>
        <v>0</v>
      </c>
      <c r="AT288" s="12" t="str">
        <f t="shared" si="122"/>
        <v>B2</v>
      </c>
      <c r="AU288" s="9">
        <f t="shared" si="123"/>
        <v>9</v>
      </c>
      <c r="AV288" s="4">
        <f t="shared" si="111"/>
        <v>1</v>
      </c>
      <c r="AW288" s="4">
        <f t="shared" si="112"/>
        <v>1</v>
      </c>
      <c r="AX288" s="4">
        <f t="shared" si="113"/>
        <v>1</v>
      </c>
      <c r="AY288" s="4">
        <f t="shared" si="114"/>
        <v>1</v>
      </c>
      <c r="AZ288" s="4">
        <f t="shared" si="115"/>
        <v>1</v>
      </c>
      <c r="BA288" s="4">
        <f t="shared" si="116"/>
        <v>1</v>
      </c>
      <c r="BB288" s="4">
        <f t="shared" si="117"/>
        <v>1</v>
      </c>
      <c r="BC288" s="7">
        <f t="shared" si="118"/>
        <v>0</v>
      </c>
      <c r="BD288" s="7">
        <f t="shared" si="124"/>
        <v>1</v>
      </c>
      <c r="BE288" s="7">
        <f t="shared" si="125"/>
        <v>0</v>
      </c>
      <c r="BF288" s="7">
        <f t="shared" si="126"/>
        <v>0</v>
      </c>
      <c r="BG288" s="7">
        <f t="shared" si="127"/>
        <v>1</v>
      </c>
      <c r="BH288" s="4">
        <f t="shared" si="128"/>
        <v>1</v>
      </c>
      <c r="BI288" s="4">
        <f t="shared" si="119"/>
        <v>1</v>
      </c>
      <c r="BJ288" s="4">
        <f t="shared" si="120"/>
        <v>0</v>
      </c>
      <c r="BK288" s="4">
        <f t="shared" si="121"/>
        <v>1</v>
      </c>
    </row>
    <row r="289" spans="1:63" ht="90" customHeight="1" x14ac:dyDescent="0.25">
      <c r="A289" s="17" t="s">
        <v>692</v>
      </c>
      <c r="B289" s="23" t="s">
        <v>693</v>
      </c>
      <c r="C289" s="23" t="s">
        <v>2625</v>
      </c>
      <c r="D289" s="25">
        <v>8</v>
      </c>
      <c r="E289" s="23" t="s">
        <v>2620</v>
      </c>
      <c r="F289" s="24" t="s">
        <v>2621</v>
      </c>
      <c r="G289" s="24" t="s">
        <v>2622</v>
      </c>
      <c r="H289" s="14" t="s">
        <v>2893</v>
      </c>
      <c r="I289" s="24" t="s">
        <v>2623</v>
      </c>
      <c r="J289" s="24" t="s">
        <v>257</v>
      </c>
      <c r="K289" s="25" t="s">
        <v>2115</v>
      </c>
      <c r="L289" s="25" t="s">
        <v>2117</v>
      </c>
      <c r="M289" s="25" t="s">
        <v>2130</v>
      </c>
      <c r="N289" s="25" t="s">
        <v>51</v>
      </c>
      <c r="O289" s="25" t="s">
        <v>44</v>
      </c>
      <c r="P289" s="142" t="s">
        <v>3065</v>
      </c>
      <c r="Q289" s="14" t="s">
        <v>45</v>
      </c>
      <c r="R289" s="30">
        <v>1</v>
      </c>
      <c r="S289" s="26">
        <v>305000</v>
      </c>
      <c r="T289" s="26">
        <v>5000</v>
      </c>
      <c r="U289" s="26">
        <v>0</v>
      </c>
      <c r="V289" s="26">
        <v>0</v>
      </c>
      <c r="W289" s="26">
        <v>305000</v>
      </c>
      <c r="X289" s="26">
        <v>0</v>
      </c>
      <c r="Y289" s="26">
        <v>0</v>
      </c>
      <c r="Z289" s="26">
        <v>0</v>
      </c>
      <c r="AA289" s="31">
        <v>0</v>
      </c>
      <c r="AB289" s="31">
        <v>0</v>
      </c>
      <c r="AC289" s="31">
        <v>0</v>
      </c>
      <c r="AD289" s="31">
        <v>0</v>
      </c>
      <c r="AE289" s="16" t="s">
        <v>2627</v>
      </c>
      <c r="AF289" s="28">
        <v>50000</v>
      </c>
      <c r="AG289" s="28">
        <v>0</v>
      </c>
      <c r="AH289" s="28">
        <v>0</v>
      </c>
      <c r="AI289" s="28">
        <v>0</v>
      </c>
      <c r="AJ289" s="28">
        <v>50000</v>
      </c>
      <c r="AK289" s="28">
        <v>0</v>
      </c>
      <c r="AL289" s="28">
        <v>0</v>
      </c>
      <c r="AM289" s="15">
        <v>0</v>
      </c>
      <c r="AN289" s="15">
        <v>0</v>
      </c>
      <c r="AO289" s="15">
        <v>0</v>
      </c>
      <c r="AP289" s="15">
        <v>0</v>
      </c>
      <c r="AQ289" s="13"/>
      <c r="AR289" s="12">
        <f t="shared" si="109"/>
        <v>0</v>
      </c>
      <c r="AS289" s="12">
        <f t="shared" si="110"/>
        <v>0</v>
      </c>
      <c r="AT289" s="12" t="str">
        <f t="shared" si="122"/>
        <v>B3</v>
      </c>
      <c r="AU289" s="9">
        <f t="shared" si="123"/>
        <v>9</v>
      </c>
      <c r="AV289" s="4">
        <f t="shared" si="111"/>
        <v>1</v>
      </c>
      <c r="AW289" s="4">
        <f t="shared" si="112"/>
        <v>1</v>
      </c>
      <c r="AX289" s="4">
        <f t="shared" si="113"/>
        <v>1</v>
      </c>
      <c r="AY289" s="4">
        <f t="shared" si="114"/>
        <v>1</v>
      </c>
      <c r="AZ289" s="4">
        <f t="shared" si="115"/>
        <v>1</v>
      </c>
      <c r="BA289" s="4">
        <f t="shared" si="116"/>
        <v>1</v>
      </c>
      <c r="BB289" s="4">
        <f t="shared" si="117"/>
        <v>1</v>
      </c>
      <c r="BC289" s="7">
        <f t="shared" si="118"/>
        <v>0</v>
      </c>
      <c r="BD289" s="7">
        <f t="shared" si="124"/>
        <v>1</v>
      </c>
      <c r="BE289" s="7">
        <f t="shared" si="125"/>
        <v>0</v>
      </c>
      <c r="BF289" s="7">
        <f t="shared" si="126"/>
        <v>0</v>
      </c>
      <c r="BG289" s="7">
        <f t="shared" si="127"/>
        <v>1</v>
      </c>
      <c r="BH289" s="4">
        <f t="shared" si="128"/>
        <v>1</v>
      </c>
      <c r="BI289" s="4">
        <f t="shared" si="119"/>
        <v>1</v>
      </c>
      <c r="BJ289" s="4">
        <f t="shared" si="120"/>
        <v>0</v>
      </c>
      <c r="BK289" s="4">
        <f t="shared" si="121"/>
        <v>1</v>
      </c>
    </row>
    <row r="290" spans="1:63" ht="90" customHeight="1" x14ac:dyDescent="0.25">
      <c r="A290" s="17" t="s">
        <v>440</v>
      </c>
      <c r="B290" s="23" t="s">
        <v>441</v>
      </c>
      <c r="C290" s="23" t="s">
        <v>656</v>
      </c>
      <c r="D290" s="25"/>
      <c r="E290" s="23" t="s">
        <v>657</v>
      </c>
      <c r="F290" s="24" t="s">
        <v>658</v>
      </c>
      <c r="G290" s="24" t="s">
        <v>659</v>
      </c>
      <c r="H290" s="14" t="s">
        <v>2893</v>
      </c>
      <c r="I290" s="24" t="s">
        <v>446</v>
      </c>
      <c r="J290" s="24" t="s">
        <v>534</v>
      </c>
      <c r="K290" s="14" t="s">
        <v>2115</v>
      </c>
      <c r="L290" s="14" t="s">
        <v>2117</v>
      </c>
      <c r="M290" s="14" t="s">
        <v>2130</v>
      </c>
      <c r="N290" s="25" t="s">
        <v>51</v>
      </c>
      <c r="O290" s="25" t="s">
        <v>266</v>
      </c>
      <c r="P290" s="142" t="s">
        <v>3065</v>
      </c>
      <c r="Q290" s="14" t="s">
        <v>45</v>
      </c>
      <c r="R290" s="22"/>
      <c r="S290" s="26">
        <v>25000</v>
      </c>
      <c r="T290" s="26">
        <v>0</v>
      </c>
      <c r="U290" s="26">
        <v>0</v>
      </c>
      <c r="V290" s="26">
        <v>0</v>
      </c>
      <c r="W290" s="26">
        <v>0</v>
      </c>
      <c r="X290" s="26">
        <v>0</v>
      </c>
      <c r="Y290" s="26">
        <v>0</v>
      </c>
      <c r="Z290" s="26">
        <v>0</v>
      </c>
      <c r="AA290" s="31">
        <v>0</v>
      </c>
      <c r="AB290" s="31">
        <v>0</v>
      </c>
      <c r="AC290" s="31">
        <v>0</v>
      </c>
      <c r="AD290" s="31">
        <v>0</v>
      </c>
      <c r="AE290" s="16" t="s">
        <v>41</v>
      </c>
      <c r="AF290" s="26">
        <v>0</v>
      </c>
      <c r="AG290" s="26">
        <v>0</v>
      </c>
      <c r="AH290" s="26">
        <v>0</v>
      </c>
      <c r="AI290" s="26">
        <v>0</v>
      </c>
      <c r="AJ290" s="26">
        <v>0</v>
      </c>
      <c r="AK290" s="26">
        <v>0</v>
      </c>
      <c r="AL290" s="26">
        <v>0</v>
      </c>
      <c r="AM290" s="15">
        <v>0</v>
      </c>
      <c r="AN290" s="15">
        <v>0</v>
      </c>
      <c r="AO290" s="15">
        <v>0</v>
      </c>
      <c r="AP290" s="15">
        <v>0</v>
      </c>
      <c r="AQ290" s="13"/>
      <c r="AR290" s="12">
        <f t="shared" si="109"/>
        <v>1</v>
      </c>
      <c r="AS290" s="12">
        <f t="shared" si="110"/>
        <v>0</v>
      </c>
      <c r="AT290" s="12" t="str">
        <f t="shared" si="122"/>
        <v>B3</v>
      </c>
      <c r="AU290" s="9">
        <f t="shared" si="123"/>
        <v>6</v>
      </c>
      <c r="AV290" s="4">
        <f t="shared" si="111"/>
        <v>0</v>
      </c>
      <c r="AW290" s="4">
        <f t="shared" si="112"/>
        <v>1</v>
      </c>
      <c r="AX290" s="4">
        <f t="shared" si="113"/>
        <v>1</v>
      </c>
      <c r="AY290" s="4">
        <f t="shared" si="114"/>
        <v>0</v>
      </c>
      <c r="AZ290" s="4">
        <f t="shared" si="115"/>
        <v>0</v>
      </c>
      <c r="BA290" s="4">
        <f t="shared" si="116"/>
        <v>1</v>
      </c>
      <c r="BB290" s="4">
        <f t="shared" si="117"/>
        <v>1</v>
      </c>
      <c r="BC290" s="7">
        <f t="shared" si="118"/>
        <v>0</v>
      </c>
      <c r="BD290" s="7">
        <f t="shared" si="124"/>
        <v>1</v>
      </c>
      <c r="BE290" s="7">
        <f t="shared" si="125"/>
        <v>0</v>
      </c>
      <c r="BF290" s="7">
        <f t="shared" si="126"/>
        <v>0</v>
      </c>
      <c r="BG290" s="7">
        <f t="shared" si="127"/>
        <v>1</v>
      </c>
      <c r="BH290" s="4">
        <f t="shared" si="128"/>
        <v>1</v>
      </c>
      <c r="BI290" s="4">
        <f t="shared" si="119"/>
        <v>1</v>
      </c>
      <c r="BJ290" s="4">
        <f t="shared" si="120"/>
        <v>0</v>
      </c>
      <c r="BK290" s="4">
        <f t="shared" si="121"/>
        <v>1</v>
      </c>
    </row>
    <row r="291" spans="1:63" ht="90" customHeight="1" x14ac:dyDescent="0.25">
      <c r="A291" s="17" t="s">
        <v>440</v>
      </c>
      <c r="B291" s="23" t="s">
        <v>441</v>
      </c>
      <c r="C291" s="23" t="s">
        <v>660</v>
      </c>
      <c r="D291" s="25"/>
      <c r="E291" s="23" t="s">
        <v>661</v>
      </c>
      <c r="F291" s="24" t="s">
        <v>662</v>
      </c>
      <c r="G291" s="24" t="s">
        <v>659</v>
      </c>
      <c r="H291" s="14" t="s">
        <v>2893</v>
      </c>
      <c r="I291" s="24" t="s">
        <v>446</v>
      </c>
      <c r="J291" s="24" t="s">
        <v>534</v>
      </c>
      <c r="K291" s="14" t="s">
        <v>2115</v>
      </c>
      <c r="L291" s="14" t="s">
        <v>2117</v>
      </c>
      <c r="M291" s="14" t="s">
        <v>2130</v>
      </c>
      <c r="N291" s="25" t="s">
        <v>51</v>
      </c>
      <c r="O291" s="25" t="s">
        <v>266</v>
      </c>
      <c r="P291" s="142" t="s">
        <v>3065</v>
      </c>
      <c r="Q291" s="14" t="s">
        <v>45</v>
      </c>
      <c r="R291" s="22"/>
      <c r="S291" s="26">
        <v>25000</v>
      </c>
      <c r="T291" s="26">
        <v>0</v>
      </c>
      <c r="U291" s="26">
        <v>0</v>
      </c>
      <c r="V291" s="26">
        <v>0</v>
      </c>
      <c r="W291" s="26">
        <v>0</v>
      </c>
      <c r="X291" s="26">
        <v>0</v>
      </c>
      <c r="Y291" s="26">
        <v>0</v>
      </c>
      <c r="Z291" s="26">
        <v>0</v>
      </c>
      <c r="AA291" s="31">
        <v>0</v>
      </c>
      <c r="AB291" s="31">
        <v>0</v>
      </c>
      <c r="AC291" s="31">
        <v>0</v>
      </c>
      <c r="AD291" s="31">
        <v>0</v>
      </c>
      <c r="AE291" s="16" t="s">
        <v>41</v>
      </c>
      <c r="AF291" s="26">
        <v>0</v>
      </c>
      <c r="AG291" s="26">
        <v>0</v>
      </c>
      <c r="AH291" s="26">
        <v>0</v>
      </c>
      <c r="AI291" s="26">
        <v>0</v>
      </c>
      <c r="AJ291" s="26">
        <v>0</v>
      </c>
      <c r="AK291" s="26">
        <v>0</v>
      </c>
      <c r="AL291" s="26">
        <v>0</v>
      </c>
      <c r="AM291" s="15">
        <v>0</v>
      </c>
      <c r="AN291" s="15">
        <v>0</v>
      </c>
      <c r="AO291" s="15">
        <v>0</v>
      </c>
      <c r="AP291" s="15">
        <v>0</v>
      </c>
      <c r="AQ291" s="13"/>
      <c r="AR291" s="12">
        <f t="shared" si="109"/>
        <v>1</v>
      </c>
      <c r="AS291" s="12">
        <f t="shared" si="110"/>
        <v>0</v>
      </c>
      <c r="AT291" s="12" t="str">
        <f t="shared" si="122"/>
        <v>B3</v>
      </c>
      <c r="AU291" s="9">
        <f t="shared" si="123"/>
        <v>6</v>
      </c>
      <c r="AV291" s="4">
        <f t="shared" si="111"/>
        <v>0</v>
      </c>
      <c r="AW291" s="4">
        <f t="shared" si="112"/>
        <v>1</v>
      </c>
      <c r="AX291" s="4">
        <f t="shared" si="113"/>
        <v>1</v>
      </c>
      <c r="AY291" s="4">
        <f t="shared" si="114"/>
        <v>0</v>
      </c>
      <c r="AZ291" s="4">
        <f t="shared" si="115"/>
        <v>0</v>
      </c>
      <c r="BA291" s="4">
        <f t="shared" si="116"/>
        <v>1</v>
      </c>
      <c r="BB291" s="4">
        <f t="shared" si="117"/>
        <v>1</v>
      </c>
      <c r="BC291" s="7">
        <f t="shared" si="118"/>
        <v>0</v>
      </c>
      <c r="BD291" s="7">
        <f t="shared" si="124"/>
        <v>1</v>
      </c>
      <c r="BE291" s="7">
        <f t="shared" si="125"/>
        <v>0</v>
      </c>
      <c r="BF291" s="7">
        <f t="shared" si="126"/>
        <v>0</v>
      </c>
      <c r="BG291" s="7">
        <f t="shared" si="127"/>
        <v>1</v>
      </c>
      <c r="BH291" s="4">
        <f t="shared" si="128"/>
        <v>1</v>
      </c>
      <c r="BI291" s="4">
        <f t="shared" si="119"/>
        <v>1</v>
      </c>
      <c r="BJ291" s="4">
        <f t="shared" si="120"/>
        <v>0</v>
      </c>
      <c r="BK291" s="4">
        <f t="shared" si="121"/>
        <v>1</v>
      </c>
    </row>
    <row r="292" spans="1:63" ht="90" customHeight="1" x14ac:dyDescent="0.25">
      <c r="A292" s="17" t="s">
        <v>440</v>
      </c>
      <c r="B292" s="23" t="s">
        <v>441</v>
      </c>
      <c r="C292" s="23" t="s">
        <v>675</v>
      </c>
      <c r="D292" s="25"/>
      <c r="E292" s="23" t="s">
        <v>676</v>
      </c>
      <c r="F292" s="24" t="s">
        <v>2881</v>
      </c>
      <c r="G292" s="24" t="s">
        <v>659</v>
      </c>
      <c r="H292" s="14" t="s">
        <v>2893</v>
      </c>
      <c r="I292" s="24" t="s">
        <v>446</v>
      </c>
      <c r="J292" s="24" t="s">
        <v>534</v>
      </c>
      <c r="K292" s="14" t="s">
        <v>2115</v>
      </c>
      <c r="L292" s="14" t="s">
        <v>2117</v>
      </c>
      <c r="M292" s="14" t="s">
        <v>2130</v>
      </c>
      <c r="N292" s="25" t="s">
        <v>1676</v>
      </c>
      <c r="O292" s="25" t="s">
        <v>266</v>
      </c>
      <c r="P292" s="142" t="s">
        <v>3065</v>
      </c>
      <c r="Q292" s="14" t="s">
        <v>111</v>
      </c>
      <c r="R292" s="30"/>
      <c r="S292" s="26">
        <v>12000</v>
      </c>
      <c r="T292" s="26">
        <v>0</v>
      </c>
      <c r="U292" s="26">
        <v>12000</v>
      </c>
      <c r="V292" s="26">
        <v>0</v>
      </c>
      <c r="W292" s="26">
        <v>0</v>
      </c>
      <c r="X292" s="26">
        <v>0</v>
      </c>
      <c r="Y292" s="26">
        <v>0</v>
      </c>
      <c r="Z292" s="26">
        <v>0</v>
      </c>
      <c r="AA292" s="31">
        <v>0</v>
      </c>
      <c r="AB292" s="31">
        <v>0</v>
      </c>
      <c r="AC292" s="31">
        <v>0</v>
      </c>
      <c r="AD292" s="31">
        <v>0</v>
      </c>
      <c r="AE292" s="16" t="s">
        <v>41</v>
      </c>
      <c r="AF292" s="26">
        <v>0</v>
      </c>
      <c r="AG292" s="26">
        <v>0</v>
      </c>
      <c r="AH292" s="26">
        <v>0</v>
      </c>
      <c r="AI292" s="26">
        <v>0</v>
      </c>
      <c r="AJ292" s="26">
        <v>0</v>
      </c>
      <c r="AK292" s="26">
        <v>0</v>
      </c>
      <c r="AL292" s="26">
        <v>0</v>
      </c>
      <c r="AM292" s="15">
        <v>0</v>
      </c>
      <c r="AN292" s="15">
        <v>0</v>
      </c>
      <c r="AO292" s="15">
        <v>0</v>
      </c>
      <c r="AP292" s="15">
        <v>0</v>
      </c>
      <c r="AQ292" s="13"/>
      <c r="AR292" s="12">
        <f t="shared" si="109"/>
        <v>1</v>
      </c>
      <c r="AS292" s="12">
        <f t="shared" si="110"/>
        <v>0</v>
      </c>
      <c r="AT292" s="12" t="str">
        <f t="shared" si="122"/>
        <v>B3</v>
      </c>
      <c r="AU292" s="9">
        <f t="shared" si="123"/>
        <v>7</v>
      </c>
      <c r="AV292" s="4">
        <f t="shared" si="111"/>
        <v>1</v>
      </c>
      <c r="AW292" s="4">
        <f t="shared" si="112"/>
        <v>1</v>
      </c>
      <c r="AX292" s="4">
        <f t="shared" si="113"/>
        <v>1</v>
      </c>
      <c r="AY292" s="4">
        <f t="shared" si="114"/>
        <v>0</v>
      </c>
      <c r="AZ292" s="4">
        <f t="shared" si="115"/>
        <v>0</v>
      </c>
      <c r="BA292" s="4">
        <f t="shared" si="116"/>
        <v>1</v>
      </c>
      <c r="BB292" s="4">
        <f t="shared" si="117"/>
        <v>1</v>
      </c>
      <c r="BC292" s="7">
        <f t="shared" si="118"/>
        <v>0</v>
      </c>
      <c r="BD292" s="7">
        <f t="shared" si="124"/>
        <v>1</v>
      </c>
      <c r="BE292" s="7">
        <f t="shared" si="125"/>
        <v>0</v>
      </c>
      <c r="BF292" s="7">
        <f t="shared" si="126"/>
        <v>0</v>
      </c>
      <c r="BG292" s="7">
        <f t="shared" si="127"/>
        <v>1</v>
      </c>
      <c r="BH292" s="4">
        <f t="shared" si="128"/>
        <v>1</v>
      </c>
      <c r="BI292" s="4">
        <f t="shared" si="119"/>
        <v>1</v>
      </c>
      <c r="BJ292" s="4">
        <f t="shared" si="120"/>
        <v>1</v>
      </c>
      <c r="BK292" s="4">
        <f t="shared" si="121"/>
        <v>0</v>
      </c>
    </row>
    <row r="293" spans="1:63" ht="90" customHeight="1" x14ac:dyDescent="0.25">
      <c r="A293" s="17" t="s">
        <v>440</v>
      </c>
      <c r="B293" s="23" t="s">
        <v>441</v>
      </c>
      <c r="C293" s="23" t="s">
        <v>681</v>
      </c>
      <c r="D293" s="25"/>
      <c r="E293" s="23" t="s">
        <v>682</v>
      </c>
      <c r="F293" s="24" t="s">
        <v>683</v>
      </c>
      <c r="G293" s="24" t="s">
        <v>659</v>
      </c>
      <c r="H293" s="14" t="s">
        <v>2893</v>
      </c>
      <c r="I293" s="24" t="s">
        <v>446</v>
      </c>
      <c r="J293" s="24" t="s">
        <v>534</v>
      </c>
      <c r="K293" s="14" t="s">
        <v>2115</v>
      </c>
      <c r="L293" s="14" t="s">
        <v>2117</v>
      </c>
      <c r="M293" s="14" t="s">
        <v>2130</v>
      </c>
      <c r="N293" s="25" t="s">
        <v>1676</v>
      </c>
      <c r="O293" s="25" t="s">
        <v>266</v>
      </c>
      <c r="P293" s="142" t="s">
        <v>3065</v>
      </c>
      <c r="Q293" s="14" t="s">
        <v>111</v>
      </c>
      <c r="R293" s="22"/>
      <c r="S293" s="26">
        <v>6000</v>
      </c>
      <c r="T293" s="26">
        <v>0</v>
      </c>
      <c r="U293" s="26">
        <v>6000</v>
      </c>
      <c r="V293" s="26">
        <v>0</v>
      </c>
      <c r="W293" s="26">
        <v>0</v>
      </c>
      <c r="X293" s="26">
        <v>0</v>
      </c>
      <c r="Y293" s="26">
        <v>0</v>
      </c>
      <c r="Z293" s="26">
        <v>0</v>
      </c>
      <c r="AA293" s="31">
        <v>0</v>
      </c>
      <c r="AB293" s="31">
        <v>0</v>
      </c>
      <c r="AC293" s="31">
        <v>0</v>
      </c>
      <c r="AD293" s="31">
        <v>0</v>
      </c>
      <c r="AE293" s="16" t="s">
        <v>41</v>
      </c>
      <c r="AF293" s="26">
        <v>0</v>
      </c>
      <c r="AG293" s="26">
        <v>0</v>
      </c>
      <c r="AH293" s="26">
        <v>0</v>
      </c>
      <c r="AI293" s="26">
        <v>0</v>
      </c>
      <c r="AJ293" s="26">
        <v>0</v>
      </c>
      <c r="AK293" s="26">
        <v>0</v>
      </c>
      <c r="AL293" s="26">
        <v>0</v>
      </c>
      <c r="AM293" s="15">
        <v>0</v>
      </c>
      <c r="AN293" s="15">
        <v>0</v>
      </c>
      <c r="AO293" s="15">
        <v>0</v>
      </c>
      <c r="AP293" s="15">
        <v>0</v>
      </c>
      <c r="AQ293" s="13"/>
      <c r="AR293" s="12">
        <f t="shared" si="109"/>
        <v>1</v>
      </c>
      <c r="AS293" s="12">
        <f t="shared" si="110"/>
        <v>0</v>
      </c>
      <c r="AT293" s="12" t="str">
        <f t="shared" si="122"/>
        <v>B3</v>
      </c>
      <c r="AU293" s="9">
        <f t="shared" si="123"/>
        <v>7</v>
      </c>
      <c r="AV293" s="4">
        <f t="shared" si="111"/>
        <v>1</v>
      </c>
      <c r="AW293" s="4">
        <f t="shared" si="112"/>
        <v>1</v>
      </c>
      <c r="AX293" s="4">
        <f t="shared" si="113"/>
        <v>1</v>
      </c>
      <c r="AY293" s="4">
        <f t="shared" si="114"/>
        <v>0</v>
      </c>
      <c r="AZ293" s="4">
        <f t="shared" si="115"/>
        <v>0</v>
      </c>
      <c r="BA293" s="4">
        <f t="shared" si="116"/>
        <v>1</v>
      </c>
      <c r="BB293" s="4">
        <f t="shared" si="117"/>
        <v>1</v>
      </c>
      <c r="BC293" s="7">
        <f t="shared" si="118"/>
        <v>0</v>
      </c>
      <c r="BD293" s="7">
        <f t="shared" si="124"/>
        <v>1</v>
      </c>
      <c r="BE293" s="7">
        <f t="shared" si="125"/>
        <v>0</v>
      </c>
      <c r="BF293" s="7">
        <f t="shared" si="126"/>
        <v>0</v>
      </c>
      <c r="BG293" s="7">
        <f t="shared" si="127"/>
        <v>1</v>
      </c>
      <c r="BH293" s="4">
        <f t="shared" si="128"/>
        <v>1</v>
      </c>
      <c r="BI293" s="4">
        <f t="shared" si="119"/>
        <v>1</v>
      </c>
      <c r="BJ293" s="4">
        <f t="shared" si="120"/>
        <v>1</v>
      </c>
      <c r="BK293" s="4">
        <f t="shared" si="121"/>
        <v>0</v>
      </c>
    </row>
    <row r="294" spans="1:63" ht="90" customHeight="1" x14ac:dyDescent="0.25">
      <c r="A294" s="17" t="s">
        <v>725</v>
      </c>
      <c r="B294" s="23" t="s">
        <v>726</v>
      </c>
      <c r="C294" s="23" t="s">
        <v>727</v>
      </c>
      <c r="D294" s="18">
        <v>1</v>
      </c>
      <c r="E294" s="23" t="s">
        <v>728</v>
      </c>
      <c r="F294" s="24" t="s">
        <v>729</v>
      </c>
      <c r="G294" s="24" t="s">
        <v>730</v>
      </c>
      <c r="H294" s="14"/>
      <c r="I294" s="24" t="s">
        <v>2230</v>
      </c>
      <c r="J294" s="24" t="s">
        <v>731</v>
      </c>
      <c r="K294" s="25" t="s">
        <v>2113</v>
      </c>
      <c r="L294" s="25" t="s">
        <v>2118</v>
      </c>
      <c r="M294" s="25" t="s">
        <v>2118</v>
      </c>
      <c r="N294" s="14" t="s">
        <v>265</v>
      </c>
      <c r="O294" s="25" t="s">
        <v>44</v>
      </c>
      <c r="P294" s="142" t="s">
        <v>3065</v>
      </c>
      <c r="Q294" s="14" t="s">
        <v>111</v>
      </c>
      <c r="R294" s="22">
        <v>1</v>
      </c>
      <c r="S294" s="26">
        <v>2019014</v>
      </c>
      <c r="T294" s="26">
        <v>0</v>
      </c>
      <c r="U294" s="31">
        <v>0</v>
      </c>
      <c r="V294" s="26">
        <v>2019014</v>
      </c>
      <c r="W294" s="26">
        <v>0</v>
      </c>
      <c r="X294" s="26">
        <v>0</v>
      </c>
      <c r="Y294" s="26">
        <v>0</v>
      </c>
      <c r="Z294" s="26">
        <v>0</v>
      </c>
      <c r="AA294" s="31">
        <v>0</v>
      </c>
      <c r="AB294" s="31">
        <v>0</v>
      </c>
      <c r="AC294" s="31">
        <v>0</v>
      </c>
      <c r="AD294" s="31">
        <v>0</v>
      </c>
      <c r="AE294" s="16" t="s">
        <v>41</v>
      </c>
      <c r="AF294" s="26">
        <v>0</v>
      </c>
      <c r="AG294" s="26">
        <v>0</v>
      </c>
      <c r="AH294" s="26">
        <v>0</v>
      </c>
      <c r="AI294" s="26">
        <v>0</v>
      </c>
      <c r="AJ294" s="26">
        <v>0</v>
      </c>
      <c r="AK294" s="26">
        <v>0</v>
      </c>
      <c r="AL294" s="26">
        <v>0</v>
      </c>
      <c r="AM294" s="15">
        <v>0</v>
      </c>
      <c r="AN294" s="15">
        <v>0</v>
      </c>
      <c r="AO294" s="15">
        <v>0</v>
      </c>
      <c r="AP294" s="15">
        <v>0</v>
      </c>
      <c r="AQ294" s="13" t="s">
        <v>2231</v>
      </c>
      <c r="AR294" s="12">
        <f t="shared" si="109"/>
        <v>0</v>
      </c>
      <c r="AS294" s="12">
        <f t="shared" si="110"/>
        <v>1</v>
      </c>
      <c r="AT294" s="12" t="str">
        <f t="shared" si="122"/>
        <v>0</v>
      </c>
      <c r="AU294" s="9">
        <f t="shared" si="123"/>
        <v>8</v>
      </c>
      <c r="AV294" s="4">
        <f t="shared" si="111"/>
        <v>1</v>
      </c>
      <c r="AW294" s="4">
        <f t="shared" si="112"/>
        <v>1</v>
      </c>
      <c r="AX294" s="4">
        <f t="shared" si="113"/>
        <v>1</v>
      </c>
      <c r="AY294" s="4">
        <f t="shared" si="114"/>
        <v>1</v>
      </c>
      <c r="AZ294" s="4">
        <f t="shared" si="115"/>
        <v>1</v>
      </c>
      <c r="BA294" s="4">
        <f t="shared" si="116"/>
        <v>0</v>
      </c>
      <c r="BB294" s="4">
        <f t="shared" si="117"/>
        <v>0</v>
      </c>
      <c r="BC294" s="7">
        <f t="shared" si="118"/>
        <v>0</v>
      </c>
      <c r="BD294" s="7">
        <f t="shared" si="124"/>
        <v>1</v>
      </c>
      <c r="BE294" s="7">
        <f t="shared" si="125"/>
        <v>1</v>
      </c>
      <c r="BF294" s="7">
        <f t="shared" si="126"/>
        <v>0</v>
      </c>
      <c r="BG294" s="7">
        <f t="shared" si="127"/>
        <v>0</v>
      </c>
      <c r="BH294" s="4">
        <f t="shared" si="128"/>
        <v>1</v>
      </c>
      <c r="BI294" s="4">
        <f t="shared" si="119"/>
        <v>1</v>
      </c>
      <c r="BJ294" s="4">
        <f t="shared" si="120"/>
        <v>1</v>
      </c>
      <c r="BK294" s="4">
        <f t="shared" si="121"/>
        <v>0</v>
      </c>
    </row>
    <row r="295" spans="1:63" ht="90" customHeight="1" x14ac:dyDescent="0.25">
      <c r="A295" s="54" t="s">
        <v>1370</v>
      </c>
      <c r="B295" s="55" t="s">
        <v>1371</v>
      </c>
      <c r="C295" s="55" t="s">
        <v>1390</v>
      </c>
      <c r="D295" s="56">
        <v>7</v>
      </c>
      <c r="E295" s="55" t="s">
        <v>1391</v>
      </c>
      <c r="F295" s="29" t="s">
        <v>1392</v>
      </c>
      <c r="G295" s="29" t="s">
        <v>1393</v>
      </c>
      <c r="H295" s="14" t="s">
        <v>2893</v>
      </c>
      <c r="I295" s="29" t="s">
        <v>2092</v>
      </c>
      <c r="J295" s="29" t="s">
        <v>1394</v>
      </c>
      <c r="K295" s="14" t="s">
        <v>2115</v>
      </c>
      <c r="L295" s="14" t="s">
        <v>2117</v>
      </c>
      <c r="M295" s="14" t="s">
        <v>2130</v>
      </c>
      <c r="N295" s="25" t="s">
        <v>51</v>
      </c>
      <c r="O295" s="25" t="s">
        <v>44</v>
      </c>
      <c r="P295" s="142" t="s">
        <v>3065</v>
      </c>
      <c r="Q295" s="14" t="s">
        <v>45</v>
      </c>
      <c r="R295" s="22">
        <v>1</v>
      </c>
      <c r="S295" s="41">
        <v>155000</v>
      </c>
      <c r="T295" s="41">
        <v>0</v>
      </c>
      <c r="U295" s="41">
        <v>0</v>
      </c>
      <c r="V295" s="41">
        <v>0</v>
      </c>
      <c r="W295" s="41">
        <v>155000</v>
      </c>
      <c r="X295" s="41">
        <v>0</v>
      </c>
      <c r="Y295" s="41">
        <v>0</v>
      </c>
      <c r="Z295" s="41">
        <v>0</v>
      </c>
      <c r="AA295" s="31">
        <v>0</v>
      </c>
      <c r="AB295" s="31">
        <v>0</v>
      </c>
      <c r="AC295" s="31">
        <v>0</v>
      </c>
      <c r="AD295" s="31">
        <v>0</v>
      </c>
      <c r="AE295" s="16" t="s">
        <v>41</v>
      </c>
      <c r="AF295" s="41">
        <v>0</v>
      </c>
      <c r="AG295" s="41">
        <v>0</v>
      </c>
      <c r="AH295" s="41">
        <v>0</v>
      </c>
      <c r="AI295" s="41">
        <v>0</v>
      </c>
      <c r="AJ295" s="41">
        <v>0</v>
      </c>
      <c r="AK295" s="41">
        <v>0</v>
      </c>
      <c r="AL295" s="41">
        <v>0</v>
      </c>
      <c r="AM295" s="15">
        <v>0</v>
      </c>
      <c r="AN295" s="15">
        <v>0</v>
      </c>
      <c r="AO295" s="15">
        <v>0</v>
      </c>
      <c r="AP295" s="15">
        <v>0</v>
      </c>
      <c r="AQ295" s="53" t="s">
        <v>1395</v>
      </c>
      <c r="AR295" s="12">
        <f t="shared" si="109"/>
        <v>0</v>
      </c>
      <c r="AS295" s="12">
        <f t="shared" si="110"/>
        <v>0</v>
      </c>
      <c r="AT295" s="12" t="str">
        <f t="shared" si="122"/>
        <v>B3</v>
      </c>
      <c r="AU295" s="9">
        <f t="shared" si="123"/>
        <v>9</v>
      </c>
      <c r="AV295" s="4">
        <f t="shared" si="111"/>
        <v>1</v>
      </c>
      <c r="AW295" s="4">
        <f t="shared" si="112"/>
        <v>1</v>
      </c>
      <c r="AX295" s="4">
        <f t="shared" si="113"/>
        <v>1</v>
      </c>
      <c r="AY295" s="4">
        <f t="shared" si="114"/>
        <v>1</v>
      </c>
      <c r="AZ295" s="4">
        <f t="shared" si="115"/>
        <v>1</v>
      </c>
      <c r="BA295" s="4">
        <f t="shared" si="116"/>
        <v>1</v>
      </c>
      <c r="BB295" s="4">
        <f t="shared" si="117"/>
        <v>1</v>
      </c>
      <c r="BC295" s="7">
        <f t="shared" si="118"/>
        <v>0</v>
      </c>
      <c r="BD295" s="7">
        <f t="shared" si="124"/>
        <v>1</v>
      </c>
      <c r="BE295" s="7">
        <f t="shared" si="125"/>
        <v>0</v>
      </c>
      <c r="BF295" s="7">
        <f t="shared" si="126"/>
        <v>0</v>
      </c>
      <c r="BG295" s="7">
        <f t="shared" si="127"/>
        <v>1</v>
      </c>
      <c r="BH295" s="4">
        <f t="shared" si="128"/>
        <v>1</v>
      </c>
      <c r="BI295" s="4">
        <f t="shared" si="119"/>
        <v>1</v>
      </c>
      <c r="BJ295" s="4">
        <f t="shared" si="120"/>
        <v>0</v>
      </c>
      <c r="BK295" s="4">
        <f t="shared" si="121"/>
        <v>1</v>
      </c>
    </row>
    <row r="296" spans="1:63" ht="90" customHeight="1" x14ac:dyDescent="0.25">
      <c r="A296" s="54" t="s">
        <v>1370</v>
      </c>
      <c r="B296" s="55" t="s">
        <v>1371</v>
      </c>
      <c r="C296" s="55" t="s">
        <v>1385</v>
      </c>
      <c r="D296" s="14">
        <v>1</v>
      </c>
      <c r="E296" s="55" t="s">
        <v>1386</v>
      </c>
      <c r="F296" s="29" t="s">
        <v>2240</v>
      </c>
      <c r="G296" s="29" t="s">
        <v>2241</v>
      </c>
      <c r="H296" s="14" t="s">
        <v>2893</v>
      </c>
      <c r="I296" s="29" t="s">
        <v>2091</v>
      </c>
      <c r="J296" s="29" t="s">
        <v>2242</v>
      </c>
      <c r="K296" s="25" t="s">
        <v>2113</v>
      </c>
      <c r="L296" s="25" t="s">
        <v>2118</v>
      </c>
      <c r="M296" s="25" t="s">
        <v>2118</v>
      </c>
      <c r="N296" s="25" t="s">
        <v>51</v>
      </c>
      <c r="O296" s="25" t="s">
        <v>44</v>
      </c>
      <c r="P296" s="142" t="s">
        <v>3065</v>
      </c>
      <c r="Q296" s="14" t="s">
        <v>111</v>
      </c>
      <c r="R296" s="22">
        <v>1</v>
      </c>
      <c r="S296" s="40">
        <v>280000</v>
      </c>
      <c r="T296" s="21">
        <v>10000</v>
      </c>
      <c r="U296" s="21">
        <v>0</v>
      </c>
      <c r="V296" s="21">
        <v>280000</v>
      </c>
      <c r="W296" s="21">
        <v>0</v>
      </c>
      <c r="X296" s="21">
        <v>0</v>
      </c>
      <c r="Y296" s="21">
        <v>0</v>
      </c>
      <c r="Z296" s="21">
        <v>0</v>
      </c>
      <c r="AA296" s="31">
        <v>0</v>
      </c>
      <c r="AB296" s="31">
        <v>0</v>
      </c>
      <c r="AC296" s="31">
        <v>0</v>
      </c>
      <c r="AD296" s="31">
        <v>0</v>
      </c>
      <c r="AE296" s="16" t="s">
        <v>41</v>
      </c>
      <c r="AF296" s="41">
        <v>0</v>
      </c>
      <c r="AG296" s="41">
        <v>0</v>
      </c>
      <c r="AH296" s="41">
        <v>0</v>
      </c>
      <c r="AI296" s="41">
        <v>0</v>
      </c>
      <c r="AJ296" s="41">
        <v>0</v>
      </c>
      <c r="AK296" s="41">
        <v>0</v>
      </c>
      <c r="AL296" s="41">
        <v>0</v>
      </c>
      <c r="AM296" s="15">
        <v>0</v>
      </c>
      <c r="AN296" s="15">
        <v>0</v>
      </c>
      <c r="AO296" s="15">
        <v>0</v>
      </c>
      <c r="AP296" s="15">
        <v>0</v>
      </c>
      <c r="AQ296" s="62" t="s">
        <v>2243</v>
      </c>
      <c r="AR296" s="12">
        <f t="shared" si="109"/>
        <v>0</v>
      </c>
      <c r="AS296" s="12">
        <f t="shared" si="110"/>
        <v>0</v>
      </c>
      <c r="AT296" s="12" t="str">
        <f t="shared" si="122"/>
        <v>0</v>
      </c>
      <c r="AU296" s="9">
        <f t="shared" si="123"/>
        <v>8</v>
      </c>
      <c r="AV296" s="4">
        <f t="shared" si="111"/>
        <v>1</v>
      </c>
      <c r="AW296" s="4">
        <f t="shared" si="112"/>
        <v>1</v>
      </c>
      <c r="AX296" s="4">
        <f t="shared" si="113"/>
        <v>1</v>
      </c>
      <c r="AY296" s="4">
        <f t="shared" si="114"/>
        <v>1</v>
      </c>
      <c r="AZ296" s="4">
        <f t="shared" si="115"/>
        <v>1</v>
      </c>
      <c r="BA296" s="4">
        <f t="shared" si="116"/>
        <v>1</v>
      </c>
      <c r="BB296" s="4">
        <f t="shared" si="117"/>
        <v>1</v>
      </c>
      <c r="BC296" s="7">
        <f t="shared" si="118"/>
        <v>0</v>
      </c>
      <c r="BD296" s="7">
        <f t="shared" si="124"/>
        <v>1</v>
      </c>
      <c r="BE296" s="7">
        <f t="shared" si="125"/>
        <v>1</v>
      </c>
      <c r="BF296" s="7">
        <f t="shared" si="126"/>
        <v>0</v>
      </c>
      <c r="BG296" s="7">
        <f t="shared" si="127"/>
        <v>0</v>
      </c>
      <c r="BH296" s="4">
        <f t="shared" si="128"/>
        <v>1</v>
      </c>
      <c r="BI296" s="4">
        <f t="shared" si="119"/>
        <v>0</v>
      </c>
      <c r="BJ296" s="4">
        <f t="shared" si="120"/>
        <v>0</v>
      </c>
      <c r="BK296" s="4">
        <f t="shared" si="121"/>
        <v>0</v>
      </c>
    </row>
    <row r="297" spans="1:63" ht="90" customHeight="1" x14ac:dyDescent="0.25">
      <c r="A297" s="54" t="s">
        <v>1370</v>
      </c>
      <c r="B297" s="55" t="s">
        <v>1371</v>
      </c>
      <c r="C297" s="55" t="s">
        <v>1410</v>
      </c>
      <c r="D297" s="14">
        <v>6</v>
      </c>
      <c r="E297" s="55" t="s">
        <v>1411</v>
      </c>
      <c r="F297" s="29" t="s">
        <v>1412</v>
      </c>
      <c r="G297" s="29" t="s">
        <v>1413</v>
      </c>
      <c r="H297" s="14" t="s">
        <v>2893</v>
      </c>
      <c r="I297" s="29" t="s">
        <v>2082</v>
      </c>
      <c r="J297" s="29" t="s">
        <v>1414</v>
      </c>
      <c r="K297" s="25" t="s">
        <v>2115</v>
      </c>
      <c r="L297" s="25" t="s">
        <v>2117</v>
      </c>
      <c r="M297" s="25" t="s">
        <v>2130</v>
      </c>
      <c r="N297" s="25" t="s">
        <v>51</v>
      </c>
      <c r="O297" s="25" t="s">
        <v>44</v>
      </c>
      <c r="P297" s="142" t="s">
        <v>3065</v>
      </c>
      <c r="Q297" s="14" t="s">
        <v>111</v>
      </c>
      <c r="R297" s="22">
        <v>1</v>
      </c>
      <c r="S297" s="40">
        <v>60000</v>
      </c>
      <c r="T297" s="21">
        <v>0</v>
      </c>
      <c r="U297" s="21">
        <v>0</v>
      </c>
      <c r="V297" s="36">
        <v>0</v>
      </c>
      <c r="W297" s="21">
        <v>60000</v>
      </c>
      <c r="X297" s="21">
        <v>0</v>
      </c>
      <c r="Y297" s="21">
        <v>0</v>
      </c>
      <c r="Z297" s="21">
        <v>0</v>
      </c>
      <c r="AA297" s="31">
        <v>0</v>
      </c>
      <c r="AB297" s="31">
        <v>0</v>
      </c>
      <c r="AC297" s="31">
        <v>0</v>
      </c>
      <c r="AD297" s="31">
        <v>0</v>
      </c>
      <c r="AE297" s="16" t="s">
        <v>41</v>
      </c>
      <c r="AF297" s="41">
        <v>0</v>
      </c>
      <c r="AG297" s="41">
        <v>0</v>
      </c>
      <c r="AH297" s="41">
        <v>0</v>
      </c>
      <c r="AI297" s="41">
        <v>0</v>
      </c>
      <c r="AJ297" s="41">
        <v>0</v>
      </c>
      <c r="AK297" s="41">
        <v>0</v>
      </c>
      <c r="AL297" s="41">
        <v>0</v>
      </c>
      <c r="AM297" s="15">
        <v>0</v>
      </c>
      <c r="AN297" s="15">
        <v>0</v>
      </c>
      <c r="AO297" s="15">
        <v>0</v>
      </c>
      <c r="AP297" s="15">
        <v>0</v>
      </c>
      <c r="AQ297" s="62" t="s">
        <v>1415</v>
      </c>
      <c r="AR297" s="12">
        <f t="shared" si="109"/>
        <v>1</v>
      </c>
      <c r="AS297" s="12">
        <f t="shared" si="110"/>
        <v>0</v>
      </c>
      <c r="AT297" s="12" t="str">
        <f t="shared" si="122"/>
        <v>B3</v>
      </c>
      <c r="AU297" s="9">
        <f t="shared" si="123"/>
        <v>8</v>
      </c>
      <c r="AV297" s="4">
        <f t="shared" si="111"/>
        <v>1</v>
      </c>
      <c r="AW297" s="4">
        <f t="shared" si="112"/>
        <v>1</v>
      </c>
      <c r="AX297" s="4">
        <f t="shared" si="113"/>
        <v>1</v>
      </c>
      <c r="AY297" s="4">
        <f t="shared" si="114"/>
        <v>1</v>
      </c>
      <c r="AZ297" s="4">
        <f t="shared" si="115"/>
        <v>1</v>
      </c>
      <c r="BA297" s="4">
        <f t="shared" si="116"/>
        <v>1</v>
      </c>
      <c r="BB297" s="4">
        <f t="shared" si="117"/>
        <v>1</v>
      </c>
      <c r="BC297" s="7">
        <f t="shared" si="118"/>
        <v>0</v>
      </c>
      <c r="BD297" s="7">
        <f t="shared" si="124"/>
        <v>1</v>
      </c>
      <c r="BE297" s="7">
        <f t="shared" si="125"/>
        <v>0</v>
      </c>
      <c r="BF297" s="7">
        <f t="shared" si="126"/>
        <v>0</v>
      </c>
      <c r="BG297" s="7">
        <f t="shared" si="127"/>
        <v>1</v>
      </c>
      <c r="BH297" s="4">
        <f t="shared" si="128"/>
        <v>1</v>
      </c>
      <c r="BI297" s="4">
        <f t="shared" si="119"/>
        <v>0</v>
      </c>
      <c r="BJ297" s="4">
        <f t="shared" si="120"/>
        <v>0</v>
      </c>
      <c r="BK297" s="4">
        <f t="shared" si="121"/>
        <v>0</v>
      </c>
    </row>
    <row r="298" spans="1:63" ht="90" customHeight="1" x14ac:dyDescent="0.25">
      <c r="A298" s="54" t="s">
        <v>1012</v>
      </c>
      <c r="B298" s="55" t="s">
        <v>1222</v>
      </c>
      <c r="C298" s="55" t="s">
        <v>1223</v>
      </c>
      <c r="D298" s="56">
        <v>2</v>
      </c>
      <c r="E298" s="55" t="s">
        <v>2754</v>
      </c>
      <c r="F298" s="29" t="s">
        <v>1224</v>
      </c>
      <c r="G298" s="29" t="s">
        <v>2755</v>
      </c>
      <c r="H298" s="14" t="s">
        <v>2893</v>
      </c>
      <c r="I298" s="29" t="s">
        <v>2078</v>
      </c>
      <c r="J298" s="29" t="s">
        <v>1225</v>
      </c>
      <c r="K298" s="14" t="s">
        <v>2115</v>
      </c>
      <c r="L298" s="25" t="s">
        <v>2122</v>
      </c>
      <c r="M298" s="14" t="s">
        <v>2147</v>
      </c>
      <c r="N298" s="25" t="s">
        <v>51</v>
      </c>
      <c r="O298" s="25" t="s">
        <v>44</v>
      </c>
      <c r="P298" s="142" t="s">
        <v>3065</v>
      </c>
      <c r="Q298" s="14" t="s">
        <v>45</v>
      </c>
      <c r="R298" s="22">
        <v>1</v>
      </c>
      <c r="S298" s="57">
        <v>30000</v>
      </c>
      <c r="T298" s="57">
        <v>0</v>
      </c>
      <c r="U298" s="57">
        <v>0</v>
      </c>
      <c r="V298" s="57">
        <v>0</v>
      </c>
      <c r="W298" s="57">
        <v>0</v>
      </c>
      <c r="X298" s="57">
        <v>30000</v>
      </c>
      <c r="Y298" s="57">
        <v>0</v>
      </c>
      <c r="Z298" s="57">
        <v>0</v>
      </c>
      <c r="AA298" s="31">
        <v>0</v>
      </c>
      <c r="AB298" s="31">
        <v>0</v>
      </c>
      <c r="AC298" s="31">
        <v>0</v>
      </c>
      <c r="AD298" s="31">
        <v>0</v>
      </c>
      <c r="AE298" s="16" t="s">
        <v>41</v>
      </c>
      <c r="AF298" s="57">
        <v>115000</v>
      </c>
      <c r="AG298" s="57">
        <v>0</v>
      </c>
      <c r="AH298" s="57">
        <v>45000</v>
      </c>
      <c r="AI298" s="57">
        <v>70000</v>
      </c>
      <c r="AJ298" s="57">
        <v>0</v>
      </c>
      <c r="AK298" s="57">
        <v>0</v>
      </c>
      <c r="AL298" s="57">
        <v>0</v>
      </c>
      <c r="AM298" s="15">
        <v>0</v>
      </c>
      <c r="AN298" s="15">
        <v>0</v>
      </c>
      <c r="AO298" s="15">
        <v>0</v>
      </c>
      <c r="AP298" s="15">
        <v>0</v>
      </c>
      <c r="AQ298" s="29"/>
      <c r="AR298" s="12">
        <f t="shared" si="109"/>
        <v>1</v>
      </c>
      <c r="AS298" s="12">
        <f t="shared" si="110"/>
        <v>0</v>
      </c>
      <c r="AT298" s="12" t="str">
        <f t="shared" si="122"/>
        <v>F1</v>
      </c>
      <c r="AU298" s="9">
        <f t="shared" si="123"/>
        <v>9</v>
      </c>
      <c r="AV298" s="4">
        <f t="shared" si="111"/>
        <v>1</v>
      </c>
      <c r="AW298" s="4">
        <f t="shared" si="112"/>
        <v>1</v>
      </c>
      <c r="AX298" s="4">
        <f t="shared" si="113"/>
        <v>1</v>
      </c>
      <c r="AY298" s="4">
        <f t="shared" si="114"/>
        <v>1</v>
      </c>
      <c r="AZ298" s="4">
        <f t="shared" si="115"/>
        <v>1</v>
      </c>
      <c r="BA298" s="4">
        <f t="shared" si="116"/>
        <v>1</v>
      </c>
      <c r="BB298" s="4">
        <f t="shared" si="117"/>
        <v>1</v>
      </c>
      <c r="BC298" s="7">
        <f t="shared" si="118"/>
        <v>0</v>
      </c>
      <c r="BD298" s="7">
        <f t="shared" si="124"/>
        <v>1</v>
      </c>
      <c r="BE298" s="7">
        <f t="shared" si="125"/>
        <v>0</v>
      </c>
      <c r="BF298" s="7">
        <f t="shared" si="126"/>
        <v>0</v>
      </c>
      <c r="BG298" s="7">
        <f t="shared" si="127"/>
        <v>1</v>
      </c>
      <c r="BH298" s="4">
        <f t="shared" si="128"/>
        <v>1</v>
      </c>
      <c r="BI298" s="4">
        <f t="shared" si="119"/>
        <v>1</v>
      </c>
      <c r="BJ298" s="4">
        <f t="shared" si="120"/>
        <v>0</v>
      </c>
      <c r="BK298" s="4">
        <f t="shared" si="121"/>
        <v>1</v>
      </c>
    </row>
    <row r="299" spans="1:63" ht="90" customHeight="1" x14ac:dyDescent="0.25">
      <c r="A299" s="17" t="s">
        <v>440</v>
      </c>
      <c r="B299" s="23" t="s">
        <v>441</v>
      </c>
      <c r="C299" s="23" t="s">
        <v>643</v>
      </c>
      <c r="D299" s="18"/>
      <c r="E299" s="23" t="s">
        <v>644</v>
      </c>
      <c r="F299" s="24" t="s">
        <v>645</v>
      </c>
      <c r="G299" s="24" t="s">
        <v>594</v>
      </c>
      <c r="H299" s="14" t="s">
        <v>2893</v>
      </c>
      <c r="I299" s="24" t="s">
        <v>446</v>
      </c>
      <c r="J299" s="24" t="s">
        <v>457</v>
      </c>
      <c r="K299" s="14" t="s">
        <v>2115</v>
      </c>
      <c r="L299" s="14" t="s">
        <v>2117</v>
      </c>
      <c r="M299" s="14" t="s">
        <v>2130</v>
      </c>
      <c r="N299" s="25" t="s">
        <v>110</v>
      </c>
      <c r="O299" s="25" t="s">
        <v>266</v>
      </c>
      <c r="P299" s="142" t="s">
        <v>3065</v>
      </c>
      <c r="Q299" s="14" t="s">
        <v>111</v>
      </c>
      <c r="R299" s="22"/>
      <c r="S299" s="26">
        <v>25000</v>
      </c>
      <c r="T299" s="26">
        <v>0</v>
      </c>
      <c r="U299" s="26">
        <v>0</v>
      </c>
      <c r="V299" s="26">
        <v>25000</v>
      </c>
      <c r="W299" s="26">
        <v>0</v>
      </c>
      <c r="X299" s="26">
        <v>0</v>
      </c>
      <c r="Y299" s="26">
        <v>0</v>
      </c>
      <c r="Z299" s="26">
        <v>0</v>
      </c>
      <c r="AA299" s="31">
        <v>0</v>
      </c>
      <c r="AB299" s="31">
        <v>0</v>
      </c>
      <c r="AC299" s="31">
        <v>0</v>
      </c>
      <c r="AD299" s="31">
        <v>0</v>
      </c>
      <c r="AE299" s="16" t="s">
        <v>41</v>
      </c>
      <c r="AF299" s="27">
        <v>0</v>
      </c>
      <c r="AG299" s="27">
        <v>0</v>
      </c>
      <c r="AH299" s="27">
        <v>0</v>
      </c>
      <c r="AI299" s="27">
        <v>0</v>
      </c>
      <c r="AJ299" s="27">
        <v>0</v>
      </c>
      <c r="AK299" s="27">
        <v>0</v>
      </c>
      <c r="AL299" s="27">
        <v>0</v>
      </c>
      <c r="AM299" s="15">
        <v>0</v>
      </c>
      <c r="AN299" s="15">
        <v>0</v>
      </c>
      <c r="AO299" s="15">
        <v>0</v>
      </c>
      <c r="AP299" s="15">
        <v>0</v>
      </c>
      <c r="AQ299" s="13"/>
      <c r="AR299" s="12">
        <f t="shared" si="109"/>
        <v>1</v>
      </c>
      <c r="AS299" s="12">
        <f t="shared" si="110"/>
        <v>0</v>
      </c>
      <c r="AT299" s="12" t="str">
        <f t="shared" si="122"/>
        <v>B3</v>
      </c>
      <c r="AU299" s="9">
        <f t="shared" si="123"/>
        <v>7</v>
      </c>
      <c r="AV299" s="4">
        <f t="shared" si="111"/>
        <v>1</v>
      </c>
      <c r="AW299" s="4">
        <f t="shared" si="112"/>
        <v>1</v>
      </c>
      <c r="AX299" s="4">
        <f t="shared" si="113"/>
        <v>1</v>
      </c>
      <c r="AY299" s="4">
        <f t="shared" si="114"/>
        <v>0</v>
      </c>
      <c r="AZ299" s="4">
        <f t="shared" si="115"/>
        <v>0</v>
      </c>
      <c r="BA299" s="4">
        <f t="shared" si="116"/>
        <v>1</v>
      </c>
      <c r="BB299" s="4">
        <f t="shared" si="117"/>
        <v>1</v>
      </c>
      <c r="BC299" s="7">
        <f t="shared" si="118"/>
        <v>0</v>
      </c>
      <c r="BD299" s="7">
        <f t="shared" si="124"/>
        <v>1</v>
      </c>
      <c r="BE299" s="7">
        <f t="shared" si="125"/>
        <v>0</v>
      </c>
      <c r="BF299" s="7">
        <f t="shared" si="126"/>
        <v>0</v>
      </c>
      <c r="BG299" s="7">
        <f t="shared" si="127"/>
        <v>1</v>
      </c>
      <c r="BH299" s="4">
        <f t="shared" si="128"/>
        <v>1</v>
      </c>
      <c r="BI299" s="4">
        <f t="shared" si="119"/>
        <v>1</v>
      </c>
      <c r="BJ299" s="4">
        <f t="shared" si="120"/>
        <v>1</v>
      </c>
      <c r="BK299" s="4">
        <f t="shared" si="121"/>
        <v>0</v>
      </c>
    </row>
    <row r="300" spans="1:63" ht="90" customHeight="1" x14ac:dyDescent="0.25">
      <c r="A300" s="17" t="s">
        <v>1712</v>
      </c>
      <c r="B300" s="23" t="s">
        <v>1713</v>
      </c>
      <c r="C300" s="23" t="s">
        <v>1763</v>
      </c>
      <c r="D300" s="18">
        <v>10</v>
      </c>
      <c r="E300" s="23" t="s">
        <v>1764</v>
      </c>
      <c r="F300" s="24" t="s">
        <v>1765</v>
      </c>
      <c r="G300" s="24" t="s">
        <v>1766</v>
      </c>
      <c r="H300" s="14" t="s">
        <v>2893</v>
      </c>
      <c r="I300" s="24" t="s">
        <v>2072</v>
      </c>
      <c r="J300" s="24" t="s">
        <v>1767</v>
      </c>
      <c r="K300" s="14" t="s">
        <v>2115</v>
      </c>
      <c r="L300" s="25" t="s">
        <v>2122</v>
      </c>
      <c r="M300" s="25" t="s">
        <v>2148</v>
      </c>
      <c r="N300" s="25" t="s">
        <v>51</v>
      </c>
      <c r="O300" s="25" t="s">
        <v>44</v>
      </c>
      <c r="P300" s="142" t="s">
        <v>3065</v>
      </c>
      <c r="Q300" s="14" t="s">
        <v>45</v>
      </c>
      <c r="R300" s="30">
        <v>1</v>
      </c>
      <c r="S300" s="26">
        <v>900000</v>
      </c>
      <c r="T300" s="26">
        <v>60000</v>
      </c>
      <c r="U300" s="26">
        <v>0</v>
      </c>
      <c r="V300" s="26">
        <v>0</v>
      </c>
      <c r="W300" s="26">
        <v>0</v>
      </c>
      <c r="X300" s="26">
        <v>900000</v>
      </c>
      <c r="Y300" s="26">
        <v>0</v>
      </c>
      <c r="Z300" s="26">
        <v>0</v>
      </c>
      <c r="AA300" s="31">
        <v>0</v>
      </c>
      <c r="AB300" s="31">
        <v>0</v>
      </c>
      <c r="AC300" s="31">
        <v>0</v>
      </c>
      <c r="AD300" s="31">
        <v>0</v>
      </c>
      <c r="AE300" s="16" t="s">
        <v>41</v>
      </c>
      <c r="AF300" s="26">
        <v>0</v>
      </c>
      <c r="AG300" s="26">
        <v>0</v>
      </c>
      <c r="AH300" s="26">
        <v>0</v>
      </c>
      <c r="AI300" s="26">
        <v>0</v>
      </c>
      <c r="AJ300" s="26">
        <v>0</v>
      </c>
      <c r="AK300" s="26">
        <v>0</v>
      </c>
      <c r="AL300" s="26">
        <v>0</v>
      </c>
      <c r="AM300" s="15">
        <v>0</v>
      </c>
      <c r="AN300" s="15">
        <v>0</v>
      </c>
      <c r="AO300" s="15">
        <v>0</v>
      </c>
      <c r="AP300" s="15">
        <v>0</v>
      </c>
      <c r="AQ300" s="13"/>
      <c r="AR300" s="12">
        <f t="shared" si="109"/>
        <v>0</v>
      </c>
      <c r="AS300" s="12">
        <f t="shared" si="110"/>
        <v>0</v>
      </c>
      <c r="AT300" s="12" t="str">
        <f t="shared" si="122"/>
        <v>F2</v>
      </c>
      <c r="AU300" s="9">
        <f t="shared" si="123"/>
        <v>8</v>
      </c>
      <c r="AV300" s="4">
        <f t="shared" si="111"/>
        <v>1</v>
      </c>
      <c r="AW300" s="4">
        <f t="shared" si="112"/>
        <v>1</v>
      </c>
      <c r="AX300" s="4">
        <f t="shared" si="113"/>
        <v>0</v>
      </c>
      <c r="AY300" s="4">
        <f t="shared" si="114"/>
        <v>1</v>
      </c>
      <c r="AZ300" s="4">
        <f t="shared" si="115"/>
        <v>1</v>
      </c>
      <c r="BA300" s="4">
        <f t="shared" si="116"/>
        <v>1</v>
      </c>
      <c r="BB300" s="4">
        <f t="shared" si="117"/>
        <v>1</v>
      </c>
      <c r="BC300" s="7">
        <f t="shared" si="118"/>
        <v>0</v>
      </c>
      <c r="BD300" s="7">
        <f t="shared" si="124"/>
        <v>1</v>
      </c>
      <c r="BE300" s="7">
        <f t="shared" si="125"/>
        <v>0</v>
      </c>
      <c r="BF300" s="7">
        <f t="shared" si="126"/>
        <v>0</v>
      </c>
      <c r="BG300" s="7">
        <f t="shared" si="127"/>
        <v>1</v>
      </c>
      <c r="BH300" s="4">
        <f t="shared" si="128"/>
        <v>1</v>
      </c>
      <c r="BI300" s="4">
        <f t="shared" si="119"/>
        <v>1</v>
      </c>
      <c r="BJ300" s="4">
        <f t="shared" si="120"/>
        <v>0</v>
      </c>
      <c r="BK300" s="4">
        <f t="shared" si="121"/>
        <v>1</v>
      </c>
    </row>
    <row r="301" spans="1:63" ht="90" customHeight="1" x14ac:dyDescent="0.25">
      <c r="A301" s="17" t="s">
        <v>909</v>
      </c>
      <c r="B301" s="33" t="s">
        <v>910</v>
      </c>
      <c r="C301" s="33" t="s">
        <v>3166</v>
      </c>
      <c r="D301" s="34"/>
      <c r="E301" s="33" t="s">
        <v>3167</v>
      </c>
      <c r="F301" s="33" t="s">
        <v>3167</v>
      </c>
      <c r="G301" s="33" t="s">
        <v>3167</v>
      </c>
      <c r="H301" s="14" t="s">
        <v>2893</v>
      </c>
      <c r="I301" s="35"/>
      <c r="J301" s="35"/>
      <c r="K301" s="14" t="s">
        <v>2115</v>
      </c>
      <c r="L301" s="14" t="s">
        <v>2117</v>
      </c>
      <c r="M301" s="14" t="s">
        <v>2128</v>
      </c>
      <c r="N301" s="25" t="s">
        <v>51</v>
      </c>
      <c r="O301" s="25" t="s">
        <v>439</v>
      </c>
      <c r="P301" s="142" t="s">
        <v>3065</v>
      </c>
      <c r="Q301" s="14" t="s">
        <v>111</v>
      </c>
      <c r="R301" s="30">
        <v>0.15</v>
      </c>
      <c r="S301" s="36">
        <v>46500000</v>
      </c>
      <c r="T301" s="36">
        <v>0</v>
      </c>
      <c r="U301" s="36">
        <v>0</v>
      </c>
      <c r="V301" s="36">
        <v>0</v>
      </c>
      <c r="W301" s="36">
        <v>0</v>
      </c>
      <c r="X301" s="36">
        <v>10500000</v>
      </c>
      <c r="Y301" s="36">
        <v>16000000</v>
      </c>
      <c r="Z301" s="36">
        <v>20000000</v>
      </c>
      <c r="AA301" s="31">
        <v>0</v>
      </c>
      <c r="AB301" s="31">
        <v>0</v>
      </c>
      <c r="AC301" s="31">
        <v>0</v>
      </c>
      <c r="AD301" s="31">
        <v>0</v>
      </c>
      <c r="AE301" s="16" t="s">
        <v>41</v>
      </c>
      <c r="AF301" s="36">
        <v>0</v>
      </c>
      <c r="AG301" s="26">
        <v>0</v>
      </c>
      <c r="AH301" s="26">
        <v>0</v>
      </c>
      <c r="AI301" s="26">
        <v>0</v>
      </c>
      <c r="AJ301" s="26">
        <v>0</v>
      </c>
      <c r="AK301" s="26">
        <v>0</v>
      </c>
      <c r="AL301" s="26">
        <v>0</v>
      </c>
      <c r="AM301" s="15">
        <v>0</v>
      </c>
      <c r="AN301" s="15">
        <v>0</v>
      </c>
      <c r="AO301" s="15">
        <v>0</v>
      </c>
      <c r="AP301" s="15">
        <v>0</v>
      </c>
      <c r="AQ301" s="13"/>
      <c r="AR301" s="12">
        <f t="shared" si="109"/>
        <v>0</v>
      </c>
      <c r="AS301" s="12">
        <f t="shared" si="110"/>
        <v>1</v>
      </c>
      <c r="AT301" s="12" t="str">
        <f t="shared" si="122"/>
        <v>B1</v>
      </c>
      <c r="AU301" s="9">
        <f t="shared" si="123"/>
        <v>6</v>
      </c>
      <c r="AV301" s="4">
        <f t="shared" si="111"/>
        <v>1</v>
      </c>
      <c r="AW301" s="4">
        <f t="shared" si="112"/>
        <v>1</v>
      </c>
      <c r="AX301" s="4">
        <f t="shared" si="113"/>
        <v>1</v>
      </c>
      <c r="AY301" s="4">
        <f t="shared" si="114"/>
        <v>0</v>
      </c>
      <c r="AZ301" s="4">
        <f t="shared" si="115"/>
        <v>1</v>
      </c>
      <c r="BA301" s="4">
        <f t="shared" si="116"/>
        <v>1</v>
      </c>
      <c r="BB301" s="4">
        <f t="shared" si="117"/>
        <v>0</v>
      </c>
      <c r="BC301" s="7">
        <f t="shared" si="118"/>
        <v>1</v>
      </c>
      <c r="BD301" s="7">
        <f t="shared" si="124"/>
        <v>1</v>
      </c>
      <c r="BE301" s="7">
        <f t="shared" si="125"/>
        <v>0</v>
      </c>
      <c r="BF301" s="7">
        <f t="shared" si="126"/>
        <v>0</v>
      </c>
      <c r="BG301" s="7">
        <f t="shared" si="127"/>
        <v>1</v>
      </c>
      <c r="BH301" s="4">
        <f t="shared" si="128"/>
        <v>0</v>
      </c>
      <c r="BI301" s="4">
        <f t="shared" si="119"/>
        <v>0</v>
      </c>
      <c r="BJ301" s="4">
        <f t="shared" si="120"/>
        <v>0</v>
      </c>
      <c r="BK301" s="4">
        <f t="shared" si="121"/>
        <v>0</v>
      </c>
    </row>
    <row r="302" spans="1:63" ht="90" customHeight="1" x14ac:dyDescent="0.25">
      <c r="A302" s="17" t="s">
        <v>1456</v>
      </c>
      <c r="B302" s="23" t="s">
        <v>1457</v>
      </c>
      <c r="C302" s="23" t="s">
        <v>1467</v>
      </c>
      <c r="D302" s="166">
        <v>26</v>
      </c>
      <c r="E302" s="23" t="s">
        <v>1468</v>
      </c>
      <c r="F302" s="24" t="s">
        <v>1469</v>
      </c>
      <c r="G302" s="24" t="s">
        <v>1470</v>
      </c>
      <c r="H302" s="14" t="s">
        <v>2893</v>
      </c>
      <c r="I302" s="24" t="s">
        <v>2036</v>
      </c>
      <c r="J302" s="24" t="s">
        <v>1471</v>
      </c>
      <c r="K302" s="14" t="s">
        <v>2115</v>
      </c>
      <c r="L302" s="14" t="s">
        <v>2117</v>
      </c>
      <c r="M302" s="14" t="s">
        <v>2130</v>
      </c>
      <c r="N302" s="25" t="s">
        <v>51</v>
      </c>
      <c r="O302" s="25" t="s">
        <v>44</v>
      </c>
      <c r="P302" s="142" t="s">
        <v>3065</v>
      </c>
      <c r="Q302" s="25" t="s">
        <v>45</v>
      </c>
      <c r="R302" s="30">
        <v>1</v>
      </c>
      <c r="S302" s="26">
        <v>632000</v>
      </c>
      <c r="T302" s="26">
        <v>25280</v>
      </c>
      <c r="U302" s="26">
        <v>0</v>
      </c>
      <c r="V302" s="26">
        <v>25280</v>
      </c>
      <c r="W302" s="26">
        <v>0</v>
      </c>
      <c r="X302" s="26">
        <v>300000</v>
      </c>
      <c r="Y302" s="26">
        <v>306720</v>
      </c>
      <c r="Z302" s="26">
        <v>0</v>
      </c>
      <c r="AA302" s="31">
        <v>0</v>
      </c>
      <c r="AB302" s="31">
        <v>0</v>
      </c>
      <c r="AC302" s="31">
        <v>0</v>
      </c>
      <c r="AD302" s="31">
        <v>0</v>
      </c>
      <c r="AE302" s="16" t="s">
        <v>41</v>
      </c>
      <c r="AF302" s="28">
        <v>0</v>
      </c>
      <c r="AG302" s="26">
        <v>0</v>
      </c>
      <c r="AH302" s="26">
        <v>0</v>
      </c>
      <c r="AI302" s="26">
        <v>0</v>
      </c>
      <c r="AJ302" s="26">
        <v>0</v>
      </c>
      <c r="AK302" s="26">
        <v>0</v>
      </c>
      <c r="AL302" s="26">
        <v>0</v>
      </c>
      <c r="AM302" s="15">
        <v>0</v>
      </c>
      <c r="AN302" s="15">
        <v>0</v>
      </c>
      <c r="AO302" s="15">
        <v>0</v>
      </c>
      <c r="AP302" s="15">
        <v>0</v>
      </c>
      <c r="AQ302" s="13"/>
      <c r="AR302" s="12">
        <f t="shared" si="109"/>
        <v>0</v>
      </c>
      <c r="AS302" s="12">
        <f t="shared" si="110"/>
        <v>0</v>
      </c>
      <c r="AT302" s="12" t="str">
        <f t="shared" si="122"/>
        <v>B3</v>
      </c>
      <c r="AU302" s="9">
        <f t="shared" si="123"/>
        <v>9</v>
      </c>
      <c r="AV302" s="4">
        <f t="shared" si="111"/>
        <v>1</v>
      </c>
      <c r="AW302" s="4">
        <f t="shared" si="112"/>
        <v>1</v>
      </c>
      <c r="AX302" s="4">
        <f t="shared" si="113"/>
        <v>1</v>
      </c>
      <c r="AY302" s="4">
        <f t="shared" si="114"/>
        <v>1</v>
      </c>
      <c r="AZ302" s="4">
        <f t="shared" si="115"/>
        <v>1</v>
      </c>
      <c r="BA302" s="4">
        <f t="shared" si="116"/>
        <v>1</v>
      </c>
      <c r="BB302" s="4">
        <f t="shared" si="117"/>
        <v>1</v>
      </c>
      <c r="BC302" s="7">
        <f t="shared" si="118"/>
        <v>0</v>
      </c>
      <c r="BD302" s="7">
        <f t="shared" si="124"/>
        <v>1</v>
      </c>
      <c r="BE302" s="7">
        <f t="shared" si="125"/>
        <v>0</v>
      </c>
      <c r="BF302" s="7">
        <f t="shared" si="126"/>
        <v>0</v>
      </c>
      <c r="BG302" s="7">
        <f t="shared" si="127"/>
        <v>1</v>
      </c>
      <c r="BH302" s="4">
        <f t="shared" si="128"/>
        <v>1</v>
      </c>
      <c r="BI302" s="4">
        <f t="shared" si="119"/>
        <v>1</v>
      </c>
      <c r="BJ302" s="4">
        <f t="shared" si="120"/>
        <v>0</v>
      </c>
      <c r="BK302" s="4">
        <f t="shared" si="121"/>
        <v>1</v>
      </c>
    </row>
    <row r="303" spans="1:63" ht="90" customHeight="1" x14ac:dyDescent="0.25">
      <c r="A303" s="54" t="s">
        <v>1012</v>
      </c>
      <c r="B303" s="55" t="s">
        <v>1305</v>
      </c>
      <c r="C303" s="55" t="s">
        <v>1306</v>
      </c>
      <c r="D303" s="56">
        <v>3</v>
      </c>
      <c r="E303" s="55" t="s">
        <v>1307</v>
      </c>
      <c r="F303" s="29" t="s">
        <v>1308</v>
      </c>
      <c r="G303" s="29" t="s">
        <v>1309</v>
      </c>
      <c r="H303" s="29"/>
      <c r="I303" s="29" t="s">
        <v>2029</v>
      </c>
      <c r="J303" s="29" t="s">
        <v>1310</v>
      </c>
      <c r="K303" s="14" t="s">
        <v>2115</v>
      </c>
      <c r="L303" s="14" t="s">
        <v>2117</v>
      </c>
      <c r="M303" s="25" t="s">
        <v>2129</v>
      </c>
      <c r="N303" s="14" t="s">
        <v>1087</v>
      </c>
      <c r="O303" s="25" t="s">
        <v>44</v>
      </c>
      <c r="P303" s="142" t="s">
        <v>3065</v>
      </c>
      <c r="Q303" s="14" t="s">
        <v>45</v>
      </c>
      <c r="R303" s="22">
        <v>1</v>
      </c>
      <c r="S303" s="57">
        <v>1761439</v>
      </c>
      <c r="T303" s="57">
        <v>0</v>
      </c>
      <c r="U303" s="57">
        <v>0</v>
      </c>
      <c r="V303" s="57">
        <v>0</v>
      </c>
      <c r="W303" s="57">
        <v>1761439</v>
      </c>
      <c r="X303" s="57">
        <v>0</v>
      </c>
      <c r="Y303" s="57">
        <v>0</v>
      </c>
      <c r="Z303" s="57">
        <v>0</v>
      </c>
      <c r="AA303" s="31">
        <v>0</v>
      </c>
      <c r="AB303" s="31">
        <v>0</v>
      </c>
      <c r="AC303" s="31">
        <v>0</v>
      </c>
      <c r="AD303" s="31">
        <v>0</v>
      </c>
      <c r="AE303" s="16" t="s">
        <v>41</v>
      </c>
      <c r="AF303" s="57">
        <v>0</v>
      </c>
      <c r="AG303" s="57">
        <v>0</v>
      </c>
      <c r="AH303" s="57">
        <v>0</v>
      </c>
      <c r="AI303" s="57">
        <v>0</v>
      </c>
      <c r="AJ303" s="57">
        <v>0</v>
      </c>
      <c r="AK303" s="57">
        <v>0</v>
      </c>
      <c r="AL303" s="57">
        <v>0</v>
      </c>
      <c r="AM303" s="15">
        <v>0</v>
      </c>
      <c r="AN303" s="15">
        <v>0</v>
      </c>
      <c r="AO303" s="15">
        <v>0</v>
      </c>
      <c r="AP303" s="15">
        <v>0</v>
      </c>
      <c r="AQ303" s="29"/>
      <c r="AR303" s="12">
        <f t="shared" si="109"/>
        <v>0</v>
      </c>
      <c r="AS303" s="12">
        <f t="shared" si="110"/>
        <v>1</v>
      </c>
      <c r="AT303" s="12" t="str">
        <f t="shared" si="122"/>
        <v>B2</v>
      </c>
      <c r="AU303" s="9">
        <f t="shared" si="123"/>
        <v>8</v>
      </c>
      <c r="AV303" s="4">
        <f t="shared" si="111"/>
        <v>1</v>
      </c>
      <c r="AW303" s="4">
        <f t="shared" si="112"/>
        <v>1</v>
      </c>
      <c r="AX303" s="4">
        <f t="shared" si="113"/>
        <v>1</v>
      </c>
      <c r="AY303" s="4">
        <f t="shared" si="114"/>
        <v>1</v>
      </c>
      <c r="AZ303" s="4">
        <f t="shared" si="115"/>
        <v>1</v>
      </c>
      <c r="BA303" s="4">
        <f t="shared" si="116"/>
        <v>0</v>
      </c>
      <c r="BB303" s="4">
        <f t="shared" si="117"/>
        <v>0</v>
      </c>
      <c r="BC303" s="7">
        <f t="shared" si="118"/>
        <v>0</v>
      </c>
      <c r="BD303" s="7">
        <f t="shared" si="124"/>
        <v>1</v>
      </c>
      <c r="BE303" s="7">
        <f t="shared" si="125"/>
        <v>0</v>
      </c>
      <c r="BF303" s="7">
        <f t="shared" si="126"/>
        <v>0</v>
      </c>
      <c r="BG303" s="7">
        <f t="shared" si="127"/>
        <v>1</v>
      </c>
      <c r="BH303" s="4">
        <f t="shared" si="128"/>
        <v>1</v>
      </c>
      <c r="BI303" s="4">
        <f t="shared" si="119"/>
        <v>1</v>
      </c>
      <c r="BJ303" s="4">
        <f t="shared" si="120"/>
        <v>0</v>
      </c>
      <c r="BK303" s="4">
        <f t="shared" si="121"/>
        <v>1</v>
      </c>
    </row>
    <row r="304" spans="1:63" ht="90" customHeight="1" x14ac:dyDescent="0.25">
      <c r="A304" s="17" t="s">
        <v>318</v>
      </c>
      <c r="B304" s="23" t="s">
        <v>319</v>
      </c>
      <c r="C304" s="23" t="s">
        <v>325</v>
      </c>
      <c r="D304" s="18">
        <v>2</v>
      </c>
      <c r="E304" s="23" t="s">
        <v>326</v>
      </c>
      <c r="F304" s="24" t="s">
        <v>327</v>
      </c>
      <c r="G304" s="24" t="s">
        <v>328</v>
      </c>
      <c r="H304" s="14" t="s">
        <v>2893</v>
      </c>
      <c r="I304" s="24" t="s">
        <v>329</v>
      </c>
      <c r="J304" s="24" t="s">
        <v>330</v>
      </c>
      <c r="K304" s="25" t="s">
        <v>2113</v>
      </c>
      <c r="L304" s="25" t="s">
        <v>2118</v>
      </c>
      <c r="M304" s="25" t="s">
        <v>2118</v>
      </c>
      <c r="N304" s="25" t="s">
        <v>279</v>
      </c>
      <c r="O304" s="25" t="s">
        <v>3059</v>
      </c>
      <c r="P304" s="142" t="s">
        <v>3065</v>
      </c>
      <c r="Q304" s="14" t="s">
        <v>45</v>
      </c>
      <c r="R304" s="22">
        <v>1</v>
      </c>
      <c r="S304" s="31">
        <v>800000</v>
      </c>
      <c r="T304" s="31">
        <v>40000</v>
      </c>
      <c r="U304" s="31">
        <v>0</v>
      </c>
      <c r="V304" s="31">
        <v>840000</v>
      </c>
      <c r="W304" s="31">
        <v>0</v>
      </c>
      <c r="X304" s="31">
        <v>0</v>
      </c>
      <c r="Y304" s="31">
        <v>0</v>
      </c>
      <c r="Z304" s="31">
        <v>0</v>
      </c>
      <c r="AA304" s="31">
        <v>0</v>
      </c>
      <c r="AB304" s="31">
        <v>0</v>
      </c>
      <c r="AC304" s="31">
        <v>0</v>
      </c>
      <c r="AD304" s="31">
        <v>0</v>
      </c>
      <c r="AE304" s="16" t="s">
        <v>41</v>
      </c>
      <c r="AF304" s="15">
        <v>0</v>
      </c>
      <c r="AG304" s="15">
        <v>0</v>
      </c>
      <c r="AH304" s="15">
        <v>0</v>
      </c>
      <c r="AI304" s="15">
        <v>0</v>
      </c>
      <c r="AJ304" s="15">
        <v>0</v>
      </c>
      <c r="AK304" s="15">
        <v>0</v>
      </c>
      <c r="AL304" s="15">
        <v>0</v>
      </c>
      <c r="AM304" s="15">
        <v>0</v>
      </c>
      <c r="AN304" s="15">
        <v>0</v>
      </c>
      <c r="AO304" s="15">
        <v>0</v>
      </c>
      <c r="AP304" s="15">
        <v>0</v>
      </c>
      <c r="AQ304" s="13"/>
      <c r="AR304" s="12">
        <f t="shared" si="109"/>
        <v>0</v>
      </c>
      <c r="AS304" s="12">
        <f t="shared" si="110"/>
        <v>0</v>
      </c>
      <c r="AT304" s="12" t="str">
        <f t="shared" si="122"/>
        <v>0</v>
      </c>
      <c r="AU304" s="9">
        <f t="shared" si="123"/>
        <v>7</v>
      </c>
      <c r="AV304" s="4">
        <f t="shared" si="111"/>
        <v>0</v>
      </c>
      <c r="AW304" s="4">
        <f t="shared" si="112"/>
        <v>1</v>
      </c>
      <c r="AX304" s="4">
        <f t="shared" si="113"/>
        <v>0</v>
      </c>
      <c r="AY304" s="4">
        <f t="shared" si="114"/>
        <v>1</v>
      </c>
      <c r="AZ304" s="4">
        <f t="shared" si="115"/>
        <v>1</v>
      </c>
      <c r="BA304" s="4">
        <f t="shared" si="116"/>
        <v>1</v>
      </c>
      <c r="BB304" s="4">
        <f t="shared" si="117"/>
        <v>1</v>
      </c>
      <c r="BC304" s="7">
        <f t="shared" si="118"/>
        <v>0</v>
      </c>
      <c r="BD304" s="7">
        <f t="shared" si="124"/>
        <v>1</v>
      </c>
      <c r="BE304" s="7">
        <f t="shared" si="125"/>
        <v>1</v>
      </c>
      <c r="BF304" s="7">
        <f t="shared" si="126"/>
        <v>0</v>
      </c>
      <c r="BG304" s="7">
        <f t="shared" si="127"/>
        <v>0</v>
      </c>
      <c r="BH304" s="4">
        <f t="shared" si="128"/>
        <v>1</v>
      </c>
      <c r="BI304" s="4">
        <f t="shared" si="119"/>
        <v>1</v>
      </c>
      <c r="BJ304" s="4">
        <f t="shared" si="120"/>
        <v>0</v>
      </c>
      <c r="BK304" s="4">
        <f t="shared" si="121"/>
        <v>1</v>
      </c>
    </row>
    <row r="305" spans="1:63" ht="90" customHeight="1" x14ac:dyDescent="0.25">
      <c r="A305" s="17" t="s">
        <v>318</v>
      </c>
      <c r="B305" s="23" t="s">
        <v>319</v>
      </c>
      <c r="C305" s="23" t="s">
        <v>345</v>
      </c>
      <c r="D305" s="18">
        <v>6</v>
      </c>
      <c r="E305" s="23" t="s">
        <v>346</v>
      </c>
      <c r="F305" s="24" t="s">
        <v>347</v>
      </c>
      <c r="G305" s="24" t="s">
        <v>348</v>
      </c>
      <c r="H305" s="14" t="s">
        <v>2893</v>
      </c>
      <c r="I305" s="24" t="s">
        <v>329</v>
      </c>
      <c r="J305" s="24" t="s">
        <v>349</v>
      </c>
      <c r="K305" s="25" t="s">
        <v>2113</v>
      </c>
      <c r="L305" s="25" t="s">
        <v>2118</v>
      </c>
      <c r="M305" s="25" t="s">
        <v>2118</v>
      </c>
      <c r="N305" s="25" t="s">
        <v>279</v>
      </c>
      <c r="O305" s="25" t="s">
        <v>3059</v>
      </c>
      <c r="P305" s="142" t="s">
        <v>3065</v>
      </c>
      <c r="Q305" s="14" t="s">
        <v>45</v>
      </c>
      <c r="R305" s="22">
        <v>1</v>
      </c>
      <c r="S305" s="31">
        <v>200000</v>
      </c>
      <c r="T305" s="31">
        <v>0</v>
      </c>
      <c r="U305" s="31">
        <v>0</v>
      </c>
      <c r="V305" s="31">
        <v>200000</v>
      </c>
      <c r="W305" s="31">
        <v>0</v>
      </c>
      <c r="X305" s="31">
        <v>0</v>
      </c>
      <c r="Y305" s="31">
        <v>0</v>
      </c>
      <c r="Z305" s="31">
        <v>0</v>
      </c>
      <c r="AA305" s="31">
        <v>0</v>
      </c>
      <c r="AB305" s="31">
        <v>0</v>
      </c>
      <c r="AC305" s="31">
        <v>0</v>
      </c>
      <c r="AD305" s="31">
        <v>0</v>
      </c>
      <c r="AE305" s="16" t="s">
        <v>41</v>
      </c>
      <c r="AF305" s="15">
        <v>0</v>
      </c>
      <c r="AG305" s="15">
        <v>0</v>
      </c>
      <c r="AH305" s="15">
        <v>0</v>
      </c>
      <c r="AI305" s="15">
        <v>0</v>
      </c>
      <c r="AJ305" s="15">
        <v>0</v>
      </c>
      <c r="AK305" s="15">
        <v>0</v>
      </c>
      <c r="AL305" s="15">
        <v>0</v>
      </c>
      <c r="AM305" s="15">
        <v>0</v>
      </c>
      <c r="AN305" s="15">
        <v>0</v>
      </c>
      <c r="AO305" s="15">
        <v>0</v>
      </c>
      <c r="AP305" s="15">
        <v>0</v>
      </c>
      <c r="AQ305" s="13"/>
      <c r="AR305" s="12">
        <f t="shared" si="109"/>
        <v>0</v>
      </c>
      <c r="AS305" s="12">
        <f t="shared" si="110"/>
        <v>0</v>
      </c>
      <c r="AT305" s="12" t="str">
        <f t="shared" si="122"/>
        <v>0</v>
      </c>
      <c r="AU305" s="9">
        <f t="shared" si="123"/>
        <v>9</v>
      </c>
      <c r="AV305" s="4">
        <f t="shared" si="111"/>
        <v>1</v>
      </c>
      <c r="AW305" s="4">
        <f t="shared" si="112"/>
        <v>1</v>
      </c>
      <c r="AX305" s="4">
        <f t="shared" si="113"/>
        <v>1</v>
      </c>
      <c r="AY305" s="4">
        <f t="shared" si="114"/>
        <v>1</v>
      </c>
      <c r="AZ305" s="4">
        <f t="shared" si="115"/>
        <v>1</v>
      </c>
      <c r="BA305" s="4">
        <f t="shared" si="116"/>
        <v>1</v>
      </c>
      <c r="BB305" s="4">
        <f t="shared" si="117"/>
        <v>1</v>
      </c>
      <c r="BC305" s="7">
        <f t="shared" si="118"/>
        <v>0</v>
      </c>
      <c r="BD305" s="7">
        <f t="shared" si="124"/>
        <v>1</v>
      </c>
      <c r="BE305" s="7">
        <f t="shared" si="125"/>
        <v>1</v>
      </c>
      <c r="BF305" s="7">
        <f t="shared" si="126"/>
        <v>0</v>
      </c>
      <c r="BG305" s="7">
        <f t="shared" si="127"/>
        <v>0</v>
      </c>
      <c r="BH305" s="4">
        <f t="shared" si="128"/>
        <v>1</v>
      </c>
      <c r="BI305" s="4">
        <f t="shared" si="119"/>
        <v>1</v>
      </c>
      <c r="BJ305" s="4">
        <f t="shared" si="120"/>
        <v>0</v>
      </c>
      <c r="BK305" s="4">
        <f t="shared" si="121"/>
        <v>1</v>
      </c>
    </row>
    <row r="306" spans="1:63" ht="90" customHeight="1" x14ac:dyDescent="0.25">
      <c r="A306" s="54" t="s">
        <v>1012</v>
      </c>
      <c r="B306" s="55" t="s">
        <v>1235</v>
      </c>
      <c r="C306" s="55" t="s">
        <v>1236</v>
      </c>
      <c r="D306" s="56">
        <v>1</v>
      </c>
      <c r="E306" s="55" t="s">
        <v>1237</v>
      </c>
      <c r="F306" s="29" t="s">
        <v>1238</v>
      </c>
      <c r="G306" s="29" t="s">
        <v>1239</v>
      </c>
      <c r="H306" s="29"/>
      <c r="I306" s="29" t="s">
        <v>1240</v>
      </c>
      <c r="J306" s="29" t="s">
        <v>1241</v>
      </c>
      <c r="K306" s="14" t="s">
        <v>2115</v>
      </c>
      <c r="L306" s="14" t="s">
        <v>2117</v>
      </c>
      <c r="M306" s="14" t="s">
        <v>2128</v>
      </c>
      <c r="N306" s="14" t="s">
        <v>43</v>
      </c>
      <c r="O306" s="25" t="s">
        <v>44</v>
      </c>
      <c r="P306" s="142" t="s">
        <v>3065</v>
      </c>
      <c r="Q306" s="14" t="s">
        <v>45</v>
      </c>
      <c r="R306" s="22">
        <v>1</v>
      </c>
      <c r="S306" s="57">
        <v>2020000</v>
      </c>
      <c r="T306" s="57">
        <v>20000</v>
      </c>
      <c r="U306" s="57">
        <v>0</v>
      </c>
      <c r="V306" s="57">
        <v>20000</v>
      </c>
      <c r="W306" s="57">
        <v>1000000</v>
      </c>
      <c r="X306" s="57">
        <v>1000000</v>
      </c>
      <c r="Y306" s="57">
        <v>0</v>
      </c>
      <c r="Z306" s="57">
        <v>0</v>
      </c>
      <c r="AA306" s="31">
        <v>0</v>
      </c>
      <c r="AB306" s="31">
        <v>0</v>
      </c>
      <c r="AC306" s="31">
        <v>0</v>
      </c>
      <c r="AD306" s="31">
        <v>0</v>
      </c>
      <c r="AE306" s="32" t="s">
        <v>1242</v>
      </c>
      <c r="AF306" s="57">
        <v>36000</v>
      </c>
      <c r="AG306" s="57">
        <v>0</v>
      </c>
      <c r="AH306" s="57">
        <v>0</v>
      </c>
      <c r="AI306" s="57">
        <v>20000</v>
      </c>
      <c r="AJ306" s="57">
        <v>16000</v>
      </c>
      <c r="AK306" s="57">
        <v>0</v>
      </c>
      <c r="AL306" s="57">
        <v>0</v>
      </c>
      <c r="AM306" s="15">
        <v>0</v>
      </c>
      <c r="AN306" s="15">
        <v>0</v>
      </c>
      <c r="AO306" s="15">
        <v>0</v>
      </c>
      <c r="AP306" s="15">
        <v>0</v>
      </c>
      <c r="AQ306" s="29"/>
      <c r="AR306" s="12">
        <f t="shared" si="109"/>
        <v>0</v>
      </c>
      <c r="AS306" s="12">
        <f t="shared" si="110"/>
        <v>1</v>
      </c>
      <c r="AT306" s="12" t="str">
        <f t="shared" si="122"/>
        <v>B1</v>
      </c>
      <c r="AU306" s="9">
        <f t="shared" si="123"/>
        <v>8</v>
      </c>
      <c r="AV306" s="4">
        <f t="shared" si="111"/>
        <v>1</v>
      </c>
      <c r="AW306" s="4">
        <f t="shared" si="112"/>
        <v>1</v>
      </c>
      <c r="AX306" s="4">
        <f t="shared" si="113"/>
        <v>1</v>
      </c>
      <c r="AY306" s="4">
        <f t="shared" si="114"/>
        <v>1</v>
      </c>
      <c r="AZ306" s="4">
        <f t="shared" si="115"/>
        <v>1</v>
      </c>
      <c r="BA306" s="4">
        <f t="shared" si="116"/>
        <v>0</v>
      </c>
      <c r="BB306" s="4">
        <f t="shared" si="117"/>
        <v>0</v>
      </c>
      <c r="BC306" s="7">
        <f t="shared" si="118"/>
        <v>0</v>
      </c>
      <c r="BD306" s="7">
        <f t="shared" si="124"/>
        <v>1</v>
      </c>
      <c r="BE306" s="7">
        <f t="shared" si="125"/>
        <v>0</v>
      </c>
      <c r="BF306" s="7">
        <f t="shared" si="126"/>
        <v>0</v>
      </c>
      <c r="BG306" s="7">
        <f t="shared" si="127"/>
        <v>1</v>
      </c>
      <c r="BH306" s="4">
        <f t="shared" si="128"/>
        <v>1</v>
      </c>
      <c r="BI306" s="4">
        <f t="shared" si="119"/>
        <v>1</v>
      </c>
      <c r="BJ306" s="4">
        <f t="shared" si="120"/>
        <v>0</v>
      </c>
      <c r="BK306" s="4">
        <f t="shared" si="121"/>
        <v>1</v>
      </c>
    </row>
    <row r="307" spans="1:63" ht="90" customHeight="1" x14ac:dyDescent="0.25">
      <c r="A307" s="17" t="s">
        <v>112</v>
      </c>
      <c r="B307" s="23" t="s">
        <v>113</v>
      </c>
      <c r="C307" s="23" t="s">
        <v>121</v>
      </c>
      <c r="D307" s="18" t="s">
        <v>2262</v>
      </c>
      <c r="E307" s="23" t="s">
        <v>122</v>
      </c>
      <c r="F307" s="24" t="s">
        <v>2106</v>
      </c>
      <c r="G307" s="24" t="s">
        <v>123</v>
      </c>
      <c r="H307" s="14" t="s">
        <v>2893</v>
      </c>
      <c r="I307" s="24" t="s">
        <v>124</v>
      </c>
      <c r="J307" s="24" t="s">
        <v>125</v>
      </c>
      <c r="K307" s="25" t="s">
        <v>2114</v>
      </c>
      <c r="L307" s="25" t="s">
        <v>2120</v>
      </c>
      <c r="M307" s="25" t="s">
        <v>2141</v>
      </c>
      <c r="N307" s="25" t="s">
        <v>1676</v>
      </c>
      <c r="O307" s="25" t="s">
        <v>44</v>
      </c>
      <c r="P307" s="142" t="s">
        <v>3065</v>
      </c>
      <c r="Q307" s="25" t="s">
        <v>111</v>
      </c>
      <c r="R307" s="30">
        <v>1</v>
      </c>
      <c r="S307" s="26">
        <v>2800</v>
      </c>
      <c r="T307" s="26">
        <v>0</v>
      </c>
      <c r="U307" s="26">
        <v>2800</v>
      </c>
      <c r="V307" s="26">
        <v>0</v>
      </c>
      <c r="W307" s="26">
        <v>0</v>
      </c>
      <c r="X307" s="26">
        <v>0</v>
      </c>
      <c r="Y307" s="26">
        <v>0</v>
      </c>
      <c r="Z307" s="26">
        <v>0</v>
      </c>
      <c r="AA307" s="31">
        <v>0</v>
      </c>
      <c r="AB307" s="31">
        <v>0</v>
      </c>
      <c r="AC307" s="31">
        <v>0</v>
      </c>
      <c r="AD307" s="31">
        <v>0</v>
      </c>
      <c r="AE307" s="16" t="s">
        <v>41</v>
      </c>
      <c r="AF307" s="28">
        <v>0</v>
      </c>
      <c r="AG307" s="26">
        <v>0</v>
      </c>
      <c r="AH307" s="26">
        <v>0</v>
      </c>
      <c r="AI307" s="26">
        <v>0</v>
      </c>
      <c r="AJ307" s="26">
        <v>0</v>
      </c>
      <c r="AK307" s="26">
        <v>0</v>
      </c>
      <c r="AL307" s="26">
        <v>0</v>
      </c>
      <c r="AM307" s="15">
        <v>0</v>
      </c>
      <c r="AN307" s="15">
        <v>0</v>
      </c>
      <c r="AO307" s="15">
        <v>0</v>
      </c>
      <c r="AP307" s="15">
        <v>0</v>
      </c>
      <c r="AQ307" s="13"/>
      <c r="AR307" s="12">
        <f t="shared" si="109"/>
        <v>1</v>
      </c>
      <c r="AS307" s="12">
        <f t="shared" si="110"/>
        <v>0</v>
      </c>
      <c r="AT307" s="12" t="str">
        <f t="shared" si="122"/>
        <v>D1</v>
      </c>
      <c r="AU307" s="9">
        <f t="shared" si="123"/>
        <v>9</v>
      </c>
      <c r="AV307" s="4">
        <f t="shared" si="111"/>
        <v>1</v>
      </c>
      <c r="AW307" s="4">
        <f t="shared" si="112"/>
        <v>1</v>
      </c>
      <c r="AX307" s="4">
        <f t="shared" si="113"/>
        <v>1</v>
      </c>
      <c r="AY307" s="4">
        <f t="shared" si="114"/>
        <v>1</v>
      </c>
      <c r="AZ307" s="4">
        <f t="shared" si="115"/>
        <v>1</v>
      </c>
      <c r="BA307" s="4">
        <f t="shared" si="116"/>
        <v>1</v>
      </c>
      <c r="BB307" s="4">
        <f t="shared" si="117"/>
        <v>1</v>
      </c>
      <c r="BC307" s="7">
        <f t="shared" si="118"/>
        <v>0</v>
      </c>
      <c r="BD307" s="7">
        <f t="shared" si="124"/>
        <v>1</v>
      </c>
      <c r="BE307" s="7">
        <f t="shared" si="125"/>
        <v>0</v>
      </c>
      <c r="BF307" s="7">
        <f t="shared" si="126"/>
        <v>1</v>
      </c>
      <c r="BG307" s="7">
        <f t="shared" si="127"/>
        <v>0</v>
      </c>
      <c r="BH307" s="4">
        <f t="shared" si="128"/>
        <v>1</v>
      </c>
      <c r="BI307" s="4">
        <f t="shared" si="119"/>
        <v>1</v>
      </c>
      <c r="BJ307" s="4">
        <f t="shared" si="120"/>
        <v>1</v>
      </c>
      <c r="BK307" s="4">
        <f t="shared" si="121"/>
        <v>0</v>
      </c>
    </row>
    <row r="308" spans="1:63" ht="90" customHeight="1" x14ac:dyDescent="0.25">
      <c r="A308" s="17" t="s">
        <v>268</v>
      </c>
      <c r="B308" s="23" t="s">
        <v>2592</v>
      </c>
      <c r="C308" s="23" t="s">
        <v>2595</v>
      </c>
      <c r="D308" s="25"/>
      <c r="E308" s="23" t="s">
        <v>280</v>
      </c>
      <c r="F308" s="24" t="s">
        <v>281</v>
      </c>
      <c r="G308" s="24" t="s">
        <v>282</v>
      </c>
      <c r="H308" s="14" t="s">
        <v>2893</v>
      </c>
      <c r="I308" s="24" t="s">
        <v>283</v>
      </c>
      <c r="J308" s="24" t="s">
        <v>284</v>
      </c>
      <c r="K308" s="14" t="s">
        <v>2115</v>
      </c>
      <c r="L308" s="25" t="s">
        <v>2120</v>
      </c>
      <c r="M308" s="25" t="s">
        <v>2142</v>
      </c>
      <c r="N308" s="25" t="s">
        <v>279</v>
      </c>
      <c r="O308" s="25" t="s">
        <v>44</v>
      </c>
      <c r="P308" s="142" t="s">
        <v>3065</v>
      </c>
      <c r="Q308" s="25" t="s">
        <v>45</v>
      </c>
      <c r="R308" s="30">
        <v>1</v>
      </c>
      <c r="S308" s="26">
        <v>500000</v>
      </c>
      <c r="T308" s="26">
        <v>0</v>
      </c>
      <c r="U308" s="26">
        <v>0</v>
      </c>
      <c r="V308" s="26">
        <v>350000</v>
      </c>
      <c r="W308" s="26">
        <v>150000</v>
      </c>
      <c r="X308" s="26">
        <v>0</v>
      </c>
      <c r="Y308" s="26">
        <v>0</v>
      </c>
      <c r="Z308" s="26">
        <v>0</v>
      </c>
      <c r="AA308" s="31">
        <v>0</v>
      </c>
      <c r="AB308" s="31">
        <v>0</v>
      </c>
      <c r="AC308" s="31">
        <v>0</v>
      </c>
      <c r="AD308" s="31">
        <v>0</v>
      </c>
      <c r="AE308" s="16" t="s">
        <v>41</v>
      </c>
      <c r="AF308" s="28">
        <v>0</v>
      </c>
      <c r="AG308" s="28">
        <v>0</v>
      </c>
      <c r="AH308" s="28">
        <v>0</v>
      </c>
      <c r="AI308" s="28">
        <v>0</v>
      </c>
      <c r="AJ308" s="28">
        <v>0</v>
      </c>
      <c r="AK308" s="28">
        <v>0</v>
      </c>
      <c r="AL308" s="28">
        <v>0</v>
      </c>
      <c r="AM308" s="15">
        <v>0</v>
      </c>
      <c r="AN308" s="15">
        <v>0</v>
      </c>
      <c r="AO308" s="15">
        <v>0</v>
      </c>
      <c r="AP308" s="15">
        <v>0</v>
      </c>
      <c r="AQ308" s="13"/>
      <c r="AR308" s="12">
        <f t="shared" si="109"/>
        <v>0</v>
      </c>
      <c r="AS308" s="12">
        <f t="shared" si="110"/>
        <v>0</v>
      </c>
      <c r="AT308" s="12" t="str">
        <f t="shared" si="122"/>
        <v>D2</v>
      </c>
      <c r="AU308" s="9">
        <f t="shared" si="123"/>
        <v>8</v>
      </c>
      <c r="AV308" s="4">
        <f t="shared" si="111"/>
        <v>1</v>
      </c>
      <c r="AW308" s="4">
        <f t="shared" si="112"/>
        <v>1</v>
      </c>
      <c r="AX308" s="4">
        <f t="shared" si="113"/>
        <v>1</v>
      </c>
      <c r="AY308" s="4">
        <f t="shared" si="114"/>
        <v>0</v>
      </c>
      <c r="AZ308" s="4">
        <f t="shared" si="115"/>
        <v>1</v>
      </c>
      <c r="BA308" s="4">
        <f t="shared" si="116"/>
        <v>1</v>
      </c>
      <c r="BB308" s="4">
        <f t="shared" si="117"/>
        <v>1</v>
      </c>
      <c r="BC308" s="7">
        <f t="shared" si="118"/>
        <v>0</v>
      </c>
      <c r="BD308" s="7">
        <f t="shared" si="124"/>
        <v>1</v>
      </c>
      <c r="BE308" s="7">
        <f t="shared" si="125"/>
        <v>0</v>
      </c>
      <c r="BF308" s="7">
        <f t="shared" si="126"/>
        <v>0</v>
      </c>
      <c r="BG308" s="7">
        <f t="shared" si="127"/>
        <v>1</v>
      </c>
      <c r="BH308" s="4">
        <f t="shared" si="128"/>
        <v>1</v>
      </c>
      <c r="BI308" s="4">
        <f t="shared" si="119"/>
        <v>1</v>
      </c>
      <c r="BJ308" s="4">
        <f t="shared" si="120"/>
        <v>0</v>
      </c>
      <c r="BK308" s="4">
        <f t="shared" si="121"/>
        <v>1</v>
      </c>
    </row>
    <row r="309" spans="1:63" ht="90" customHeight="1" x14ac:dyDescent="0.25">
      <c r="A309" s="17" t="s">
        <v>1770</v>
      </c>
      <c r="B309" s="38" t="s">
        <v>1771</v>
      </c>
      <c r="C309" s="38" t="s">
        <v>1781</v>
      </c>
      <c r="D309" s="39">
        <v>3</v>
      </c>
      <c r="E309" s="55" t="s">
        <v>2210</v>
      </c>
      <c r="F309" s="29" t="s">
        <v>2211</v>
      </c>
      <c r="G309" s="29" t="s">
        <v>2212</v>
      </c>
      <c r="H309" s="14" t="s">
        <v>2893</v>
      </c>
      <c r="I309" s="29" t="s">
        <v>2213</v>
      </c>
      <c r="J309" s="29" t="s">
        <v>2214</v>
      </c>
      <c r="K309" s="14" t="s">
        <v>2115</v>
      </c>
      <c r="L309" s="25" t="s">
        <v>2120</v>
      </c>
      <c r="M309" s="25" t="s">
        <v>2143</v>
      </c>
      <c r="N309" s="25" t="s">
        <v>51</v>
      </c>
      <c r="O309" s="25" t="s">
        <v>44</v>
      </c>
      <c r="P309" s="142" t="s">
        <v>3065</v>
      </c>
      <c r="Q309" s="14" t="s">
        <v>45</v>
      </c>
      <c r="R309" s="30">
        <v>1</v>
      </c>
      <c r="S309" s="40">
        <v>138708</v>
      </c>
      <c r="T309" s="21">
        <v>0</v>
      </c>
      <c r="U309" s="21">
        <v>0</v>
      </c>
      <c r="V309" s="21">
        <v>30780</v>
      </c>
      <c r="W309" s="21">
        <v>16114</v>
      </c>
      <c r="X309" s="21">
        <v>16114</v>
      </c>
      <c r="Y309" s="21">
        <v>75700</v>
      </c>
      <c r="Z309" s="21">
        <v>0</v>
      </c>
      <c r="AA309" s="31">
        <v>0</v>
      </c>
      <c r="AB309" s="31">
        <v>0</v>
      </c>
      <c r="AC309" s="31">
        <v>0</v>
      </c>
      <c r="AD309" s="31">
        <v>0</v>
      </c>
      <c r="AE309" s="32" t="s">
        <v>2215</v>
      </c>
      <c r="AF309" s="41">
        <v>54980</v>
      </c>
      <c r="AG309" s="26">
        <v>0</v>
      </c>
      <c r="AH309" s="26">
        <v>14980</v>
      </c>
      <c r="AI309" s="26">
        <v>10000</v>
      </c>
      <c r="AJ309" s="26">
        <v>10000</v>
      </c>
      <c r="AK309" s="26">
        <v>10000</v>
      </c>
      <c r="AL309" s="26">
        <v>10000</v>
      </c>
      <c r="AM309" s="15">
        <v>0</v>
      </c>
      <c r="AN309" s="15">
        <v>0</v>
      </c>
      <c r="AO309" s="15">
        <v>0</v>
      </c>
      <c r="AP309" s="15">
        <v>0</v>
      </c>
      <c r="AQ309" s="42" t="s">
        <v>2216</v>
      </c>
      <c r="AR309" s="12">
        <f t="shared" si="109"/>
        <v>0</v>
      </c>
      <c r="AS309" s="12">
        <f t="shared" si="110"/>
        <v>0</v>
      </c>
      <c r="AT309" s="12" t="str">
        <f t="shared" si="122"/>
        <v>D3</v>
      </c>
      <c r="AU309" s="9">
        <f t="shared" si="123"/>
        <v>9</v>
      </c>
      <c r="AV309" s="4">
        <f t="shared" si="111"/>
        <v>1</v>
      </c>
      <c r="AW309" s="4">
        <f t="shared" si="112"/>
        <v>1</v>
      </c>
      <c r="AX309" s="4">
        <f t="shared" si="113"/>
        <v>1</v>
      </c>
      <c r="AY309" s="4">
        <f t="shared" si="114"/>
        <v>1</v>
      </c>
      <c r="AZ309" s="4">
        <f t="shared" si="115"/>
        <v>1</v>
      </c>
      <c r="BA309" s="4">
        <f t="shared" si="116"/>
        <v>1</v>
      </c>
      <c r="BB309" s="4">
        <f t="shared" si="117"/>
        <v>1</v>
      </c>
      <c r="BC309" s="7">
        <f t="shared" si="118"/>
        <v>0</v>
      </c>
      <c r="BD309" s="7">
        <f t="shared" si="124"/>
        <v>1</v>
      </c>
      <c r="BE309" s="7">
        <f t="shared" si="125"/>
        <v>0</v>
      </c>
      <c r="BF309" s="7">
        <f t="shared" si="126"/>
        <v>0</v>
      </c>
      <c r="BG309" s="7">
        <f t="shared" si="127"/>
        <v>1</v>
      </c>
      <c r="BH309" s="4">
        <f t="shared" si="128"/>
        <v>1</v>
      </c>
      <c r="BI309" s="4">
        <f t="shared" si="119"/>
        <v>1</v>
      </c>
      <c r="BJ309" s="4">
        <f t="shared" si="120"/>
        <v>0</v>
      </c>
      <c r="BK309" s="4">
        <f t="shared" si="121"/>
        <v>1</v>
      </c>
    </row>
    <row r="310" spans="1:63" ht="90" customHeight="1" x14ac:dyDescent="0.25">
      <c r="A310" s="54" t="s">
        <v>1012</v>
      </c>
      <c r="B310" s="54" t="s">
        <v>1074</v>
      </c>
      <c r="C310" s="54" t="s">
        <v>1110</v>
      </c>
      <c r="D310" s="56">
        <v>5</v>
      </c>
      <c r="E310" s="54" t="s">
        <v>1111</v>
      </c>
      <c r="F310" s="29" t="s">
        <v>1112</v>
      </c>
      <c r="G310" s="29" t="s">
        <v>1113</v>
      </c>
      <c r="H310" s="14" t="s">
        <v>2893</v>
      </c>
      <c r="I310" s="29" t="s">
        <v>2079</v>
      </c>
      <c r="J310" s="29" t="s">
        <v>1086</v>
      </c>
      <c r="K310" s="14" t="s">
        <v>2115</v>
      </c>
      <c r="L310" s="25" t="s">
        <v>2122</v>
      </c>
      <c r="M310" s="14" t="s">
        <v>2147</v>
      </c>
      <c r="N310" s="25" t="s">
        <v>51</v>
      </c>
      <c r="O310" s="25" t="s">
        <v>44</v>
      </c>
      <c r="P310" s="142" t="s">
        <v>3065</v>
      </c>
      <c r="Q310" s="14" t="s">
        <v>45</v>
      </c>
      <c r="R310" s="14"/>
      <c r="S310" s="57">
        <v>210000</v>
      </c>
      <c r="T310" s="41">
        <v>0</v>
      </c>
      <c r="U310" s="41">
        <v>0</v>
      </c>
      <c r="V310" s="41">
        <v>210000</v>
      </c>
      <c r="W310" s="41">
        <v>0</v>
      </c>
      <c r="X310" s="41">
        <v>0</v>
      </c>
      <c r="Y310" s="41">
        <v>0</v>
      </c>
      <c r="Z310" s="41">
        <v>0</v>
      </c>
      <c r="AA310" s="31">
        <v>0</v>
      </c>
      <c r="AB310" s="31">
        <v>0</v>
      </c>
      <c r="AC310" s="31">
        <v>0</v>
      </c>
      <c r="AD310" s="31">
        <v>0</v>
      </c>
      <c r="AE310" s="16" t="s">
        <v>41</v>
      </c>
      <c r="AF310" s="57">
        <v>0</v>
      </c>
      <c r="AG310" s="41">
        <v>0</v>
      </c>
      <c r="AH310" s="41">
        <v>0</v>
      </c>
      <c r="AI310" s="41">
        <v>0</v>
      </c>
      <c r="AJ310" s="41">
        <v>0</v>
      </c>
      <c r="AK310" s="41">
        <v>0</v>
      </c>
      <c r="AL310" s="41">
        <v>0</v>
      </c>
      <c r="AM310" s="15">
        <v>0</v>
      </c>
      <c r="AN310" s="15">
        <v>0</v>
      </c>
      <c r="AO310" s="15">
        <v>0</v>
      </c>
      <c r="AP310" s="15">
        <v>0</v>
      </c>
      <c r="AQ310" s="29" t="s">
        <v>1114</v>
      </c>
      <c r="AR310" s="12">
        <f t="shared" si="109"/>
        <v>0</v>
      </c>
      <c r="AS310" s="12">
        <f t="shared" si="110"/>
        <v>0</v>
      </c>
      <c r="AT310" s="12" t="str">
        <f t="shared" si="122"/>
        <v>F1</v>
      </c>
      <c r="AU310" s="9">
        <f t="shared" si="123"/>
        <v>8</v>
      </c>
      <c r="AV310" s="4">
        <f t="shared" si="111"/>
        <v>1</v>
      </c>
      <c r="AW310" s="4">
        <f t="shared" si="112"/>
        <v>1</v>
      </c>
      <c r="AX310" s="4">
        <f t="shared" si="113"/>
        <v>1</v>
      </c>
      <c r="AY310" s="4">
        <f t="shared" si="114"/>
        <v>1</v>
      </c>
      <c r="AZ310" s="4">
        <f t="shared" si="115"/>
        <v>0</v>
      </c>
      <c r="BA310" s="4">
        <f t="shared" si="116"/>
        <v>1</v>
      </c>
      <c r="BB310" s="4">
        <f t="shared" si="117"/>
        <v>1</v>
      </c>
      <c r="BC310" s="7">
        <f t="shared" si="118"/>
        <v>0</v>
      </c>
      <c r="BD310" s="7">
        <f t="shared" si="124"/>
        <v>1</v>
      </c>
      <c r="BE310" s="7">
        <f t="shared" si="125"/>
        <v>0</v>
      </c>
      <c r="BF310" s="7">
        <f t="shared" si="126"/>
        <v>0</v>
      </c>
      <c r="BG310" s="7">
        <f t="shared" si="127"/>
        <v>1</v>
      </c>
      <c r="BH310" s="4">
        <f t="shared" si="128"/>
        <v>1</v>
      </c>
      <c r="BI310" s="4">
        <f t="shared" si="119"/>
        <v>1</v>
      </c>
      <c r="BJ310" s="4">
        <f t="shared" si="120"/>
        <v>0</v>
      </c>
      <c r="BK310" s="4">
        <f t="shared" si="121"/>
        <v>1</v>
      </c>
    </row>
    <row r="311" spans="1:63" s="181" customFormat="1" ht="127.5" customHeight="1" x14ac:dyDescent="0.2">
      <c r="A311" s="17" t="s">
        <v>1782</v>
      </c>
      <c r="B311" s="23" t="s">
        <v>1783</v>
      </c>
      <c r="C311" s="23" t="s">
        <v>1807</v>
      </c>
      <c r="D311" s="25" t="s">
        <v>2262</v>
      </c>
      <c r="E311" s="109" t="s">
        <v>1808</v>
      </c>
      <c r="F311" s="110" t="s">
        <v>1809</v>
      </c>
      <c r="G311" s="24" t="s">
        <v>1810</v>
      </c>
      <c r="H311" s="14" t="s">
        <v>2893</v>
      </c>
      <c r="I311" s="24" t="s">
        <v>2030</v>
      </c>
      <c r="J311" s="24" t="s">
        <v>1811</v>
      </c>
      <c r="K311" s="14" t="s">
        <v>2115</v>
      </c>
      <c r="L311" s="25" t="s">
        <v>2119</v>
      </c>
      <c r="M311" s="25" t="s">
        <v>2966</v>
      </c>
      <c r="N311" s="25" t="s">
        <v>51</v>
      </c>
      <c r="O311" s="25" t="s">
        <v>44</v>
      </c>
      <c r="P311" s="142" t="s">
        <v>3065</v>
      </c>
      <c r="Q311" s="14" t="s">
        <v>111</v>
      </c>
      <c r="R311" s="30">
        <v>1</v>
      </c>
      <c r="S311" s="26">
        <v>30060</v>
      </c>
      <c r="T311" s="26">
        <v>0</v>
      </c>
      <c r="U311" s="26">
        <v>0</v>
      </c>
      <c r="V311" s="26">
        <v>30060</v>
      </c>
      <c r="W311" s="26">
        <v>0</v>
      </c>
      <c r="X311" s="26">
        <v>0</v>
      </c>
      <c r="Y311" s="26">
        <v>0</v>
      </c>
      <c r="Z311" s="26">
        <v>0</v>
      </c>
      <c r="AA311" s="31">
        <v>0</v>
      </c>
      <c r="AB311" s="31">
        <v>0</v>
      </c>
      <c r="AC311" s="31">
        <v>0</v>
      </c>
      <c r="AD311" s="31">
        <v>0</v>
      </c>
      <c r="AE311" s="16" t="s">
        <v>41</v>
      </c>
      <c r="AF311" s="26">
        <v>0</v>
      </c>
      <c r="AG311" s="26">
        <v>0</v>
      </c>
      <c r="AH311" s="26">
        <v>0</v>
      </c>
      <c r="AI311" s="26">
        <v>0</v>
      </c>
      <c r="AJ311" s="26">
        <v>0</v>
      </c>
      <c r="AK311" s="26">
        <v>0</v>
      </c>
      <c r="AL311" s="26">
        <v>0</v>
      </c>
      <c r="AM311" s="15">
        <v>0</v>
      </c>
      <c r="AN311" s="15">
        <v>0</v>
      </c>
      <c r="AO311" s="15">
        <v>0</v>
      </c>
      <c r="AP311" s="15">
        <v>0</v>
      </c>
      <c r="AQ311" s="13"/>
      <c r="AR311" s="12">
        <f t="shared" si="109"/>
        <v>1</v>
      </c>
      <c r="AS311" s="12">
        <f t="shared" si="110"/>
        <v>0</v>
      </c>
      <c r="AT311" s="12" t="str">
        <f t="shared" si="122"/>
        <v>C9</v>
      </c>
      <c r="AU311" s="9">
        <f t="shared" si="123"/>
        <v>8</v>
      </c>
      <c r="AV311" s="166">
        <f t="shared" si="111"/>
        <v>1</v>
      </c>
      <c r="AW311" s="166">
        <f t="shared" si="112"/>
        <v>1</v>
      </c>
      <c r="AX311" s="166">
        <f t="shared" si="113"/>
        <v>1</v>
      </c>
      <c r="AY311" s="166">
        <f t="shared" si="114"/>
        <v>1</v>
      </c>
      <c r="AZ311" s="166">
        <f t="shared" si="115"/>
        <v>1</v>
      </c>
      <c r="BA311" s="166">
        <f t="shared" si="116"/>
        <v>1</v>
      </c>
      <c r="BB311" s="166">
        <f t="shared" si="117"/>
        <v>1</v>
      </c>
      <c r="BC311" s="7">
        <f t="shared" si="118"/>
        <v>0</v>
      </c>
      <c r="BD311" s="7">
        <f t="shared" si="124"/>
        <v>1</v>
      </c>
      <c r="BE311" s="7">
        <f t="shared" si="125"/>
        <v>0</v>
      </c>
      <c r="BF311" s="7">
        <f t="shared" si="126"/>
        <v>0</v>
      </c>
      <c r="BG311" s="7">
        <f t="shared" si="127"/>
        <v>1</v>
      </c>
      <c r="BH311" s="166">
        <f t="shared" si="128"/>
        <v>1</v>
      </c>
      <c r="BI311" s="166">
        <f t="shared" si="119"/>
        <v>0</v>
      </c>
      <c r="BJ311" s="166">
        <f t="shared" si="120"/>
        <v>0</v>
      </c>
      <c r="BK311" s="166">
        <f t="shared" si="121"/>
        <v>0</v>
      </c>
    </row>
    <row r="312" spans="1:63" ht="90" customHeight="1" x14ac:dyDescent="0.25">
      <c r="A312" s="17" t="s">
        <v>1782</v>
      </c>
      <c r="B312" s="23" t="s">
        <v>1783</v>
      </c>
      <c r="C312" s="23" t="s">
        <v>1802</v>
      </c>
      <c r="D312" s="25">
        <v>4</v>
      </c>
      <c r="E312" s="109" t="s">
        <v>1803</v>
      </c>
      <c r="F312" s="110" t="s">
        <v>1804</v>
      </c>
      <c r="G312" s="24" t="s">
        <v>1805</v>
      </c>
      <c r="H312" s="14" t="s">
        <v>2893</v>
      </c>
      <c r="I312" s="24" t="s">
        <v>2030</v>
      </c>
      <c r="J312" s="24" t="s">
        <v>1806</v>
      </c>
      <c r="K312" s="14" t="s">
        <v>2115</v>
      </c>
      <c r="L312" s="25" t="s">
        <v>2119</v>
      </c>
      <c r="M312" s="25" t="s">
        <v>2139</v>
      </c>
      <c r="N312" s="25" t="s">
        <v>51</v>
      </c>
      <c r="O312" s="25" t="s">
        <v>44</v>
      </c>
      <c r="P312" s="142" t="s">
        <v>3065</v>
      </c>
      <c r="Q312" s="14" t="s">
        <v>45</v>
      </c>
      <c r="R312" s="30">
        <v>1</v>
      </c>
      <c r="S312" s="26">
        <v>21756</v>
      </c>
      <c r="T312" s="26">
        <v>0</v>
      </c>
      <c r="U312" s="26">
        <v>0</v>
      </c>
      <c r="V312" s="26">
        <v>21756</v>
      </c>
      <c r="W312" s="26">
        <v>0</v>
      </c>
      <c r="X312" s="26">
        <v>0</v>
      </c>
      <c r="Y312" s="26">
        <v>0</v>
      </c>
      <c r="Z312" s="26">
        <v>0</v>
      </c>
      <c r="AA312" s="31">
        <v>0</v>
      </c>
      <c r="AB312" s="31">
        <v>0</v>
      </c>
      <c r="AC312" s="31">
        <v>0</v>
      </c>
      <c r="AD312" s="31">
        <v>0</v>
      </c>
      <c r="AE312" s="16" t="s">
        <v>41</v>
      </c>
      <c r="AF312" s="26">
        <v>0</v>
      </c>
      <c r="AG312" s="26">
        <v>0</v>
      </c>
      <c r="AH312" s="26">
        <v>0</v>
      </c>
      <c r="AI312" s="26">
        <v>0</v>
      </c>
      <c r="AJ312" s="26">
        <v>0</v>
      </c>
      <c r="AK312" s="26">
        <v>0</v>
      </c>
      <c r="AL312" s="26">
        <v>0</v>
      </c>
      <c r="AM312" s="15">
        <v>0</v>
      </c>
      <c r="AN312" s="15">
        <v>0</v>
      </c>
      <c r="AO312" s="15">
        <v>0</v>
      </c>
      <c r="AP312" s="15">
        <v>0</v>
      </c>
      <c r="AQ312" s="13"/>
      <c r="AR312" s="12">
        <f t="shared" si="109"/>
        <v>1</v>
      </c>
      <c r="AS312" s="12">
        <f t="shared" si="110"/>
        <v>0</v>
      </c>
      <c r="AT312" s="12" t="str">
        <f t="shared" si="122"/>
        <v>C7</v>
      </c>
      <c r="AU312" s="9">
        <f t="shared" si="123"/>
        <v>9</v>
      </c>
      <c r="AV312" s="4">
        <f t="shared" si="111"/>
        <v>1</v>
      </c>
      <c r="AW312" s="4">
        <f t="shared" si="112"/>
        <v>1</v>
      </c>
      <c r="AX312" s="4">
        <f t="shared" si="113"/>
        <v>1</v>
      </c>
      <c r="AY312" s="4">
        <f t="shared" si="114"/>
        <v>1</v>
      </c>
      <c r="AZ312" s="4">
        <f t="shared" si="115"/>
        <v>1</v>
      </c>
      <c r="BA312" s="4">
        <f t="shared" si="116"/>
        <v>1</v>
      </c>
      <c r="BB312" s="4">
        <f t="shared" si="117"/>
        <v>1</v>
      </c>
      <c r="BC312" s="7">
        <f t="shared" si="118"/>
        <v>0</v>
      </c>
      <c r="BD312" s="7">
        <f t="shared" si="124"/>
        <v>1</v>
      </c>
      <c r="BE312" s="7">
        <f t="shared" si="125"/>
        <v>0</v>
      </c>
      <c r="BF312" s="7">
        <f t="shared" si="126"/>
        <v>0</v>
      </c>
      <c r="BG312" s="7">
        <f t="shared" si="127"/>
        <v>1</v>
      </c>
      <c r="BH312" s="4">
        <f t="shared" si="128"/>
        <v>1</v>
      </c>
      <c r="BI312" s="4">
        <f t="shared" si="119"/>
        <v>1</v>
      </c>
      <c r="BJ312" s="4">
        <f t="shared" si="120"/>
        <v>0</v>
      </c>
      <c r="BK312" s="4">
        <f t="shared" si="121"/>
        <v>1</v>
      </c>
    </row>
    <row r="313" spans="1:63" ht="90" customHeight="1" x14ac:dyDescent="0.25">
      <c r="A313" s="54" t="s">
        <v>1370</v>
      </c>
      <c r="B313" s="55" t="s">
        <v>1371</v>
      </c>
      <c r="C313" s="55" t="s">
        <v>1405</v>
      </c>
      <c r="D313" s="14">
        <v>11</v>
      </c>
      <c r="E313" s="55" t="s">
        <v>1406</v>
      </c>
      <c r="F313" s="29" t="s">
        <v>1407</v>
      </c>
      <c r="G313" s="29" t="s">
        <v>1408</v>
      </c>
      <c r="H313" s="14" t="s">
        <v>2893</v>
      </c>
      <c r="I313" s="29" t="s">
        <v>2069</v>
      </c>
      <c r="J313" s="29" t="s">
        <v>1409</v>
      </c>
      <c r="K313" s="14" t="s">
        <v>2114</v>
      </c>
      <c r="L313" s="14" t="s">
        <v>2121</v>
      </c>
      <c r="M313" s="14" t="s">
        <v>2146</v>
      </c>
      <c r="N313" s="14" t="s">
        <v>110</v>
      </c>
      <c r="O313" s="25" t="s">
        <v>44</v>
      </c>
      <c r="P313" s="142" t="s">
        <v>3065</v>
      </c>
      <c r="Q313" s="14" t="s">
        <v>111</v>
      </c>
      <c r="R313" s="22">
        <v>1</v>
      </c>
      <c r="S313" s="41">
        <v>375430</v>
      </c>
      <c r="T313" s="41">
        <v>0</v>
      </c>
      <c r="U313" s="41">
        <v>25430</v>
      </c>
      <c r="V313" s="36">
        <v>0</v>
      </c>
      <c r="W313" s="41">
        <v>70000</v>
      </c>
      <c r="X313" s="41">
        <v>70000</v>
      </c>
      <c r="Y313" s="41">
        <v>70000</v>
      </c>
      <c r="Z313" s="41">
        <v>70000</v>
      </c>
      <c r="AA313" s="31">
        <v>0</v>
      </c>
      <c r="AB313" s="31">
        <v>0</v>
      </c>
      <c r="AC313" s="31">
        <v>0</v>
      </c>
      <c r="AD313" s="31">
        <v>0</v>
      </c>
      <c r="AE313" s="16" t="s">
        <v>41</v>
      </c>
      <c r="AF313" s="21">
        <v>10000</v>
      </c>
      <c r="AG313" s="21">
        <v>10000</v>
      </c>
      <c r="AH313" s="21">
        <v>0</v>
      </c>
      <c r="AI313" s="21">
        <v>0</v>
      </c>
      <c r="AJ313" s="21">
        <v>0</v>
      </c>
      <c r="AK313" s="21">
        <v>0</v>
      </c>
      <c r="AL313" s="21">
        <v>0</v>
      </c>
      <c r="AM313" s="15">
        <v>0</v>
      </c>
      <c r="AN313" s="15">
        <v>0</v>
      </c>
      <c r="AO313" s="15">
        <v>0</v>
      </c>
      <c r="AP313" s="15">
        <v>0</v>
      </c>
      <c r="AQ313" s="53" t="s">
        <v>2261</v>
      </c>
      <c r="AR313" s="12">
        <f t="shared" si="109"/>
        <v>0</v>
      </c>
      <c r="AS313" s="12">
        <f t="shared" si="110"/>
        <v>0</v>
      </c>
      <c r="AT313" s="12" t="str">
        <f t="shared" si="122"/>
        <v>E3</v>
      </c>
      <c r="AU313" s="9">
        <f t="shared" si="123"/>
        <v>8</v>
      </c>
      <c r="AV313" s="4">
        <f t="shared" si="111"/>
        <v>0</v>
      </c>
      <c r="AW313" s="4">
        <f t="shared" si="112"/>
        <v>1</v>
      </c>
      <c r="AX313" s="4">
        <f t="shared" si="113"/>
        <v>1</v>
      </c>
      <c r="AY313" s="4">
        <f t="shared" si="114"/>
        <v>1</v>
      </c>
      <c r="AZ313" s="4">
        <f t="shared" si="115"/>
        <v>1</v>
      </c>
      <c r="BA313" s="4">
        <f t="shared" si="116"/>
        <v>1</v>
      </c>
      <c r="BB313" s="4">
        <f t="shared" si="117"/>
        <v>1</v>
      </c>
      <c r="BC313" s="7">
        <f t="shared" si="118"/>
        <v>0</v>
      </c>
      <c r="BD313" s="7">
        <f t="shared" si="124"/>
        <v>1</v>
      </c>
      <c r="BE313" s="7">
        <f t="shared" si="125"/>
        <v>0</v>
      </c>
      <c r="BF313" s="7">
        <f t="shared" si="126"/>
        <v>1</v>
      </c>
      <c r="BG313" s="7">
        <f t="shared" si="127"/>
        <v>0</v>
      </c>
      <c r="BH313" s="4">
        <f t="shared" si="128"/>
        <v>1</v>
      </c>
      <c r="BI313" s="4">
        <f t="shared" si="119"/>
        <v>1</v>
      </c>
      <c r="BJ313" s="4">
        <f t="shared" si="120"/>
        <v>1</v>
      </c>
      <c r="BK313" s="4">
        <f t="shared" si="121"/>
        <v>0</v>
      </c>
    </row>
    <row r="314" spans="1:63" ht="90" customHeight="1" x14ac:dyDescent="0.25">
      <c r="A314" s="17" t="s">
        <v>1654</v>
      </c>
      <c r="B314" s="38" t="s">
        <v>1655</v>
      </c>
      <c r="C314" s="38" t="s">
        <v>2379</v>
      </c>
      <c r="D314" s="39" t="s">
        <v>2262</v>
      </c>
      <c r="E314" s="23" t="s">
        <v>2380</v>
      </c>
      <c r="F314" s="29" t="s">
        <v>2381</v>
      </c>
      <c r="G314" s="29" t="s">
        <v>2382</v>
      </c>
      <c r="H314" s="14" t="s">
        <v>2893</v>
      </c>
      <c r="I314" s="29" t="s">
        <v>2365</v>
      </c>
      <c r="J314" s="29" t="s">
        <v>1685</v>
      </c>
      <c r="K314" s="25" t="s">
        <v>2114</v>
      </c>
      <c r="L314" s="25" t="s">
        <v>2119</v>
      </c>
      <c r="M314" s="25" t="s">
        <v>2135</v>
      </c>
      <c r="N314" s="25" t="s">
        <v>1676</v>
      </c>
      <c r="O314" s="25" t="s">
        <v>44</v>
      </c>
      <c r="P314" s="142" t="s">
        <v>3065</v>
      </c>
      <c r="Q314" s="14" t="s">
        <v>111</v>
      </c>
      <c r="R314" s="30">
        <v>1</v>
      </c>
      <c r="S314" s="40">
        <v>9590.4</v>
      </c>
      <c r="T314" s="21">
        <v>0</v>
      </c>
      <c r="U314" s="21">
        <v>9590.4</v>
      </c>
      <c r="V314" s="21">
        <v>0</v>
      </c>
      <c r="W314" s="21">
        <v>0</v>
      </c>
      <c r="X314" s="21">
        <v>0</v>
      </c>
      <c r="Y314" s="21">
        <v>0</v>
      </c>
      <c r="Z314" s="21">
        <v>0</v>
      </c>
      <c r="AA314" s="31">
        <v>0</v>
      </c>
      <c r="AB314" s="31">
        <v>0</v>
      </c>
      <c r="AC314" s="31">
        <v>0</v>
      </c>
      <c r="AD314" s="31">
        <v>0</v>
      </c>
      <c r="AE314" s="16" t="s">
        <v>41</v>
      </c>
      <c r="AF314" s="41">
        <v>0</v>
      </c>
      <c r="AG314" s="26">
        <v>0</v>
      </c>
      <c r="AH314" s="26">
        <v>0</v>
      </c>
      <c r="AI314" s="26">
        <v>0</v>
      </c>
      <c r="AJ314" s="26">
        <v>0</v>
      </c>
      <c r="AK314" s="26">
        <v>0</v>
      </c>
      <c r="AL314" s="26">
        <v>0</v>
      </c>
      <c r="AM314" s="15">
        <v>0</v>
      </c>
      <c r="AN314" s="15">
        <v>0</v>
      </c>
      <c r="AO314" s="15">
        <v>0</v>
      </c>
      <c r="AP314" s="15">
        <v>0</v>
      </c>
      <c r="AQ314" s="42"/>
      <c r="AR314" s="12">
        <f t="shared" si="109"/>
        <v>1</v>
      </c>
      <c r="AS314" s="12">
        <f t="shared" si="110"/>
        <v>0</v>
      </c>
      <c r="AT314" s="12" t="str">
        <f t="shared" si="122"/>
        <v>C3</v>
      </c>
      <c r="AU314" s="9">
        <f t="shared" si="123"/>
        <v>9</v>
      </c>
      <c r="AV314" s="4">
        <f t="shared" si="111"/>
        <v>1</v>
      </c>
      <c r="AW314" s="4">
        <f t="shared" si="112"/>
        <v>1</v>
      </c>
      <c r="AX314" s="4">
        <f t="shared" si="113"/>
        <v>1</v>
      </c>
      <c r="AY314" s="4">
        <f t="shared" si="114"/>
        <v>1</v>
      </c>
      <c r="AZ314" s="4">
        <f t="shared" si="115"/>
        <v>1</v>
      </c>
      <c r="BA314" s="4">
        <f t="shared" si="116"/>
        <v>1</v>
      </c>
      <c r="BB314" s="4">
        <f t="shared" si="117"/>
        <v>1</v>
      </c>
      <c r="BC314" s="7">
        <f t="shared" si="118"/>
        <v>0</v>
      </c>
      <c r="BD314" s="7">
        <f t="shared" si="124"/>
        <v>1</v>
      </c>
      <c r="BE314" s="7">
        <f t="shared" si="125"/>
        <v>0</v>
      </c>
      <c r="BF314" s="7">
        <f t="shared" si="126"/>
        <v>1</v>
      </c>
      <c r="BG314" s="7">
        <f t="shared" si="127"/>
        <v>0</v>
      </c>
      <c r="BH314" s="4">
        <f t="shared" si="128"/>
        <v>1</v>
      </c>
      <c r="BI314" s="4">
        <f t="shared" si="119"/>
        <v>1</v>
      </c>
      <c r="BJ314" s="4">
        <f t="shared" si="120"/>
        <v>1</v>
      </c>
      <c r="BK314" s="4">
        <f t="shared" si="121"/>
        <v>0</v>
      </c>
    </row>
    <row r="315" spans="1:63" ht="90" customHeight="1" x14ac:dyDescent="0.25">
      <c r="A315" s="17" t="s">
        <v>1654</v>
      </c>
      <c r="B315" s="38" t="s">
        <v>1655</v>
      </c>
      <c r="C315" s="38" t="s">
        <v>2407</v>
      </c>
      <c r="D315" s="39">
        <v>7</v>
      </c>
      <c r="E315" s="23" t="s">
        <v>2380</v>
      </c>
      <c r="F315" s="29" t="s">
        <v>2381</v>
      </c>
      <c r="G315" s="29" t="s">
        <v>2382</v>
      </c>
      <c r="H315" s="14" t="s">
        <v>2893</v>
      </c>
      <c r="I315" s="29" t="s">
        <v>2365</v>
      </c>
      <c r="J315" s="29" t="s">
        <v>1685</v>
      </c>
      <c r="K315" s="25" t="s">
        <v>2114</v>
      </c>
      <c r="L315" s="25" t="s">
        <v>2119</v>
      </c>
      <c r="M315" s="25" t="s">
        <v>2135</v>
      </c>
      <c r="N315" s="25" t="s">
        <v>110</v>
      </c>
      <c r="O315" s="25" t="s">
        <v>44</v>
      </c>
      <c r="P315" s="142" t="s">
        <v>3065</v>
      </c>
      <c r="Q315" s="14" t="s">
        <v>111</v>
      </c>
      <c r="R315" s="30">
        <v>1</v>
      </c>
      <c r="S315" s="40">
        <v>27000</v>
      </c>
      <c r="T315" s="21">
        <v>0</v>
      </c>
      <c r="U315" s="21">
        <v>0</v>
      </c>
      <c r="V315" s="21">
        <v>27000</v>
      </c>
      <c r="W315" s="21">
        <v>0</v>
      </c>
      <c r="X315" s="21">
        <v>0</v>
      </c>
      <c r="Y315" s="21">
        <v>0</v>
      </c>
      <c r="Z315" s="21">
        <v>0</v>
      </c>
      <c r="AA315" s="31">
        <v>0</v>
      </c>
      <c r="AB315" s="31">
        <v>0</v>
      </c>
      <c r="AC315" s="31">
        <v>0</v>
      </c>
      <c r="AD315" s="31">
        <v>0</v>
      </c>
      <c r="AE315" s="16" t="s">
        <v>41</v>
      </c>
      <c r="AF315" s="41">
        <v>0</v>
      </c>
      <c r="AG315" s="26">
        <v>0</v>
      </c>
      <c r="AH315" s="26">
        <v>0</v>
      </c>
      <c r="AI315" s="26">
        <v>0</v>
      </c>
      <c r="AJ315" s="26">
        <v>0</v>
      </c>
      <c r="AK315" s="26">
        <v>0</v>
      </c>
      <c r="AL315" s="26">
        <v>0</v>
      </c>
      <c r="AM315" s="15">
        <v>0</v>
      </c>
      <c r="AN315" s="15">
        <v>0</v>
      </c>
      <c r="AO315" s="15">
        <v>0</v>
      </c>
      <c r="AP315" s="15">
        <v>0</v>
      </c>
      <c r="AQ315" s="42"/>
      <c r="AR315" s="12">
        <f t="shared" si="109"/>
        <v>1</v>
      </c>
      <c r="AS315" s="12">
        <f t="shared" si="110"/>
        <v>0</v>
      </c>
      <c r="AT315" s="12" t="str">
        <f t="shared" si="122"/>
        <v>C3</v>
      </c>
      <c r="AU315" s="9">
        <f t="shared" si="123"/>
        <v>9</v>
      </c>
      <c r="AV315" s="4">
        <f t="shared" si="111"/>
        <v>1</v>
      </c>
      <c r="AW315" s="4">
        <f t="shared" si="112"/>
        <v>1</v>
      </c>
      <c r="AX315" s="4">
        <f t="shared" si="113"/>
        <v>1</v>
      </c>
      <c r="AY315" s="4">
        <f t="shared" si="114"/>
        <v>1</v>
      </c>
      <c r="AZ315" s="4">
        <f t="shared" si="115"/>
        <v>1</v>
      </c>
      <c r="BA315" s="4">
        <f t="shared" si="116"/>
        <v>1</v>
      </c>
      <c r="BB315" s="4">
        <f t="shared" si="117"/>
        <v>1</v>
      </c>
      <c r="BC315" s="7">
        <f t="shared" si="118"/>
        <v>0</v>
      </c>
      <c r="BD315" s="7">
        <f t="shared" si="124"/>
        <v>1</v>
      </c>
      <c r="BE315" s="7">
        <f t="shared" si="125"/>
        <v>0</v>
      </c>
      <c r="BF315" s="7">
        <f t="shared" si="126"/>
        <v>1</v>
      </c>
      <c r="BG315" s="7">
        <f t="shared" si="127"/>
        <v>0</v>
      </c>
      <c r="BH315" s="4">
        <f t="shared" si="128"/>
        <v>1</v>
      </c>
      <c r="BI315" s="4">
        <f t="shared" si="119"/>
        <v>1</v>
      </c>
      <c r="BJ315" s="4">
        <f t="shared" si="120"/>
        <v>1</v>
      </c>
      <c r="BK315" s="4">
        <f t="shared" si="121"/>
        <v>0</v>
      </c>
    </row>
    <row r="316" spans="1:63" ht="90" customHeight="1" x14ac:dyDescent="0.25">
      <c r="A316" s="54" t="s">
        <v>1370</v>
      </c>
      <c r="B316" s="55" t="s">
        <v>1371</v>
      </c>
      <c r="C316" s="55" t="s">
        <v>2244</v>
      </c>
      <c r="D316" s="56">
        <v>8</v>
      </c>
      <c r="E316" s="55" t="s">
        <v>2245</v>
      </c>
      <c r="F316" s="29" t="s">
        <v>2246</v>
      </c>
      <c r="G316" s="29" t="s">
        <v>2538</v>
      </c>
      <c r="H316" s="14" t="s">
        <v>2893</v>
      </c>
      <c r="I316" s="29" t="s">
        <v>2091</v>
      </c>
      <c r="J316" s="29" t="s">
        <v>2247</v>
      </c>
      <c r="K316" s="14" t="s">
        <v>2113</v>
      </c>
      <c r="L316" s="14" t="s">
        <v>2118</v>
      </c>
      <c r="M316" s="14" t="s">
        <v>2118</v>
      </c>
      <c r="N316" s="25" t="s">
        <v>51</v>
      </c>
      <c r="O316" s="25" t="s">
        <v>44</v>
      </c>
      <c r="P316" s="142" t="s">
        <v>3065</v>
      </c>
      <c r="Q316" s="14" t="s">
        <v>45</v>
      </c>
      <c r="R316" s="22">
        <v>1</v>
      </c>
      <c r="S316" s="41">
        <v>130000</v>
      </c>
      <c r="T316" s="41">
        <v>40000</v>
      </c>
      <c r="U316" s="41">
        <v>0</v>
      </c>
      <c r="V316" s="36">
        <v>0</v>
      </c>
      <c r="W316" s="41">
        <v>130000</v>
      </c>
      <c r="X316" s="41">
        <v>0</v>
      </c>
      <c r="Y316" s="41">
        <v>0</v>
      </c>
      <c r="Z316" s="41">
        <v>0</v>
      </c>
      <c r="AA316" s="31">
        <v>0</v>
      </c>
      <c r="AB316" s="31">
        <v>0</v>
      </c>
      <c r="AC316" s="31">
        <v>0</v>
      </c>
      <c r="AD316" s="31">
        <v>0</v>
      </c>
      <c r="AE316" s="16" t="s">
        <v>41</v>
      </c>
      <c r="AF316" s="41">
        <v>0</v>
      </c>
      <c r="AG316" s="41">
        <v>0</v>
      </c>
      <c r="AH316" s="41">
        <v>0</v>
      </c>
      <c r="AI316" s="41">
        <v>0</v>
      </c>
      <c r="AJ316" s="41">
        <v>0</v>
      </c>
      <c r="AK316" s="41">
        <v>0</v>
      </c>
      <c r="AL316" s="41">
        <v>0</v>
      </c>
      <c r="AM316" s="15">
        <v>0</v>
      </c>
      <c r="AN316" s="15">
        <v>0</v>
      </c>
      <c r="AO316" s="15">
        <v>0</v>
      </c>
      <c r="AP316" s="15">
        <v>0</v>
      </c>
      <c r="AQ316" s="53" t="s">
        <v>2248</v>
      </c>
      <c r="AR316" s="12">
        <f t="shared" si="109"/>
        <v>0</v>
      </c>
      <c r="AS316" s="12">
        <f t="shared" si="110"/>
        <v>0</v>
      </c>
      <c r="AT316" s="12" t="str">
        <f t="shared" si="122"/>
        <v>0</v>
      </c>
      <c r="AU316" s="9">
        <f t="shared" si="123"/>
        <v>8</v>
      </c>
      <c r="AV316" s="4">
        <f t="shared" si="111"/>
        <v>1</v>
      </c>
      <c r="AW316" s="4">
        <f t="shared" si="112"/>
        <v>1</v>
      </c>
      <c r="AX316" s="4">
        <f t="shared" si="113"/>
        <v>0</v>
      </c>
      <c r="AY316" s="4">
        <f t="shared" si="114"/>
        <v>1</v>
      </c>
      <c r="AZ316" s="4">
        <f t="shared" si="115"/>
        <v>1</v>
      </c>
      <c r="BA316" s="4">
        <f t="shared" si="116"/>
        <v>1</v>
      </c>
      <c r="BB316" s="4">
        <f t="shared" si="117"/>
        <v>1</v>
      </c>
      <c r="BC316" s="7">
        <f t="shared" si="118"/>
        <v>0</v>
      </c>
      <c r="BD316" s="7">
        <f t="shared" si="124"/>
        <v>1</v>
      </c>
      <c r="BE316" s="7">
        <f t="shared" si="125"/>
        <v>1</v>
      </c>
      <c r="BF316" s="7">
        <f t="shared" si="126"/>
        <v>0</v>
      </c>
      <c r="BG316" s="7">
        <f t="shared" si="127"/>
        <v>0</v>
      </c>
      <c r="BH316" s="4">
        <f t="shared" si="128"/>
        <v>1</v>
      </c>
      <c r="BI316" s="4">
        <f t="shared" si="119"/>
        <v>1</v>
      </c>
      <c r="BJ316" s="4">
        <f t="shared" si="120"/>
        <v>0</v>
      </c>
      <c r="BK316" s="4">
        <f t="shared" si="121"/>
        <v>1</v>
      </c>
    </row>
    <row r="317" spans="1:63" ht="90" customHeight="1" x14ac:dyDescent="0.25">
      <c r="A317" s="17" t="s">
        <v>176</v>
      </c>
      <c r="B317" s="23" t="s">
        <v>177</v>
      </c>
      <c r="C317" s="23" t="s">
        <v>192</v>
      </c>
      <c r="D317" s="18">
        <v>3</v>
      </c>
      <c r="E317" s="23" t="s">
        <v>193</v>
      </c>
      <c r="F317" s="24" t="s">
        <v>194</v>
      </c>
      <c r="G317" s="24" t="s">
        <v>195</v>
      </c>
      <c r="H317" s="14" t="s">
        <v>2893</v>
      </c>
      <c r="I317" s="24" t="s">
        <v>189</v>
      </c>
      <c r="J317" s="24" t="s">
        <v>196</v>
      </c>
      <c r="K317" s="25" t="s">
        <v>2114</v>
      </c>
      <c r="L317" s="25" t="s">
        <v>2120</v>
      </c>
      <c r="M317" s="25" t="s">
        <v>2141</v>
      </c>
      <c r="N317" s="25" t="s">
        <v>51</v>
      </c>
      <c r="O317" s="25" t="s">
        <v>44</v>
      </c>
      <c r="P317" s="142" t="s">
        <v>3065</v>
      </c>
      <c r="Q317" s="14" t="s">
        <v>45</v>
      </c>
      <c r="R317" s="30">
        <v>1</v>
      </c>
      <c r="S317" s="26">
        <v>7000</v>
      </c>
      <c r="T317" s="26">
        <v>0</v>
      </c>
      <c r="U317" s="26">
        <v>0</v>
      </c>
      <c r="V317" s="26">
        <v>0</v>
      </c>
      <c r="W317" s="26">
        <v>0</v>
      </c>
      <c r="X317" s="26">
        <v>0</v>
      </c>
      <c r="Y317" s="26">
        <v>0</v>
      </c>
      <c r="Z317" s="26">
        <v>7000</v>
      </c>
      <c r="AA317" s="31">
        <v>0</v>
      </c>
      <c r="AB317" s="31">
        <v>0</v>
      </c>
      <c r="AC317" s="31">
        <v>0</v>
      </c>
      <c r="AD317" s="31">
        <v>0</v>
      </c>
      <c r="AE317" s="16" t="s">
        <v>41</v>
      </c>
      <c r="AF317" s="28">
        <v>0</v>
      </c>
      <c r="AG317" s="26">
        <v>0</v>
      </c>
      <c r="AH317" s="26">
        <v>0</v>
      </c>
      <c r="AI317" s="26">
        <v>0</v>
      </c>
      <c r="AJ317" s="26">
        <v>0</v>
      </c>
      <c r="AK317" s="26">
        <v>0</v>
      </c>
      <c r="AL317" s="26">
        <v>0</v>
      </c>
      <c r="AM317" s="15">
        <v>0</v>
      </c>
      <c r="AN317" s="15">
        <v>0</v>
      </c>
      <c r="AO317" s="15">
        <v>0</v>
      </c>
      <c r="AP317" s="15">
        <v>0</v>
      </c>
      <c r="AQ317" s="13"/>
      <c r="AR317" s="12">
        <f t="shared" si="109"/>
        <v>1</v>
      </c>
      <c r="AS317" s="12">
        <f t="shared" si="110"/>
        <v>0</v>
      </c>
      <c r="AT317" s="12" t="str">
        <f t="shared" si="122"/>
        <v>D1</v>
      </c>
      <c r="AU317" s="9">
        <f t="shared" si="123"/>
        <v>9</v>
      </c>
      <c r="AV317" s="4">
        <f t="shared" si="111"/>
        <v>1</v>
      </c>
      <c r="AW317" s="4">
        <f t="shared" si="112"/>
        <v>1</v>
      </c>
      <c r="AX317" s="4">
        <f t="shared" si="113"/>
        <v>1</v>
      </c>
      <c r="AY317" s="4">
        <f t="shared" si="114"/>
        <v>1</v>
      </c>
      <c r="AZ317" s="4">
        <f t="shared" si="115"/>
        <v>1</v>
      </c>
      <c r="BA317" s="4">
        <f t="shared" si="116"/>
        <v>1</v>
      </c>
      <c r="BB317" s="4">
        <f t="shared" si="117"/>
        <v>1</v>
      </c>
      <c r="BC317" s="7">
        <f t="shared" si="118"/>
        <v>0</v>
      </c>
      <c r="BD317" s="7">
        <f t="shared" si="124"/>
        <v>1</v>
      </c>
      <c r="BE317" s="7">
        <f t="shared" si="125"/>
        <v>0</v>
      </c>
      <c r="BF317" s="7">
        <f t="shared" si="126"/>
        <v>1</v>
      </c>
      <c r="BG317" s="7">
        <f t="shared" si="127"/>
        <v>0</v>
      </c>
      <c r="BH317" s="4">
        <f t="shared" si="128"/>
        <v>1</v>
      </c>
      <c r="BI317" s="4">
        <f t="shared" si="119"/>
        <v>1</v>
      </c>
      <c r="BJ317" s="4">
        <f t="shared" si="120"/>
        <v>0</v>
      </c>
      <c r="BK317" s="4">
        <f t="shared" si="121"/>
        <v>1</v>
      </c>
    </row>
    <row r="318" spans="1:63" ht="90" customHeight="1" x14ac:dyDescent="0.25">
      <c r="A318" s="17" t="s">
        <v>197</v>
      </c>
      <c r="B318" s="23" t="s">
        <v>198</v>
      </c>
      <c r="C318" s="23" t="s">
        <v>223</v>
      </c>
      <c r="D318" s="18">
        <v>4</v>
      </c>
      <c r="E318" s="23" t="s">
        <v>224</v>
      </c>
      <c r="F318" s="24" t="s">
        <v>225</v>
      </c>
      <c r="G318" s="24" t="s">
        <v>226</v>
      </c>
      <c r="H318" s="14" t="s">
        <v>2893</v>
      </c>
      <c r="I318" s="24" t="s">
        <v>212</v>
      </c>
      <c r="J318" s="24" t="s">
        <v>2563</v>
      </c>
      <c r="K318" s="14" t="s">
        <v>2114</v>
      </c>
      <c r="L318" s="25" t="s">
        <v>2120</v>
      </c>
      <c r="M318" s="25" t="s">
        <v>2141</v>
      </c>
      <c r="N318" s="25" t="s">
        <v>51</v>
      </c>
      <c r="O318" s="25" t="s">
        <v>44</v>
      </c>
      <c r="P318" s="142" t="s">
        <v>3065</v>
      </c>
      <c r="Q318" s="14" t="s">
        <v>45</v>
      </c>
      <c r="R318" s="22">
        <v>1</v>
      </c>
      <c r="S318" s="31">
        <v>3900</v>
      </c>
      <c r="T318" s="31">
        <v>0</v>
      </c>
      <c r="U318" s="31">
        <v>0</v>
      </c>
      <c r="V318" s="31">
        <v>3900</v>
      </c>
      <c r="W318" s="31">
        <v>0</v>
      </c>
      <c r="X318" s="31">
        <v>0</v>
      </c>
      <c r="Y318" s="31">
        <v>0</v>
      </c>
      <c r="Z318" s="31">
        <v>0</v>
      </c>
      <c r="AA318" s="31">
        <v>0</v>
      </c>
      <c r="AB318" s="31">
        <v>0</v>
      </c>
      <c r="AC318" s="31">
        <v>0</v>
      </c>
      <c r="AD318" s="31">
        <v>0</v>
      </c>
      <c r="AE318" s="16" t="s">
        <v>41</v>
      </c>
      <c r="AF318" s="15">
        <v>0</v>
      </c>
      <c r="AG318" s="15">
        <v>0</v>
      </c>
      <c r="AH318" s="15">
        <v>0</v>
      </c>
      <c r="AI318" s="15">
        <v>0</v>
      </c>
      <c r="AJ318" s="15">
        <v>0</v>
      </c>
      <c r="AK318" s="15">
        <v>0</v>
      </c>
      <c r="AL318" s="15">
        <v>0</v>
      </c>
      <c r="AM318" s="15">
        <v>0</v>
      </c>
      <c r="AN318" s="15">
        <v>0</v>
      </c>
      <c r="AO318" s="15">
        <v>0</v>
      </c>
      <c r="AP318" s="15">
        <v>0</v>
      </c>
      <c r="AQ318" s="13" t="s">
        <v>227</v>
      </c>
      <c r="AR318" s="12">
        <f t="shared" si="109"/>
        <v>1</v>
      </c>
      <c r="AS318" s="12">
        <f t="shared" si="110"/>
        <v>0</v>
      </c>
      <c r="AT318" s="12" t="str">
        <f t="shared" si="122"/>
        <v>D1</v>
      </c>
      <c r="AU318" s="9">
        <f t="shared" si="123"/>
        <v>9</v>
      </c>
      <c r="AV318" s="4">
        <f t="shared" si="111"/>
        <v>1</v>
      </c>
      <c r="AW318" s="4">
        <f t="shared" si="112"/>
        <v>1</v>
      </c>
      <c r="AX318" s="4">
        <f t="shared" si="113"/>
        <v>1</v>
      </c>
      <c r="AY318" s="4">
        <f t="shared" si="114"/>
        <v>1</v>
      </c>
      <c r="AZ318" s="4">
        <f t="shared" si="115"/>
        <v>1</v>
      </c>
      <c r="BA318" s="4">
        <f t="shared" si="116"/>
        <v>1</v>
      </c>
      <c r="BB318" s="4">
        <f t="shared" si="117"/>
        <v>1</v>
      </c>
      <c r="BC318" s="7">
        <f t="shared" si="118"/>
        <v>0</v>
      </c>
      <c r="BD318" s="7">
        <f t="shared" si="124"/>
        <v>1</v>
      </c>
      <c r="BE318" s="7">
        <f t="shared" si="125"/>
        <v>0</v>
      </c>
      <c r="BF318" s="7">
        <f t="shared" si="126"/>
        <v>1</v>
      </c>
      <c r="BG318" s="7">
        <f t="shared" si="127"/>
        <v>0</v>
      </c>
      <c r="BH318" s="4">
        <f t="shared" si="128"/>
        <v>1</v>
      </c>
      <c r="BI318" s="4">
        <f t="shared" si="119"/>
        <v>1</v>
      </c>
      <c r="BJ318" s="4">
        <f t="shared" si="120"/>
        <v>0</v>
      </c>
      <c r="BK318" s="4">
        <f t="shared" si="121"/>
        <v>1</v>
      </c>
    </row>
    <row r="319" spans="1:63" ht="90" customHeight="1" x14ac:dyDescent="0.25">
      <c r="A319" s="17" t="s">
        <v>52</v>
      </c>
      <c r="B319" s="23" t="s">
        <v>53</v>
      </c>
      <c r="C319" s="23" t="s">
        <v>86</v>
      </c>
      <c r="D319" s="18">
        <v>4</v>
      </c>
      <c r="E319" s="23" t="s">
        <v>87</v>
      </c>
      <c r="F319" s="23" t="s">
        <v>88</v>
      </c>
      <c r="G319" s="24" t="s">
        <v>84</v>
      </c>
      <c r="H319" s="14" t="s">
        <v>2893</v>
      </c>
      <c r="I319" s="24" t="s">
        <v>2090</v>
      </c>
      <c r="J319" s="24" t="s">
        <v>89</v>
      </c>
      <c r="K319" s="25" t="s">
        <v>2114</v>
      </c>
      <c r="L319" s="25" t="s">
        <v>2119</v>
      </c>
      <c r="M319" s="25" t="s">
        <v>2136</v>
      </c>
      <c r="N319" s="25" t="s">
        <v>51</v>
      </c>
      <c r="O319" s="25" t="s">
        <v>44</v>
      </c>
      <c r="P319" s="142" t="s">
        <v>3065</v>
      </c>
      <c r="Q319" s="25" t="s">
        <v>45</v>
      </c>
      <c r="R319" s="30">
        <v>1</v>
      </c>
      <c r="S319" s="21">
        <v>25000</v>
      </c>
      <c r="T319" s="31">
        <v>0</v>
      </c>
      <c r="U319" s="31">
        <v>0</v>
      </c>
      <c r="V319" s="31">
        <v>0</v>
      </c>
      <c r="W319" s="31">
        <v>15000</v>
      </c>
      <c r="X319" s="31">
        <v>0</v>
      </c>
      <c r="Y319" s="31">
        <v>5000</v>
      </c>
      <c r="Z319" s="31">
        <v>5000</v>
      </c>
      <c r="AA319" s="31">
        <v>0</v>
      </c>
      <c r="AB319" s="31">
        <v>0</v>
      </c>
      <c r="AC319" s="31">
        <v>0</v>
      </c>
      <c r="AD319" s="31">
        <v>0</v>
      </c>
      <c r="AE319" s="16" t="s">
        <v>41</v>
      </c>
      <c r="AF319" s="15">
        <v>0</v>
      </c>
      <c r="AG319" s="15">
        <v>0</v>
      </c>
      <c r="AH319" s="15">
        <v>0</v>
      </c>
      <c r="AI319" s="15">
        <v>0</v>
      </c>
      <c r="AJ319" s="15">
        <v>0</v>
      </c>
      <c r="AK319" s="15">
        <v>0</v>
      </c>
      <c r="AL319" s="15">
        <v>0</v>
      </c>
      <c r="AM319" s="15">
        <v>0</v>
      </c>
      <c r="AN319" s="15">
        <v>0</v>
      </c>
      <c r="AO319" s="15">
        <v>0</v>
      </c>
      <c r="AP319" s="15">
        <v>0</v>
      </c>
      <c r="AQ319" s="13"/>
      <c r="AR319" s="12">
        <f t="shared" si="109"/>
        <v>1</v>
      </c>
      <c r="AS319" s="12">
        <f t="shared" si="110"/>
        <v>0</v>
      </c>
      <c r="AT319" s="12" t="str">
        <f t="shared" si="122"/>
        <v>C4</v>
      </c>
      <c r="AU319" s="9">
        <f t="shared" si="123"/>
        <v>9</v>
      </c>
      <c r="AV319" s="4">
        <f t="shared" si="111"/>
        <v>1</v>
      </c>
      <c r="AW319" s="4">
        <f t="shared" si="112"/>
        <v>1</v>
      </c>
      <c r="AX319" s="4">
        <f t="shared" si="113"/>
        <v>1</v>
      </c>
      <c r="AY319" s="4">
        <f t="shared" si="114"/>
        <v>1</v>
      </c>
      <c r="AZ319" s="4">
        <f t="shared" si="115"/>
        <v>1</v>
      </c>
      <c r="BA319" s="4">
        <f t="shared" si="116"/>
        <v>1</v>
      </c>
      <c r="BB319" s="4">
        <f t="shared" si="117"/>
        <v>1</v>
      </c>
      <c r="BC319" s="7">
        <f t="shared" si="118"/>
        <v>0</v>
      </c>
      <c r="BD319" s="7">
        <f t="shared" si="124"/>
        <v>1</v>
      </c>
      <c r="BE319" s="7">
        <f t="shared" si="125"/>
        <v>0</v>
      </c>
      <c r="BF319" s="7">
        <f t="shared" si="126"/>
        <v>1</v>
      </c>
      <c r="BG319" s="7">
        <f t="shared" si="127"/>
        <v>0</v>
      </c>
      <c r="BH319" s="4">
        <f t="shared" si="128"/>
        <v>1</v>
      </c>
      <c r="BI319" s="4">
        <f t="shared" si="119"/>
        <v>1</v>
      </c>
      <c r="BJ319" s="4">
        <f t="shared" si="120"/>
        <v>0</v>
      </c>
      <c r="BK319" s="4">
        <f t="shared" si="121"/>
        <v>1</v>
      </c>
    </row>
    <row r="320" spans="1:63" ht="90" customHeight="1" x14ac:dyDescent="0.25">
      <c r="A320" s="17" t="s">
        <v>815</v>
      </c>
      <c r="B320" s="23" t="s">
        <v>816</v>
      </c>
      <c r="C320" s="23" t="s">
        <v>817</v>
      </c>
      <c r="D320" s="18">
        <v>1</v>
      </c>
      <c r="E320" s="23" t="s">
        <v>2110</v>
      </c>
      <c r="F320" s="24" t="s">
        <v>2295</v>
      </c>
      <c r="G320" s="24" t="s">
        <v>2296</v>
      </c>
      <c r="H320" s="14" t="s">
        <v>2893</v>
      </c>
      <c r="I320" s="24" t="s">
        <v>2297</v>
      </c>
      <c r="J320" s="24" t="s">
        <v>2298</v>
      </c>
      <c r="K320" s="14" t="s">
        <v>2115</v>
      </c>
      <c r="L320" s="25" t="s">
        <v>2119</v>
      </c>
      <c r="M320" s="25" t="s">
        <v>2966</v>
      </c>
      <c r="N320" s="25" t="s">
        <v>110</v>
      </c>
      <c r="O320" s="25" t="s">
        <v>44</v>
      </c>
      <c r="P320" s="142" t="s">
        <v>3065</v>
      </c>
      <c r="Q320" s="14" t="s">
        <v>111</v>
      </c>
      <c r="R320" s="30">
        <v>1</v>
      </c>
      <c r="S320" s="31">
        <v>226000</v>
      </c>
      <c r="T320" s="31">
        <v>0</v>
      </c>
      <c r="U320" s="31">
        <v>56000</v>
      </c>
      <c r="V320" s="31">
        <v>170000</v>
      </c>
      <c r="W320" s="31">
        <v>0</v>
      </c>
      <c r="X320" s="31">
        <v>0</v>
      </c>
      <c r="Y320" s="31">
        <v>0</v>
      </c>
      <c r="Z320" s="31">
        <v>0</v>
      </c>
      <c r="AA320" s="31">
        <v>0</v>
      </c>
      <c r="AB320" s="31">
        <v>0</v>
      </c>
      <c r="AC320" s="31">
        <v>0</v>
      </c>
      <c r="AD320" s="31">
        <v>0</v>
      </c>
      <c r="AE320" s="16" t="s">
        <v>41</v>
      </c>
      <c r="AF320" s="15">
        <v>0</v>
      </c>
      <c r="AG320" s="15">
        <v>0</v>
      </c>
      <c r="AH320" s="15">
        <v>0</v>
      </c>
      <c r="AI320" s="15">
        <v>0</v>
      </c>
      <c r="AJ320" s="15">
        <v>0</v>
      </c>
      <c r="AK320" s="15">
        <v>0</v>
      </c>
      <c r="AL320" s="15">
        <v>0</v>
      </c>
      <c r="AM320" s="15">
        <v>0</v>
      </c>
      <c r="AN320" s="15">
        <v>0</v>
      </c>
      <c r="AO320" s="15">
        <v>0</v>
      </c>
      <c r="AP320" s="15">
        <v>0</v>
      </c>
      <c r="AQ320" s="13"/>
      <c r="AR320" s="12">
        <f t="shared" si="109"/>
        <v>0</v>
      </c>
      <c r="AS320" s="12">
        <f t="shared" si="110"/>
        <v>0</v>
      </c>
      <c r="AT320" s="12" t="str">
        <f t="shared" si="122"/>
        <v>C9</v>
      </c>
      <c r="AU320" s="9">
        <f t="shared" si="123"/>
        <v>9</v>
      </c>
      <c r="AV320" s="4">
        <f t="shared" si="111"/>
        <v>1</v>
      </c>
      <c r="AW320" s="4">
        <f t="shared" si="112"/>
        <v>1</v>
      </c>
      <c r="AX320" s="4">
        <f t="shared" si="113"/>
        <v>1</v>
      </c>
      <c r="AY320" s="4">
        <f t="shared" si="114"/>
        <v>1</v>
      </c>
      <c r="AZ320" s="4">
        <f t="shared" si="115"/>
        <v>1</v>
      </c>
      <c r="BA320" s="4">
        <f t="shared" si="116"/>
        <v>1</v>
      </c>
      <c r="BB320" s="4">
        <f t="shared" si="117"/>
        <v>1</v>
      </c>
      <c r="BC320" s="7">
        <f t="shared" si="118"/>
        <v>0</v>
      </c>
      <c r="BD320" s="7">
        <f t="shared" si="124"/>
        <v>1</v>
      </c>
      <c r="BE320" s="7">
        <f t="shared" si="125"/>
        <v>0</v>
      </c>
      <c r="BF320" s="7">
        <f t="shared" si="126"/>
        <v>0</v>
      </c>
      <c r="BG320" s="7">
        <f t="shared" si="127"/>
        <v>1</v>
      </c>
      <c r="BH320" s="4">
        <f t="shared" si="128"/>
        <v>1</v>
      </c>
      <c r="BI320" s="4">
        <f t="shared" si="119"/>
        <v>1</v>
      </c>
      <c r="BJ320" s="4">
        <f t="shared" si="120"/>
        <v>1</v>
      </c>
      <c r="BK320" s="4">
        <f t="shared" si="121"/>
        <v>0</v>
      </c>
    </row>
    <row r="321" spans="1:63" ht="90" customHeight="1" x14ac:dyDescent="0.25">
      <c r="A321" s="17" t="s">
        <v>815</v>
      </c>
      <c r="B321" s="23" t="s">
        <v>816</v>
      </c>
      <c r="C321" s="23" t="s">
        <v>2299</v>
      </c>
      <c r="D321" s="18">
        <v>1</v>
      </c>
      <c r="E321" s="23" t="s">
        <v>2300</v>
      </c>
      <c r="F321" s="24" t="s">
        <v>2301</v>
      </c>
      <c r="G321" s="24" t="s">
        <v>2302</v>
      </c>
      <c r="H321" s="14" t="s">
        <v>2893</v>
      </c>
      <c r="I321" s="24" t="s">
        <v>2303</v>
      </c>
      <c r="J321" s="24" t="s">
        <v>2304</v>
      </c>
      <c r="K321" s="14" t="s">
        <v>2113</v>
      </c>
      <c r="L321" s="25" t="s">
        <v>2118</v>
      </c>
      <c r="M321" s="25" t="s">
        <v>2118</v>
      </c>
      <c r="N321" s="25" t="s">
        <v>51</v>
      </c>
      <c r="O321" s="25" t="s">
        <v>44</v>
      </c>
      <c r="P321" s="142" t="s">
        <v>3065</v>
      </c>
      <c r="Q321" s="14" t="s">
        <v>45</v>
      </c>
      <c r="R321" s="30">
        <v>1</v>
      </c>
      <c r="S321" s="31">
        <v>16000</v>
      </c>
      <c r="T321" s="31">
        <v>0</v>
      </c>
      <c r="U321" s="31">
        <v>0</v>
      </c>
      <c r="V321" s="31">
        <v>16000</v>
      </c>
      <c r="W321" s="31">
        <v>0</v>
      </c>
      <c r="X321" s="31">
        <v>0</v>
      </c>
      <c r="Y321" s="31">
        <v>0</v>
      </c>
      <c r="Z321" s="31">
        <v>0</v>
      </c>
      <c r="AA321" s="31">
        <v>0</v>
      </c>
      <c r="AB321" s="31">
        <v>0</v>
      </c>
      <c r="AC321" s="31">
        <v>0</v>
      </c>
      <c r="AD321" s="31">
        <v>0</v>
      </c>
      <c r="AE321" s="16" t="s">
        <v>41</v>
      </c>
      <c r="AF321" s="15">
        <v>0</v>
      </c>
      <c r="AG321" s="15">
        <v>0</v>
      </c>
      <c r="AH321" s="15">
        <v>0</v>
      </c>
      <c r="AI321" s="15">
        <v>0</v>
      </c>
      <c r="AJ321" s="15">
        <v>0</v>
      </c>
      <c r="AK321" s="15">
        <v>0</v>
      </c>
      <c r="AL321" s="15">
        <v>0</v>
      </c>
      <c r="AM321" s="15">
        <v>0</v>
      </c>
      <c r="AN321" s="15">
        <v>0</v>
      </c>
      <c r="AO321" s="15">
        <v>0</v>
      </c>
      <c r="AP321" s="15">
        <v>0</v>
      </c>
      <c r="AQ321" s="13"/>
      <c r="AR321" s="12">
        <f t="shared" si="109"/>
        <v>1</v>
      </c>
      <c r="AS321" s="12">
        <f t="shared" si="110"/>
        <v>0</v>
      </c>
      <c r="AT321" s="12" t="str">
        <f t="shared" si="122"/>
        <v>0</v>
      </c>
      <c r="AU321" s="9">
        <f t="shared" si="123"/>
        <v>9</v>
      </c>
      <c r="AV321" s="4">
        <f t="shared" si="111"/>
        <v>1</v>
      </c>
      <c r="AW321" s="4">
        <f t="shared" si="112"/>
        <v>1</v>
      </c>
      <c r="AX321" s="4">
        <f t="shared" si="113"/>
        <v>1</v>
      </c>
      <c r="AY321" s="4">
        <f t="shared" si="114"/>
        <v>1</v>
      </c>
      <c r="AZ321" s="4">
        <f t="shared" si="115"/>
        <v>1</v>
      </c>
      <c r="BA321" s="4">
        <f t="shared" si="116"/>
        <v>1</v>
      </c>
      <c r="BB321" s="4">
        <f t="shared" si="117"/>
        <v>1</v>
      </c>
      <c r="BC321" s="7">
        <f t="shared" si="118"/>
        <v>0</v>
      </c>
      <c r="BD321" s="7">
        <f t="shared" si="124"/>
        <v>1</v>
      </c>
      <c r="BE321" s="7">
        <f t="shared" si="125"/>
        <v>1</v>
      </c>
      <c r="BF321" s="7">
        <f t="shared" si="126"/>
        <v>0</v>
      </c>
      <c r="BG321" s="7">
        <f t="shared" si="127"/>
        <v>0</v>
      </c>
      <c r="BH321" s="4">
        <f t="shared" si="128"/>
        <v>1</v>
      </c>
      <c r="BI321" s="4">
        <f t="shared" si="119"/>
        <v>1</v>
      </c>
      <c r="BJ321" s="4">
        <f t="shared" si="120"/>
        <v>0</v>
      </c>
      <c r="BK321" s="4">
        <f t="shared" si="121"/>
        <v>1</v>
      </c>
    </row>
    <row r="322" spans="1:63" ht="90" customHeight="1" x14ac:dyDescent="0.25">
      <c r="A322" s="54" t="s">
        <v>1012</v>
      </c>
      <c r="B322" s="55" t="s">
        <v>1047</v>
      </c>
      <c r="C322" s="55" t="s">
        <v>1054</v>
      </c>
      <c r="D322" s="56">
        <v>1</v>
      </c>
      <c r="E322" s="55" t="s">
        <v>1055</v>
      </c>
      <c r="F322" s="29" t="s">
        <v>1056</v>
      </c>
      <c r="G322" s="29" t="s">
        <v>1057</v>
      </c>
      <c r="H322" s="14" t="s">
        <v>2893</v>
      </c>
      <c r="I322" s="29" t="s">
        <v>2056</v>
      </c>
      <c r="J322" s="29" t="s">
        <v>1058</v>
      </c>
      <c r="K322" s="14" t="s">
        <v>2115</v>
      </c>
      <c r="L322" s="25" t="s">
        <v>2116</v>
      </c>
      <c r="M322" s="25" t="s">
        <v>2125</v>
      </c>
      <c r="N322" s="25" t="s">
        <v>51</v>
      </c>
      <c r="O322" s="25" t="s">
        <v>44</v>
      </c>
      <c r="P322" s="142" t="s">
        <v>3065</v>
      </c>
      <c r="Q322" s="14" t="s">
        <v>45</v>
      </c>
      <c r="R322" s="22">
        <v>1</v>
      </c>
      <c r="S322" s="57">
        <v>120000</v>
      </c>
      <c r="T322" s="57">
        <v>0</v>
      </c>
      <c r="U322" s="57">
        <v>0</v>
      </c>
      <c r="V322" s="57">
        <v>70000</v>
      </c>
      <c r="W322" s="57">
        <v>50000</v>
      </c>
      <c r="X322" s="57">
        <v>0</v>
      </c>
      <c r="Y322" s="57">
        <v>0</v>
      </c>
      <c r="Z322" s="57">
        <v>0</v>
      </c>
      <c r="AA322" s="31">
        <v>0</v>
      </c>
      <c r="AB322" s="31">
        <v>0</v>
      </c>
      <c r="AC322" s="31">
        <v>0</v>
      </c>
      <c r="AD322" s="31">
        <v>0</v>
      </c>
      <c r="AE322" s="16" t="s">
        <v>41</v>
      </c>
      <c r="AF322" s="57">
        <v>150000</v>
      </c>
      <c r="AG322" s="57">
        <v>0</v>
      </c>
      <c r="AH322" s="57">
        <v>150000</v>
      </c>
      <c r="AI322" s="57">
        <v>0</v>
      </c>
      <c r="AJ322" s="57">
        <v>0</v>
      </c>
      <c r="AK322" s="57">
        <v>0</v>
      </c>
      <c r="AL322" s="57">
        <v>0</v>
      </c>
      <c r="AM322" s="15">
        <v>0</v>
      </c>
      <c r="AN322" s="15">
        <v>0</v>
      </c>
      <c r="AO322" s="15">
        <v>0</v>
      </c>
      <c r="AP322" s="15">
        <v>0</v>
      </c>
      <c r="AQ322" s="29" t="s">
        <v>2666</v>
      </c>
      <c r="AR322" s="12">
        <f t="shared" si="109"/>
        <v>0</v>
      </c>
      <c r="AS322" s="12">
        <f t="shared" si="110"/>
        <v>0</v>
      </c>
      <c r="AT322" s="12" t="str">
        <f t="shared" si="122"/>
        <v>A2</v>
      </c>
      <c r="AU322" s="9">
        <f t="shared" si="123"/>
        <v>9</v>
      </c>
      <c r="AV322" s="4">
        <f t="shared" si="111"/>
        <v>1</v>
      </c>
      <c r="AW322" s="4">
        <f t="shared" si="112"/>
        <v>1</v>
      </c>
      <c r="AX322" s="4">
        <f t="shared" si="113"/>
        <v>1</v>
      </c>
      <c r="AY322" s="4">
        <f t="shared" si="114"/>
        <v>1</v>
      </c>
      <c r="AZ322" s="4">
        <f t="shared" si="115"/>
        <v>1</v>
      </c>
      <c r="BA322" s="4">
        <f t="shared" si="116"/>
        <v>1</v>
      </c>
      <c r="BB322" s="4">
        <f t="shared" si="117"/>
        <v>1</v>
      </c>
      <c r="BC322" s="7">
        <f t="shared" si="118"/>
        <v>0</v>
      </c>
      <c r="BD322" s="7">
        <f t="shared" si="124"/>
        <v>1</v>
      </c>
      <c r="BE322" s="7">
        <f t="shared" si="125"/>
        <v>0</v>
      </c>
      <c r="BF322" s="7">
        <f t="shared" si="126"/>
        <v>0</v>
      </c>
      <c r="BG322" s="7">
        <f t="shared" si="127"/>
        <v>1</v>
      </c>
      <c r="BH322" s="4">
        <f t="shared" si="128"/>
        <v>1</v>
      </c>
      <c r="BI322" s="4">
        <f t="shared" si="119"/>
        <v>1</v>
      </c>
      <c r="BJ322" s="4">
        <f t="shared" si="120"/>
        <v>0</v>
      </c>
      <c r="BK322" s="4">
        <f t="shared" si="121"/>
        <v>1</v>
      </c>
    </row>
    <row r="323" spans="1:63" ht="90" customHeight="1" x14ac:dyDescent="0.25">
      <c r="A323" s="54" t="s">
        <v>1012</v>
      </c>
      <c r="B323" s="55" t="s">
        <v>1305</v>
      </c>
      <c r="C323" s="55" t="s">
        <v>1316</v>
      </c>
      <c r="D323" s="56">
        <v>1</v>
      </c>
      <c r="E323" s="55" t="s">
        <v>1317</v>
      </c>
      <c r="F323" s="29" t="s">
        <v>1318</v>
      </c>
      <c r="G323" s="29" t="s">
        <v>1319</v>
      </c>
      <c r="H323" s="14" t="s">
        <v>2893</v>
      </c>
      <c r="I323" s="29" t="s">
        <v>2029</v>
      </c>
      <c r="J323" s="29" t="s">
        <v>1320</v>
      </c>
      <c r="K323" s="14" t="s">
        <v>2115</v>
      </c>
      <c r="L323" s="14" t="s">
        <v>2117</v>
      </c>
      <c r="M323" s="25" t="s">
        <v>2129</v>
      </c>
      <c r="N323" s="25" t="s">
        <v>51</v>
      </c>
      <c r="O323" s="25" t="s">
        <v>44</v>
      </c>
      <c r="P323" s="142" t="s">
        <v>3065</v>
      </c>
      <c r="Q323" s="14" t="s">
        <v>45</v>
      </c>
      <c r="R323" s="22">
        <v>1</v>
      </c>
      <c r="S323" s="57">
        <v>379750</v>
      </c>
      <c r="T323" s="57">
        <v>75000</v>
      </c>
      <c r="U323" s="57">
        <v>0</v>
      </c>
      <c r="V323" s="57">
        <v>75000</v>
      </c>
      <c r="W323" s="57">
        <v>304750</v>
      </c>
      <c r="X323" s="57">
        <v>0</v>
      </c>
      <c r="Y323" s="57">
        <v>0</v>
      </c>
      <c r="Z323" s="57">
        <v>0</v>
      </c>
      <c r="AA323" s="31">
        <v>0</v>
      </c>
      <c r="AB323" s="31">
        <v>0</v>
      </c>
      <c r="AC323" s="31">
        <v>0</v>
      </c>
      <c r="AD323" s="31">
        <v>0</v>
      </c>
      <c r="AE323" s="16" t="s">
        <v>41</v>
      </c>
      <c r="AF323" s="57">
        <v>0</v>
      </c>
      <c r="AG323" s="57">
        <v>0</v>
      </c>
      <c r="AH323" s="57">
        <v>0</v>
      </c>
      <c r="AI323" s="57">
        <v>0</v>
      </c>
      <c r="AJ323" s="57">
        <v>0</v>
      </c>
      <c r="AK323" s="57">
        <v>0</v>
      </c>
      <c r="AL323" s="57">
        <v>0</v>
      </c>
      <c r="AM323" s="15">
        <v>0</v>
      </c>
      <c r="AN323" s="15">
        <v>0</v>
      </c>
      <c r="AO323" s="15">
        <v>0</v>
      </c>
      <c r="AP323" s="15">
        <v>0</v>
      </c>
      <c r="AQ323" s="29"/>
      <c r="AR323" s="12">
        <f t="shared" si="109"/>
        <v>0</v>
      </c>
      <c r="AS323" s="12">
        <f t="shared" si="110"/>
        <v>0</v>
      </c>
      <c r="AT323" s="12" t="str">
        <f t="shared" si="122"/>
        <v>B2</v>
      </c>
      <c r="AU323" s="9">
        <f t="shared" si="123"/>
        <v>8</v>
      </c>
      <c r="AV323" s="4">
        <f t="shared" si="111"/>
        <v>1</v>
      </c>
      <c r="AW323" s="4">
        <f t="shared" si="112"/>
        <v>1</v>
      </c>
      <c r="AX323" s="4">
        <f t="shared" si="113"/>
        <v>0</v>
      </c>
      <c r="AY323" s="4">
        <f t="shared" si="114"/>
        <v>1</v>
      </c>
      <c r="AZ323" s="4">
        <f t="shared" si="115"/>
        <v>1</v>
      </c>
      <c r="BA323" s="4">
        <f t="shared" si="116"/>
        <v>1</v>
      </c>
      <c r="BB323" s="4">
        <f t="shared" si="117"/>
        <v>1</v>
      </c>
      <c r="BC323" s="7">
        <f t="shared" si="118"/>
        <v>0</v>
      </c>
      <c r="BD323" s="7">
        <f t="shared" si="124"/>
        <v>1</v>
      </c>
      <c r="BE323" s="7">
        <f t="shared" si="125"/>
        <v>0</v>
      </c>
      <c r="BF323" s="7">
        <f t="shared" si="126"/>
        <v>0</v>
      </c>
      <c r="BG323" s="7">
        <f t="shared" si="127"/>
        <v>1</v>
      </c>
      <c r="BH323" s="4">
        <f t="shared" si="128"/>
        <v>1</v>
      </c>
      <c r="BI323" s="4">
        <f t="shared" si="119"/>
        <v>1</v>
      </c>
      <c r="BJ323" s="4">
        <f t="shared" si="120"/>
        <v>0</v>
      </c>
      <c r="BK323" s="4">
        <f t="shared" si="121"/>
        <v>1</v>
      </c>
    </row>
    <row r="324" spans="1:63" ht="90" customHeight="1" x14ac:dyDescent="0.25">
      <c r="A324" s="17" t="s">
        <v>1456</v>
      </c>
      <c r="B324" s="38" t="s">
        <v>1457</v>
      </c>
      <c r="C324" s="38" t="s">
        <v>1560</v>
      </c>
      <c r="D324" s="6">
        <v>25</v>
      </c>
      <c r="E324" s="23" t="s">
        <v>1561</v>
      </c>
      <c r="F324" s="29" t="s">
        <v>1562</v>
      </c>
      <c r="G324" s="29" t="s">
        <v>1563</v>
      </c>
      <c r="H324" s="14" t="s">
        <v>2893</v>
      </c>
      <c r="I324" s="24" t="s">
        <v>2038</v>
      </c>
      <c r="J324" s="29" t="s">
        <v>1564</v>
      </c>
      <c r="K324" s="25" t="s">
        <v>2114</v>
      </c>
      <c r="L324" s="25" t="s">
        <v>2119</v>
      </c>
      <c r="M324" s="25" t="s">
        <v>2910</v>
      </c>
      <c r="N324" s="25" t="s">
        <v>51</v>
      </c>
      <c r="O324" s="25" t="s">
        <v>44</v>
      </c>
      <c r="P324" s="142" t="s">
        <v>3065</v>
      </c>
      <c r="Q324" s="14" t="s">
        <v>45</v>
      </c>
      <c r="R324" s="22">
        <v>1</v>
      </c>
      <c r="S324" s="40">
        <v>9000</v>
      </c>
      <c r="T324" s="21">
        <v>0</v>
      </c>
      <c r="U324" s="26">
        <v>0</v>
      </c>
      <c r="V324" s="21">
        <v>0</v>
      </c>
      <c r="W324" s="21">
        <v>9000</v>
      </c>
      <c r="X324" s="21">
        <v>0</v>
      </c>
      <c r="Y324" s="21">
        <v>0</v>
      </c>
      <c r="Z324" s="21">
        <v>0</v>
      </c>
      <c r="AA324" s="31">
        <v>0</v>
      </c>
      <c r="AB324" s="31">
        <v>0</v>
      </c>
      <c r="AC324" s="31">
        <v>0</v>
      </c>
      <c r="AD324" s="31">
        <v>0</v>
      </c>
      <c r="AE324" s="16" t="s">
        <v>41</v>
      </c>
      <c r="AF324" s="41">
        <v>0</v>
      </c>
      <c r="AG324" s="26">
        <v>0</v>
      </c>
      <c r="AH324" s="26">
        <v>0</v>
      </c>
      <c r="AI324" s="26">
        <v>0</v>
      </c>
      <c r="AJ324" s="26">
        <v>0</v>
      </c>
      <c r="AK324" s="26">
        <v>0</v>
      </c>
      <c r="AL324" s="26">
        <v>0</v>
      </c>
      <c r="AM324" s="15">
        <v>0</v>
      </c>
      <c r="AN324" s="15">
        <v>0</v>
      </c>
      <c r="AO324" s="15">
        <v>0</v>
      </c>
      <c r="AP324" s="15">
        <v>0</v>
      </c>
      <c r="AQ324" s="42"/>
      <c r="AR324" s="12">
        <f t="shared" si="109"/>
        <v>1</v>
      </c>
      <c r="AS324" s="12">
        <f t="shared" si="110"/>
        <v>0</v>
      </c>
      <c r="AT324" s="12" t="str">
        <f t="shared" si="122"/>
        <v>C1</v>
      </c>
      <c r="AU324" s="9">
        <f t="shared" si="123"/>
        <v>9</v>
      </c>
      <c r="AV324" s="4">
        <f t="shared" si="111"/>
        <v>1</v>
      </c>
      <c r="AW324" s="4">
        <f t="shared" si="112"/>
        <v>1</v>
      </c>
      <c r="AX324" s="4">
        <f t="shared" si="113"/>
        <v>1</v>
      </c>
      <c r="AY324" s="4">
        <f t="shared" si="114"/>
        <v>1</v>
      </c>
      <c r="AZ324" s="4">
        <f t="shared" si="115"/>
        <v>1</v>
      </c>
      <c r="BA324" s="4">
        <f t="shared" si="116"/>
        <v>1</v>
      </c>
      <c r="BB324" s="4">
        <f t="shared" si="117"/>
        <v>1</v>
      </c>
      <c r="BC324" s="7">
        <f t="shared" si="118"/>
        <v>0</v>
      </c>
      <c r="BD324" s="7">
        <f t="shared" si="124"/>
        <v>1</v>
      </c>
      <c r="BE324" s="7">
        <f t="shared" si="125"/>
        <v>0</v>
      </c>
      <c r="BF324" s="7">
        <f t="shared" si="126"/>
        <v>1</v>
      </c>
      <c r="BG324" s="7">
        <f t="shared" si="127"/>
        <v>0</v>
      </c>
      <c r="BH324" s="4">
        <f t="shared" si="128"/>
        <v>1</v>
      </c>
      <c r="BI324" s="4">
        <f t="shared" si="119"/>
        <v>1</v>
      </c>
      <c r="BJ324" s="4">
        <f t="shared" si="120"/>
        <v>0</v>
      </c>
      <c r="BK324" s="4">
        <f t="shared" si="121"/>
        <v>1</v>
      </c>
    </row>
    <row r="325" spans="1:63" ht="90" customHeight="1" x14ac:dyDescent="0.25">
      <c r="A325" s="17" t="s">
        <v>1456</v>
      </c>
      <c r="B325" s="23" t="s">
        <v>1457</v>
      </c>
      <c r="C325" s="23" t="s">
        <v>1545</v>
      </c>
      <c r="D325" s="145">
        <v>22</v>
      </c>
      <c r="E325" s="23" t="s">
        <v>1546</v>
      </c>
      <c r="F325" s="24" t="s">
        <v>1547</v>
      </c>
      <c r="G325" s="24" t="s">
        <v>1548</v>
      </c>
      <c r="H325" s="14" t="s">
        <v>2893</v>
      </c>
      <c r="I325" s="24" t="s">
        <v>2038</v>
      </c>
      <c r="J325" s="24" t="s">
        <v>1549</v>
      </c>
      <c r="K325" s="14" t="s">
        <v>2114</v>
      </c>
      <c r="L325" s="25" t="s">
        <v>2119</v>
      </c>
      <c r="M325" s="25" t="s">
        <v>2910</v>
      </c>
      <c r="N325" s="25" t="s">
        <v>51</v>
      </c>
      <c r="O325" s="25" t="s">
        <v>44</v>
      </c>
      <c r="P325" s="142" t="s">
        <v>3065</v>
      </c>
      <c r="Q325" s="14" t="s">
        <v>45</v>
      </c>
      <c r="R325" s="22">
        <v>1</v>
      </c>
      <c r="S325" s="26">
        <v>32000</v>
      </c>
      <c r="T325" s="26">
        <v>0</v>
      </c>
      <c r="U325" s="26">
        <v>0</v>
      </c>
      <c r="V325" s="26">
        <v>8000</v>
      </c>
      <c r="W325" s="26">
        <v>24000</v>
      </c>
      <c r="X325" s="26">
        <v>0</v>
      </c>
      <c r="Y325" s="26">
        <v>0</v>
      </c>
      <c r="Z325" s="26">
        <v>0</v>
      </c>
      <c r="AA325" s="31">
        <v>0</v>
      </c>
      <c r="AB325" s="31">
        <v>0</v>
      </c>
      <c r="AC325" s="31">
        <v>0</v>
      </c>
      <c r="AD325" s="31">
        <v>0</v>
      </c>
      <c r="AE325" s="16" t="s">
        <v>41</v>
      </c>
      <c r="AF325" s="26">
        <v>0</v>
      </c>
      <c r="AG325" s="26">
        <v>0</v>
      </c>
      <c r="AH325" s="26">
        <v>0</v>
      </c>
      <c r="AI325" s="26">
        <v>0</v>
      </c>
      <c r="AJ325" s="26">
        <v>0</v>
      </c>
      <c r="AK325" s="26">
        <v>0</v>
      </c>
      <c r="AL325" s="26">
        <v>0</v>
      </c>
      <c r="AM325" s="15">
        <v>0</v>
      </c>
      <c r="AN325" s="15">
        <v>0</v>
      </c>
      <c r="AO325" s="15">
        <v>0</v>
      </c>
      <c r="AP325" s="15">
        <v>0</v>
      </c>
      <c r="AQ325" s="63"/>
      <c r="AR325" s="12">
        <f t="shared" si="109"/>
        <v>1</v>
      </c>
      <c r="AS325" s="12">
        <f t="shared" si="110"/>
        <v>0</v>
      </c>
      <c r="AT325" s="12" t="str">
        <f t="shared" si="122"/>
        <v>C1</v>
      </c>
      <c r="AU325" s="9">
        <f t="shared" si="123"/>
        <v>9</v>
      </c>
      <c r="AV325" s="4">
        <f t="shared" si="111"/>
        <v>1</v>
      </c>
      <c r="AW325" s="4">
        <f t="shared" si="112"/>
        <v>1</v>
      </c>
      <c r="AX325" s="4">
        <f t="shared" si="113"/>
        <v>1</v>
      </c>
      <c r="AY325" s="4">
        <f t="shared" si="114"/>
        <v>1</v>
      </c>
      <c r="AZ325" s="4">
        <f t="shared" si="115"/>
        <v>1</v>
      </c>
      <c r="BA325" s="4">
        <f t="shared" si="116"/>
        <v>1</v>
      </c>
      <c r="BB325" s="4">
        <f t="shared" si="117"/>
        <v>1</v>
      </c>
      <c r="BC325" s="7">
        <f t="shared" si="118"/>
        <v>0</v>
      </c>
      <c r="BD325" s="7">
        <f t="shared" si="124"/>
        <v>1</v>
      </c>
      <c r="BE325" s="7">
        <f t="shared" si="125"/>
        <v>0</v>
      </c>
      <c r="BF325" s="7">
        <f t="shared" si="126"/>
        <v>1</v>
      </c>
      <c r="BG325" s="7">
        <f t="shared" si="127"/>
        <v>0</v>
      </c>
      <c r="BH325" s="4">
        <f t="shared" si="128"/>
        <v>1</v>
      </c>
      <c r="BI325" s="4">
        <f t="shared" si="119"/>
        <v>1</v>
      </c>
      <c r="BJ325" s="4">
        <f t="shared" si="120"/>
        <v>0</v>
      </c>
      <c r="BK325" s="4">
        <f t="shared" si="121"/>
        <v>1</v>
      </c>
    </row>
    <row r="326" spans="1:63" ht="90" customHeight="1" x14ac:dyDescent="0.25">
      <c r="A326" s="17" t="s">
        <v>1456</v>
      </c>
      <c r="B326" s="23" t="s">
        <v>1457</v>
      </c>
      <c r="C326" s="23" t="s">
        <v>1575</v>
      </c>
      <c r="D326" s="143">
        <v>30</v>
      </c>
      <c r="E326" s="23" t="s">
        <v>1576</v>
      </c>
      <c r="F326" s="24" t="s">
        <v>1577</v>
      </c>
      <c r="G326" s="24" t="s">
        <v>1578</v>
      </c>
      <c r="H326" s="14" t="s">
        <v>2893</v>
      </c>
      <c r="I326" s="24" t="s">
        <v>2038</v>
      </c>
      <c r="J326" s="24" t="s">
        <v>1579</v>
      </c>
      <c r="K326" s="25" t="s">
        <v>2114</v>
      </c>
      <c r="L326" s="25" t="s">
        <v>2119</v>
      </c>
      <c r="M326" s="25" t="s">
        <v>2910</v>
      </c>
      <c r="N326" s="25" t="s">
        <v>51</v>
      </c>
      <c r="O326" s="25" t="s">
        <v>44</v>
      </c>
      <c r="P326" s="142" t="s">
        <v>3065</v>
      </c>
      <c r="Q326" s="25" t="s">
        <v>45</v>
      </c>
      <c r="R326" s="30">
        <v>1</v>
      </c>
      <c r="S326" s="26">
        <v>52000</v>
      </c>
      <c r="T326" s="26">
        <v>0</v>
      </c>
      <c r="U326" s="26">
        <v>0</v>
      </c>
      <c r="V326" s="26">
        <v>0</v>
      </c>
      <c r="W326" s="26">
        <v>52000</v>
      </c>
      <c r="X326" s="26">
        <v>0</v>
      </c>
      <c r="Y326" s="26">
        <v>0</v>
      </c>
      <c r="Z326" s="26">
        <v>0</v>
      </c>
      <c r="AA326" s="31">
        <v>0</v>
      </c>
      <c r="AB326" s="31">
        <v>0</v>
      </c>
      <c r="AC326" s="31">
        <v>0</v>
      </c>
      <c r="AD326" s="31">
        <v>0</v>
      </c>
      <c r="AE326" s="16" t="s">
        <v>41</v>
      </c>
      <c r="AF326" s="26">
        <v>0</v>
      </c>
      <c r="AG326" s="26">
        <v>0</v>
      </c>
      <c r="AH326" s="26">
        <v>0</v>
      </c>
      <c r="AI326" s="26">
        <v>0</v>
      </c>
      <c r="AJ326" s="26">
        <v>0</v>
      </c>
      <c r="AK326" s="26">
        <v>0</v>
      </c>
      <c r="AL326" s="26">
        <v>0</v>
      </c>
      <c r="AM326" s="15">
        <v>0</v>
      </c>
      <c r="AN326" s="15">
        <v>0</v>
      </c>
      <c r="AO326" s="15">
        <v>0</v>
      </c>
      <c r="AP326" s="15">
        <v>0</v>
      </c>
      <c r="AQ326" s="13"/>
      <c r="AR326" s="12">
        <f t="shared" si="109"/>
        <v>1</v>
      </c>
      <c r="AS326" s="12">
        <f t="shared" si="110"/>
        <v>0</v>
      </c>
      <c r="AT326" s="12" t="str">
        <f t="shared" si="122"/>
        <v>C1</v>
      </c>
      <c r="AU326" s="9">
        <f t="shared" si="123"/>
        <v>9</v>
      </c>
      <c r="AV326" s="4">
        <f t="shared" si="111"/>
        <v>1</v>
      </c>
      <c r="AW326" s="4">
        <f t="shared" si="112"/>
        <v>1</v>
      </c>
      <c r="AX326" s="4">
        <f t="shared" si="113"/>
        <v>1</v>
      </c>
      <c r="AY326" s="4">
        <f t="shared" si="114"/>
        <v>1</v>
      </c>
      <c r="AZ326" s="4">
        <f t="shared" si="115"/>
        <v>1</v>
      </c>
      <c r="BA326" s="4">
        <f t="shared" si="116"/>
        <v>1</v>
      </c>
      <c r="BB326" s="4">
        <f t="shared" si="117"/>
        <v>1</v>
      </c>
      <c r="BC326" s="7">
        <f t="shared" si="118"/>
        <v>0</v>
      </c>
      <c r="BD326" s="7">
        <f t="shared" si="124"/>
        <v>1</v>
      </c>
      <c r="BE326" s="7">
        <f t="shared" si="125"/>
        <v>0</v>
      </c>
      <c r="BF326" s="7">
        <f t="shared" si="126"/>
        <v>1</v>
      </c>
      <c r="BG326" s="7">
        <f t="shared" si="127"/>
        <v>0</v>
      </c>
      <c r="BH326" s="4">
        <f t="shared" si="128"/>
        <v>1</v>
      </c>
      <c r="BI326" s="4">
        <f t="shared" si="119"/>
        <v>1</v>
      </c>
      <c r="BJ326" s="4">
        <f t="shared" si="120"/>
        <v>0</v>
      </c>
      <c r="BK326" s="4">
        <f t="shared" si="121"/>
        <v>1</v>
      </c>
    </row>
    <row r="327" spans="1:63" ht="90" customHeight="1" x14ac:dyDescent="0.25">
      <c r="A327" s="17" t="s">
        <v>1712</v>
      </c>
      <c r="B327" s="23" t="s">
        <v>1713</v>
      </c>
      <c r="C327" s="23" t="s">
        <v>1728</v>
      </c>
      <c r="D327" s="18">
        <v>6</v>
      </c>
      <c r="E327" s="23" t="s">
        <v>1729</v>
      </c>
      <c r="F327" s="24" t="s">
        <v>1730</v>
      </c>
      <c r="G327" s="24" t="s">
        <v>1731</v>
      </c>
      <c r="H327" s="14" t="s">
        <v>2893</v>
      </c>
      <c r="I327" s="24" t="s">
        <v>2070</v>
      </c>
      <c r="J327" s="24" t="s">
        <v>1732</v>
      </c>
      <c r="K327" s="14" t="s">
        <v>2115</v>
      </c>
      <c r="L327" s="14" t="s">
        <v>2117</v>
      </c>
      <c r="M327" s="25" t="s">
        <v>2129</v>
      </c>
      <c r="N327" s="25" t="s">
        <v>51</v>
      </c>
      <c r="O327" s="25" t="s">
        <v>44</v>
      </c>
      <c r="P327" s="142" t="s">
        <v>3065</v>
      </c>
      <c r="Q327" s="25" t="s">
        <v>45</v>
      </c>
      <c r="R327" s="30">
        <v>1</v>
      </c>
      <c r="S327" s="26">
        <v>250000</v>
      </c>
      <c r="T327" s="26">
        <v>10000</v>
      </c>
      <c r="U327" s="26">
        <v>0</v>
      </c>
      <c r="V327" s="26">
        <v>10000</v>
      </c>
      <c r="W327" s="26">
        <v>0</v>
      </c>
      <c r="X327" s="26">
        <v>200000</v>
      </c>
      <c r="Y327" s="26">
        <v>40000</v>
      </c>
      <c r="Z327" s="26">
        <v>0</v>
      </c>
      <c r="AA327" s="31">
        <v>0</v>
      </c>
      <c r="AB327" s="31">
        <v>0</v>
      </c>
      <c r="AC327" s="31">
        <v>0</v>
      </c>
      <c r="AD327" s="31">
        <v>0</v>
      </c>
      <c r="AE327" s="66" t="s">
        <v>1720</v>
      </c>
      <c r="AF327" s="26">
        <v>4000</v>
      </c>
      <c r="AG327" s="26">
        <v>0</v>
      </c>
      <c r="AH327" s="26">
        <v>4000</v>
      </c>
      <c r="AI327" s="26">
        <v>0</v>
      </c>
      <c r="AJ327" s="26">
        <v>0</v>
      </c>
      <c r="AK327" s="26">
        <v>0</v>
      </c>
      <c r="AL327" s="26">
        <v>0</v>
      </c>
      <c r="AM327" s="15">
        <v>0</v>
      </c>
      <c r="AN327" s="15">
        <v>0</v>
      </c>
      <c r="AO327" s="15">
        <v>0</v>
      </c>
      <c r="AP327" s="15">
        <v>0</v>
      </c>
      <c r="AQ327" s="13"/>
      <c r="AR327" s="12">
        <f t="shared" ref="AR327:AR390" si="129">IF(S327&lt;100000,1,0)</f>
        <v>0</v>
      </c>
      <c r="AS327" s="12">
        <f t="shared" ref="AS327:AS390" si="130">IF(S327&gt;1000000,1,0)</f>
        <v>0</v>
      </c>
      <c r="AT327" s="12" t="str">
        <f t="shared" si="122"/>
        <v>B2</v>
      </c>
      <c r="AU327" s="9">
        <f t="shared" si="123"/>
        <v>9</v>
      </c>
      <c r="AV327" s="4">
        <f t="shared" ref="AV327:AV390" si="131">IF(S327=SUM(U327:AD327),1,0)</f>
        <v>1</v>
      </c>
      <c r="AW327" s="4">
        <f t="shared" ref="AW327:AW390" si="132">IF(AF327=SUM(AG327:AP327),1,0)</f>
        <v>1</v>
      </c>
      <c r="AX327" s="4">
        <f t="shared" ref="AX327:AX390" si="133">IF(T327&lt;0.05*S327,1,0)</f>
        <v>1</v>
      </c>
      <c r="AY327" s="4">
        <f t="shared" ref="AY327:AY390" si="134">IF(IF(ISBLANK(A327),0,IF(ISBLANK(B327),0,IF(ISBLANK(C327),0,IF(ISBLANK(D327),0))))=FALSE,1,0)</f>
        <v>1</v>
      </c>
      <c r="AZ327" s="4">
        <f t="shared" ref="AZ327:AZ390" si="135">IF(IF(ISBLANK(E327),0,IF(ISBLANK(F327),0,IF(ISBLANK(G327),0,IF(ISBLANK(K327),0,IF(ISBLANK(L327),0,IF(ISBLANK(M327),0,IF(ISBLANK(N327),0,IF(ISBLANK(O327),0,IF(ISBLANK(Q327),0,IF(ISBLANK(R327),0))))))))))=FALSE,1,0)</f>
        <v>1</v>
      </c>
      <c r="BA327" s="4">
        <f t="shared" ref="BA327:BA390" si="136">IF(OR(BB327=1,BC327=1),1,0)</f>
        <v>1</v>
      </c>
      <c r="BB327" s="4">
        <f t="shared" ref="BB327:BB390" si="137">IF(AND(AS327=0,H327="n/a"),1,0)</f>
        <v>1</v>
      </c>
      <c r="BC327" s="7">
        <f t="shared" ref="BC327:BC390" si="138">IF(AND(AS327=1,ISBLANK(H327)=FALSE),1,0)</f>
        <v>0</v>
      </c>
      <c r="BD327" s="7">
        <f t="shared" si="124"/>
        <v>1</v>
      </c>
      <c r="BE327" s="7">
        <f t="shared" si="125"/>
        <v>0</v>
      </c>
      <c r="BF327" s="7">
        <f t="shared" si="126"/>
        <v>0</v>
      </c>
      <c r="BG327" s="7">
        <f t="shared" si="127"/>
        <v>1</v>
      </c>
      <c r="BH327" s="4">
        <f t="shared" si="128"/>
        <v>1</v>
      </c>
      <c r="BI327" s="4">
        <f t="shared" ref="BI327:BI390" si="139">IF(OR(BJ327=1,BK327=1),1,0)</f>
        <v>1</v>
      </c>
      <c r="BJ327" s="4">
        <f t="shared" ref="BJ327:BJ390" si="140">IF((AND(Q327="áno",OR(N327="07 V realizácii",N327="08 Realizované",N327="06 Pred vyhlásením verejného obstarávania"))),1,0)</f>
        <v>0</v>
      </c>
      <c r="BK327" s="4">
        <f t="shared" ref="BK327:BK390" si="141">IF((AND(Q327="nie",OR(N327="01 Investičný zámer",N327="02 Analýza / podkladová štúdia k investičnému zámeru",N327="03 Projektová dokumentácia k dispozícii - pre územné rozhodnutie",N327="04 Projektová dokumentácia k dispozícii - pre stavebné povolenie",N327="05 Projektová dokumentácia k dispozícii - pre realizáciu stavby"))),1,0)</f>
        <v>1</v>
      </c>
    </row>
    <row r="328" spans="1:63" ht="90" customHeight="1" x14ac:dyDescent="0.25">
      <c r="A328" s="54" t="s">
        <v>1012</v>
      </c>
      <c r="B328" s="55" t="s">
        <v>1141</v>
      </c>
      <c r="C328" s="55" t="s">
        <v>2706</v>
      </c>
      <c r="D328" s="56">
        <v>1</v>
      </c>
      <c r="E328" s="55" t="s">
        <v>2707</v>
      </c>
      <c r="F328" s="29" t="s">
        <v>2708</v>
      </c>
      <c r="G328" s="29" t="s">
        <v>2709</v>
      </c>
      <c r="H328" s="14" t="s">
        <v>2893</v>
      </c>
      <c r="I328" s="29" t="s">
        <v>2029</v>
      </c>
      <c r="J328" s="29" t="s">
        <v>2710</v>
      </c>
      <c r="K328" s="14" t="s">
        <v>2115</v>
      </c>
      <c r="L328" s="25" t="s">
        <v>2122</v>
      </c>
      <c r="M328" s="25" t="s">
        <v>2147</v>
      </c>
      <c r="N328" s="25" t="s">
        <v>51</v>
      </c>
      <c r="O328" s="25" t="s">
        <v>44</v>
      </c>
      <c r="P328" s="142" t="s">
        <v>3065</v>
      </c>
      <c r="Q328" s="14" t="s">
        <v>45</v>
      </c>
      <c r="R328" s="22">
        <v>1</v>
      </c>
      <c r="S328" s="57">
        <v>997000</v>
      </c>
      <c r="T328" s="57">
        <v>6880</v>
      </c>
      <c r="U328" s="57">
        <v>910000</v>
      </c>
      <c r="V328" s="57">
        <v>87000</v>
      </c>
      <c r="W328" s="57">
        <v>0</v>
      </c>
      <c r="X328" s="57">
        <v>0</v>
      </c>
      <c r="Y328" s="57">
        <v>0</v>
      </c>
      <c r="Z328" s="57">
        <v>0</v>
      </c>
      <c r="AA328" s="31">
        <v>0</v>
      </c>
      <c r="AB328" s="31">
        <v>0</v>
      </c>
      <c r="AC328" s="31">
        <v>0</v>
      </c>
      <c r="AD328" s="31">
        <v>0</v>
      </c>
      <c r="AE328" s="16" t="s">
        <v>2711</v>
      </c>
      <c r="AF328" s="57">
        <v>40000</v>
      </c>
      <c r="AG328" s="57">
        <v>0</v>
      </c>
      <c r="AH328" s="57">
        <v>40000</v>
      </c>
      <c r="AI328" s="57">
        <v>0</v>
      </c>
      <c r="AJ328" s="57">
        <v>0</v>
      </c>
      <c r="AK328" s="57">
        <v>0</v>
      </c>
      <c r="AL328" s="57">
        <v>0</v>
      </c>
      <c r="AM328" s="15">
        <v>0</v>
      </c>
      <c r="AN328" s="15">
        <v>0</v>
      </c>
      <c r="AO328" s="15">
        <v>0</v>
      </c>
      <c r="AP328" s="15">
        <v>0</v>
      </c>
      <c r="AQ328" s="29"/>
      <c r="AR328" s="12">
        <f t="shared" si="129"/>
        <v>0</v>
      </c>
      <c r="AS328" s="12">
        <f t="shared" si="130"/>
        <v>0</v>
      </c>
      <c r="AT328" s="12" t="str">
        <f t="shared" si="122"/>
        <v>F1</v>
      </c>
      <c r="AU328" s="9">
        <f t="shared" si="123"/>
        <v>9</v>
      </c>
      <c r="AV328" s="4">
        <f t="shared" si="131"/>
        <v>1</v>
      </c>
      <c r="AW328" s="4">
        <f t="shared" si="132"/>
        <v>1</v>
      </c>
      <c r="AX328" s="4">
        <f t="shared" si="133"/>
        <v>1</v>
      </c>
      <c r="AY328" s="4">
        <f t="shared" si="134"/>
        <v>1</v>
      </c>
      <c r="AZ328" s="4">
        <f t="shared" si="135"/>
        <v>1</v>
      </c>
      <c r="BA328" s="4">
        <f t="shared" si="136"/>
        <v>1</v>
      </c>
      <c r="BB328" s="4">
        <f t="shared" si="137"/>
        <v>1</v>
      </c>
      <c r="BC328" s="7">
        <f t="shared" si="138"/>
        <v>0</v>
      </c>
      <c r="BD328" s="7">
        <f t="shared" si="124"/>
        <v>1</v>
      </c>
      <c r="BE328" s="7">
        <f t="shared" si="125"/>
        <v>0</v>
      </c>
      <c r="BF328" s="7">
        <f t="shared" si="126"/>
        <v>0</v>
      </c>
      <c r="BG328" s="7">
        <f t="shared" si="127"/>
        <v>1</v>
      </c>
      <c r="BH328" s="4">
        <f t="shared" si="128"/>
        <v>1</v>
      </c>
      <c r="BI328" s="4">
        <f t="shared" si="139"/>
        <v>1</v>
      </c>
      <c r="BJ328" s="4">
        <f t="shared" si="140"/>
        <v>0</v>
      </c>
      <c r="BK328" s="4">
        <f t="shared" si="141"/>
        <v>1</v>
      </c>
    </row>
    <row r="329" spans="1:63" ht="90" customHeight="1" x14ac:dyDescent="0.25">
      <c r="A329" s="17" t="s">
        <v>440</v>
      </c>
      <c r="B329" s="38" t="s">
        <v>441</v>
      </c>
      <c r="C329" s="38" t="s">
        <v>618</v>
      </c>
      <c r="D329" s="39"/>
      <c r="E329" s="23" t="s">
        <v>619</v>
      </c>
      <c r="F329" s="29" t="s">
        <v>620</v>
      </c>
      <c r="G329" s="29" t="s">
        <v>461</v>
      </c>
      <c r="H329" s="14" t="s">
        <v>2893</v>
      </c>
      <c r="I329" s="24" t="s">
        <v>446</v>
      </c>
      <c r="J329" s="29" t="s">
        <v>457</v>
      </c>
      <c r="K329" s="14" t="s">
        <v>2115</v>
      </c>
      <c r="L329" s="14" t="s">
        <v>2117</v>
      </c>
      <c r="M329" s="14" t="s">
        <v>2130</v>
      </c>
      <c r="N329" s="25" t="s">
        <v>51</v>
      </c>
      <c r="O329" s="14" t="s">
        <v>266</v>
      </c>
      <c r="P329" s="142" t="s">
        <v>3065</v>
      </c>
      <c r="Q329" s="14" t="s">
        <v>45</v>
      </c>
      <c r="R329" s="22"/>
      <c r="S329" s="40">
        <v>40000</v>
      </c>
      <c r="T329" s="21">
        <v>0</v>
      </c>
      <c r="U329" s="21">
        <v>0</v>
      </c>
      <c r="V329" s="21">
        <v>0</v>
      </c>
      <c r="W329" s="21">
        <v>0</v>
      </c>
      <c r="X329" s="21">
        <v>0</v>
      </c>
      <c r="Y329" s="21">
        <v>0</v>
      </c>
      <c r="Z329" s="21">
        <v>0</v>
      </c>
      <c r="AA329" s="31">
        <v>0</v>
      </c>
      <c r="AB329" s="31">
        <v>0</v>
      </c>
      <c r="AC329" s="31">
        <v>0</v>
      </c>
      <c r="AD329" s="31">
        <v>0</v>
      </c>
      <c r="AE329" s="16" t="s">
        <v>41</v>
      </c>
      <c r="AF329" s="41">
        <v>0</v>
      </c>
      <c r="AG329" s="26">
        <v>0</v>
      </c>
      <c r="AH329" s="26">
        <v>0</v>
      </c>
      <c r="AI329" s="26">
        <v>0</v>
      </c>
      <c r="AJ329" s="26">
        <v>0</v>
      </c>
      <c r="AK329" s="26">
        <v>0</v>
      </c>
      <c r="AL329" s="26">
        <v>0</v>
      </c>
      <c r="AM329" s="15">
        <v>0</v>
      </c>
      <c r="AN329" s="15">
        <v>0</v>
      </c>
      <c r="AO329" s="15">
        <v>0</v>
      </c>
      <c r="AP329" s="15">
        <v>0</v>
      </c>
      <c r="AQ329" s="42"/>
      <c r="AR329" s="12">
        <f t="shared" si="129"/>
        <v>1</v>
      </c>
      <c r="AS329" s="12">
        <f t="shared" si="130"/>
        <v>0</v>
      </c>
      <c r="AT329" s="12" t="str">
        <f t="shared" si="122"/>
        <v>B3</v>
      </c>
      <c r="AU329" s="9">
        <f t="shared" si="123"/>
        <v>6</v>
      </c>
      <c r="AV329" s="4">
        <f t="shared" si="131"/>
        <v>0</v>
      </c>
      <c r="AW329" s="4">
        <f t="shared" si="132"/>
        <v>1</v>
      </c>
      <c r="AX329" s="4">
        <f t="shared" si="133"/>
        <v>1</v>
      </c>
      <c r="AY329" s="4">
        <f t="shared" si="134"/>
        <v>0</v>
      </c>
      <c r="AZ329" s="4">
        <f t="shared" si="135"/>
        <v>0</v>
      </c>
      <c r="BA329" s="4">
        <f t="shared" si="136"/>
        <v>1</v>
      </c>
      <c r="BB329" s="4">
        <f t="shared" si="137"/>
        <v>1</v>
      </c>
      <c r="BC329" s="7">
        <f t="shared" si="138"/>
        <v>0</v>
      </c>
      <c r="BD329" s="7">
        <f t="shared" si="124"/>
        <v>1</v>
      </c>
      <c r="BE329" s="7">
        <f t="shared" si="125"/>
        <v>0</v>
      </c>
      <c r="BF329" s="7">
        <f t="shared" si="126"/>
        <v>0</v>
      </c>
      <c r="BG329" s="7">
        <f t="shared" si="127"/>
        <v>1</v>
      </c>
      <c r="BH329" s="4">
        <f t="shared" si="128"/>
        <v>1</v>
      </c>
      <c r="BI329" s="4">
        <f t="shared" si="139"/>
        <v>1</v>
      </c>
      <c r="BJ329" s="4">
        <f t="shared" si="140"/>
        <v>0</v>
      </c>
      <c r="BK329" s="4">
        <f t="shared" si="141"/>
        <v>1</v>
      </c>
    </row>
    <row r="330" spans="1:63" ht="90" customHeight="1" x14ac:dyDescent="0.25">
      <c r="A330" s="17" t="s">
        <v>440</v>
      </c>
      <c r="B330" s="23" t="s">
        <v>441</v>
      </c>
      <c r="C330" s="23" t="s">
        <v>635</v>
      </c>
      <c r="D330" s="18"/>
      <c r="E330" s="44" t="s">
        <v>636</v>
      </c>
      <c r="F330" s="45" t="s">
        <v>620</v>
      </c>
      <c r="G330" s="24" t="s">
        <v>461</v>
      </c>
      <c r="H330" s="14" t="s">
        <v>2893</v>
      </c>
      <c r="I330" s="24" t="s">
        <v>446</v>
      </c>
      <c r="J330" s="24" t="s">
        <v>457</v>
      </c>
      <c r="K330" s="14" t="s">
        <v>2115</v>
      </c>
      <c r="L330" s="14" t="s">
        <v>2117</v>
      </c>
      <c r="M330" s="14" t="s">
        <v>2130</v>
      </c>
      <c r="N330" s="25" t="s">
        <v>51</v>
      </c>
      <c r="O330" s="25" t="s">
        <v>266</v>
      </c>
      <c r="P330" s="142" t="s">
        <v>3065</v>
      </c>
      <c r="Q330" s="14" t="s">
        <v>45</v>
      </c>
      <c r="R330" s="22"/>
      <c r="S330" s="46">
        <v>32000</v>
      </c>
      <c r="T330" s="26">
        <v>0</v>
      </c>
      <c r="U330" s="26">
        <v>0</v>
      </c>
      <c r="V330" s="26">
        <v>0</v>
      </c>
      <c r="W330" s="26">
        <v>0</v>
      </c>
      <c r="X330" s="26">
        <v>0</v>
      </c>
      <c r="Y330" s="26">
        <v>0</v>
      </c>
      <c r="Z330" s="26">
        <v>0</v>
      </c>
      <c r="AA330" s="31">
        <v>0</v>
      </c>
      <c r="AB330" s="31">
        <v>0</v>
      </c>
      <c r="AC330" s="31">
        <v>0</v>
      </c>
      <c r="AD330" s="31">
        <v>0</v>
      </c>
      <c r="AE330" s="16" t="s">
        <v>41</v>
      </c>
      <c r="AF330" s="27">
        <v>0</v>
      </c>
      <c r="AG330" s="27">
        <v>0</v>
      </c>
      <c r="AH330" s="27">
        <v>0</v>
      </c>
      <c r="AI330" s="27">
        <v>0</v>
      </c>
      <c r="AJ330" s="27">
        <v>0</v>
      </c>
      <c r="AK330" s="27">
        <v>0</v>
      </c>
      <c r="AL330" s="27">
        <v>0</v>
      </c>
      <c r="AM330" s="15">
        <v>0</v>
      </c>
      <c r="AN330" s="15">
        <v>0</v>
      </c>
      <c r="AO330" s="15">
        <v>0</v>
      </c>
      <c r="AP330" s="15">
        <v>0</v>
      </c>
      <c r="AQ330" s="13"/>
      <c r="AR330" s="12">
        <f t="shared" si="129"/>
        <v>1</v>
      </c>
      <c r="AS330" s="12">
        <f t="shared" si="130"/>
        <v>0</v>
      </c>
      <c r="AT330" s="12" t="str">
        <f t="shared" si="122"/>
        <v>B3</v>
      </c>
      <c r="AU330" s="9">
        <f t="shared" si="123"/>
        <v>6</v>
      </c>
      <c r="AV330" s="4">
        <f t="shared" si="131"/>
        <v>0</v>
      </c>
      <c r="AW330" s="4">
        <f t="shared" si="132"/>
        <v>1</v>
      </c>
      <c r="AX330" s="4">
        <f t="shared" si="133"/>
        <v>1</v>
      </c>
      <c r="AY330" s="4">
        <f t="shared" si="134"/>
        <v>0</v>
      </c>
      <c r="AZ330" s="4">
        <f t="shared" si="135"/>
        <v>0</v>
      </c>
      <c r="BA330" s="4">
        <f t="shared" si="136"/>
        <v>1</v>
      </c>
      <c r="BB330" s="4">
        <f t="shared" si="137"/>
        <v>1</v>
      </c>
      <c r="BC330" s="7">
        <f t="shared" si="138"/>
        <v>0</v>
      </c>
      <c r="BD330" s="7">
        <f t="shared" si="124"/>
        <v>1</v>
      </c>
      <c r="BE330" s="7">
        <f t="shared" si="125"/>
        <v>0</v>
      </c>
      <c r="BF330" s="7">
        <f t="shared" si="126"/>
        <v>0</v>
      </c>
      <c r="BG330" s="7">
        <f t="shared" si="127"/>
        <v>1</v>
      </c>
      <c r="BH330" s="4">
        <f t="shared" si="128"/>
        <v>1</v>
      </c>
      <c r="BI330" s="4">
        <f t="shared" si="139"/>
        <v>1</v>
      </c>
      <c r="BJ330" s="4">
        <f t="shared" si="140"/>
        <v>0</v>
      </c>
      <c r="BK330" s="4">
        <f t="shared" si="141"/>
        <v>1</v>
      </c>
    </row>
    <row r="331" spans="1:63" ht="90" customHeight="1" x14ac:dyDescent="0.25">
      <c r="A331" s="17" t="s">
        <v>440</v>
      </c>
      <c r="B331" s="23" t="s">
        <v>441</v>
      </c>
      <c r="C331" s="23" t="s">
        <v>637</v>
      </c>
      <c r="D331" s="25"/>
      <c r="E331" s="23" t="s">
        <v>638</v>
      </c>
      <c r="F331" s="24" t="s">
        <v>620</v>
      </c>
      <c r="G331" s="24" t="s">
        <v>461</v>
      </c>
      <c r="H331" s="14" t="s">
        <v>2893</v>
      </c>
      <c r="I331" s="24" t="s">
        <v>446</v>
      </c>
      <c r="J331" s="24" t="s">
        <v>457</v>
      </c>
      <c r="K331" s="14" t="s">
        <v>2115</v>
      </c>
      <c r="L331" s="14" t="s">
        <v>2117</v>
      </c>
      <c r="M331" s="14" t="s">
        <v>2130</v>
      </c>
      <c r="N331" s="25" t="s">
        <v>51</v>
      </c>
      <c r="O331" s="25" t="s">
        <v>266</v>
      </c>
      <c r="P331" s="142" t="s">
        <v>3065</v>
      </c>
      <c r="Q331" s="14" t="s">
        <v>45</v>
      </c>
      <c r="R331" s="22"/>
      <c r="S331" s="26">
        <v>32000</v>
      </c>
      <c r="T331" s="26">
        <v>0</v>
      </c>
      <c r="U331" s="26">
        <v>0</v>
      </c>
      <c r="V331" s="26">
        <v>0</v>
      </c>
      <c r="W331" s="26">
        <v>0</v>
      </c>
      <c r="X331" s="26">
        <v>0</v>
      </c>
      <c r="Y331" s="26">
        <v>0</v>
      </c>
      <c r="Z331" s="26">
        <v>0</v>
      </c>
      <c r="AA331" s="31">
        <v>0</v>
      </c>
      <c r="AB331" s="31">
        <v>0</v>
      </c>
      <c r="AC331" s="31">
        <v>0</v>
      </c>
      <c r="AD331" s="31">
        <v>0</v>
      </c>
      <c r="AE331" s="16" t="s">
        <v>41</v>
      </c>
      <c r="AF331" s="28">
        <v>0</v>
      </c>
      <c r="AG331" s="28">
        <v>0</v>
      </c>
      <c r="AH331" s="28">
        <v>0</v>
      </c>
      <c r="AI331" s="28">
        <v>0</v>
      </c>
      <c r="AJ331" s="28">
        <v>0</v>
      </c>
      <c r="AK331" s="28">
        <v>0</v>
      </c>
      <c r="AL331" s="28">
        <v>0</v>
      </c>
      <c r="AM331" s="15">
        <v>0</v>
      </c>
      <c r="AN331" s="15">
        <v>0</v>
      </c>
      <c r="AO331" s="15">
        <v>0</v>
      </c>
      <c r="AP331" s="15">
        <v>0</v>
      </c>
      <c r="AQ331" s="13"/>
      <c r="AR331" s="12">
        <f t="shared" si="129"/>
        <v>1</v>
      </c>
      <c r="AS331" s="12">
        <f t="shared" si="130"/>
        <v>0</v>
      </c>
      <c r="AT331" s="12" t="str">
        <f t="shared" ref="AT331:AT394" si="142">LEFT(M331,(FIND(" ",M331,1)-1))</f>
        <v>B3</v>
      </c>
      <c r="AU331" s="9">
        <f t="shared" ref="AU331:AU394" si="143">AV331+AW331+AX331+AY331+AZ331+BA331+BD331+BH331+BI331</f>
        <v>6</v>
      </c>
      <c r="AV331" s="4">
        <f t="shared" si="131"/>
        <v>0</v>
      </c>
      <c r="AW331" s="4">
        <f t="shared" si="132"/>
        <v>1</v>
      </c>
      <c r="AX331" s="4">
        <f t="shared" si="133"/>
        <v>1</v>
      </c>
      <c r="AY331" s="4">
        <f t="shared" si="134"/>
        <v>0</v>
      </c>
      <c r="AZ331" s="4">
        <f t="shared" si="135"/>
        <v>0</v>
      </c>
      <c r="BA331" s="4">
        <f t="shared" si="136"/>
        <v>1</v>
      </c>
      <c r="BB331" s="4">
        <f t="shared" si="137"/>
        <v>1</v>
      </c>
      <c r="BC331" s="7">
        <f t="shared" si="138"/>
        <v>0</v>
      </c>
      <c r="BD331" s="7">
        <f t="shared" ref="BD331:BD394" si="144">IF(OR(BE331=1,BF331=1,BG331=1),1,0)</f>
        <v>1</v>
      </c>
      <c r="BE331" s="7">
        <f t="shared" ref="BE331:BE394" si="145">IF(AND(K331="01 Záchrana",L331="0 Odstránenie havarijného stavu",M331="0 Odstránenie havarijného stavu"),1,0)</f>
        <v>0</v>
      </c>
      <c r="BF331" s="7">
        <f t="shared" ref="BF331:BF394" si="146">IF(AND(K331="02 Hlavná činnosť",OR(M331="C1 Javisková technika",M331="C2 Osvetľovacia technika",M331="C3 Zvuková technika",M331="C4 Nahrávacia a vysielacia technika",M331="C5 Mikroporty",M331="D1 Nákup štandardnej IT techniky",M331="E1 Nákup hudobných nástrojov",M331="E2 Tvorba inscenácií, nákup umeleckých licencií",M331="E3 Akvizícia zbierkových predmetov")),1,0)</f>
        <v>0</v>
      </c>
      <c r="BG331" s="7">
        <f t="shared" ref="BG331:BG394" si="147">IF(AND(K331="03 Rozvoj",OR(M331="A1 Nákup budovy",M331="A2 Výstavba budovy",M331="A3 Dostavba budovy",M331="A4 Stavebný dozor",M331="B1 Komplexná rekonštrukcia",M331="B2 Stavebná reprofilizácia priestorov",M331="B3 Stavebná rekonštrukcia priestorov",M331="B4 Vykurovanie nehnuteľnosti",M331="B5 Rekonštrukcia extravilánu",M331="C6 Vzduchotechnika",M331="C90 Dopravné prostriedky",M331="C7 Zabezpečovacia technika",M331="C8 Mobiliár",M331="C9 Elektrické spotrebiče",M331="C91 Technické vybavenie dielní",M331="D2 Zhodnotenie existujúceho špeciálneho HW/SW",M331="D3 Obstaranie novej IT funkcionality",M331="F1 Rekonštrukcia expozičných priestorov",M331="F2 Vytvorenie novej expozície/výstavy",M331="F3 Realizácia výskumu",M331="G Reformný zámer")),1,0)</f>
        <v>1</v>
      </c>
      <c r="BH331" s="4">
        <f t="shared" ref="BH331:BH394" si="148">IF(I331="",0,1)</f>
        <v>1</v>
      </c>
      <c r="BI331" s="4">
        <f t="shared" si="139"/>
        <v>1</v>
      </c>
      <c r="BJ331" s="4">
        <f t="shared" si="140"/>
        <v>0</v>
      </c>
      <c r="BK331" s="4">
        <f t="shared" si="141"/>
        <v>1</v>
      </c>
    </row>
    <row r="332" spans="1:63" ht="90" customHeight="1" x14ac:dyDescent="0.25">
      <c r="A332" s="17" t="s">
        <v>440</v>
      </c>
      <c r="B332" s="33" t="s">
        <v>441</v>
      </c>
      <c r="C332" s="33" t="s">
        <v>641</v>
      </c>
      <c r="D332" s="34"/>
      <c r="E332" s="33" t="s">
        <v>642</v>
      </c>
      <c r="F332" s="35" t="s">
        <v>620</v>
      </c>
      <c r="G332" s="35" t="s">
        <v>461</v>
      </c>
      <c r="H332" s="14" t="s">
        <v>2893</v>
      </c>
      <c r="I332" s="24" t="s">
        <v>446</v>
      </c>
      <c r="J332" s="35" t="s">
        <v>457</v>
      </c>
      <c r="K332" s="14" t="s">
        <v>2115</v>
      </c>
      <c r="L332" s="14" t="s">
        <v>2117</v>
      </c>
      <c r="M332" s="14" t="s">
        <v>2130</v>
      </c>
      <c r="N332" s="25" t="s">
        <v>51</v>
      </c>
      <c r="O332" s="106" t="s">
        <v>266</v>
      </c>
      <c r="P332" s="142" t="s">
        <v>3065</v>
      </c>
      <c r="Q332" s="14" t="s">
        <v>45</v>
      </c>
      <c r="R332" s="22"/>
      <c r="S332" s="36">
        <v>25000</v>
      </c>
      <c r="T332" s="36">
        <v>0</v>
      </c>
      <c r="U332" s="36">
        <v>0</v>
      </c>
      <c r="V332" s="36">
        <v>0</v>
      </c>
      <c r="W332" s="36">
        <v>0</v>
      </c>
      <c r="X332" s="36">
        <v>0</v>
      </c>
      <c r="Y332" s="36">
        <v>0</v>
      </c>
      <c r="Z332" s="36">
        <v>0</v>
      </c>
      <c r="AA332" s="31">
        <v>0</v>
      </c>
      <c r="AB332" s="31">
        <v>0</v>
      </c>
      <c r="AC332" s="31">
        <v>0</v>
      </c>
      <c r="AD332" s="31">
        <v>0</v>
      </c>
      <c r="AE332" s="16" t="s">
        <v>41</v>
      </c>
      <c r="AF332" s="26">
        <v>0</v>
      </c>
      <c r="AG332" s="26">
        <v>0</v>
      </c>
      <c r="AH332" s="26">
        <v>0</v>
      </c>
      <c r="AI332" s="26">
        <v>0</v>
      </c>
      <c r="AJ332" s="26">
        <v>0</v>
      </c>
      <c r="AK332" s="26">
        <v>0</v>
      </c>
      <c r="AL332" s="26">
        <v>0</v>
      </c>
      <c r="AM332" s="15">
        <v>0</v>
      </c>
      <c r="AN332" s="15">
        <v>0</v>
      </c>
      <c r="AO332" s="15">
        <v>0</v>
      </c>
      <c r="AP332" s="15">
        <v>0</v>
      </c>
      <c r="AQ332" s="13"/>
      <c r="AR332" s="12">
        <f t="shared" si="129"/>
        <v>1</v>
      </c>
      <c r="AS332" s="12">
        <f t="shared" si="130"/>
        <v>0</v>
      </c>
      <c r="AT332" s="12" t="str">
        <f t="shared" si="142"/>
        <v>B3</v>
      </c>
      <c r="AU332" s="9">
        <f t="shared" si="143"/>
        <v>6</v>
      </c>
      <c r="AV332" s="4">
        <f t="shared" si="131"/>
        <v>0</v>
      </c>
      <c r="AW332" s="4">
        <f t="shared" si="132"/>
        <v>1</v>
      </c>
      <c r="AX332" s="4">
        <f t="shared" si="133"/>
        <v>1</v>
      </c>
      <c r="AY332" s="4">
        <f t="shared" si="134"/>
        <v>0</v>
      </c>
      <c r="AZ332" s="4">
        <f t="shared" si="135"/>
        <v>0</v>
      </c>
      <c r="BA332" s="4">
        <f t="shared" si="136"/>
        <v>1</v>
      </c>
      <c r="BB332" s="4">
        <f t="shared" si="137"/>
        <v>1</v>
      </c>
      <c r="BC332" s="7">
        <f t="shared" si="138"/>
        <v>0</v>
      </c>
      <c r="BD332" s="7">
        <f t="shared" si="144"/>
        <v>1</v>
      </c>
      <c r="BE332" s="7">
        <f t="shared" si="145"/>
        <v>0</v>
      </c>
      <c r="BF332" s="7">
        <f t="shared" si="146"/>
        <v>0</v>
      </c>
      <c r="BG332" s="7">
        <f t="shared" si="147"/>
        <v>1</v>
      </c>
      <c r="BH332" s="4">
        <f t="shared" si="148"/>
        <v>1</v>
      </c>
      <c r="BI332" s="4">
        <f t="shared" si="139"/>
        <v>1</v>
      </c>
      <c r="BJ332" s="4">
        <f t="shared" si="140"/>
        <v>0</v>
      </c>
      <c r="BK332" s="4">
        <f t="shared" si="141"/>
        <v>1</v>
      </c>
    </row>
    <row r="333" spans="1:63" ht="90" customHeight="1" x14ac:dyDescent="0.25">
      <c r="A333" s="17" t="s">
        <v>440</v>
      </c>
      <c r="B333" s="23" t="s">
        <v>441</v>
      </c>
      <c r="C333" s="23" t="s">
        <v>476</v>
      </c>
      <c r="D333" s="18"/>
      <c r="E333" s="23" t="s">
        <v>2838</v>
      </c>
      <c r="F333" s="24" t="s">
        <v>2839</v>
      </c>
      <c r="G333" s="24" t="s">
        <v>475</v>
      </c>
      <c r="H333" s="14" t="s">
        <v>2893</v>
      </c>
      <c r="I333" s="24" t="s">
        <v>446</v>
      </c>
      <c r="J333" s="24" t="s">
        <v>457</v>
      </c>
      <c r="K333" s="25" t="s">
        <v>2114</v>
      </c>
      <c r="L333" s="25" t="s">
        <v>2119</v>
      </c>
      <c r="M333" s="25" t="s">
        <v>2136</v>
      </c>
      <c r="N333" s="25" t="s">
        <v>51</v>
      </c>
      <c r="O333" s="25" t="s">
        <v>266</v>
      </c>
      <c r="P333" s="142" t="s">
        <v>3065</v>
      </c>
      <c r="Q333" s="14" t="s">
        <v>45</v>
      </c>
      <c r="R333" s="30"/>
      <c r="S333" s="26">
        <v>60000</v>
      </c>
      <c r="T333" s="26">
        <v>0</v>
      </c>
      <c r="U333" s="26">
        <v>0</v>
      </c>
      <c r="V333" s="26">
        <v>0</v>
      </c>
      <c r="W333" s="26">
        <v>0</v>
      </c>
      <c r="X333" s="26">
        <v>0</v>
      </c>
      <c r="Y333" s="26">
        <v>0</v>
      </c>
      <c r="Z333" s="26">
        <v>0</v>
      </c>
      <c r="AA333" s="31">
        <v>0</v>
      </c>
      <c r="AB333" s="31">
        <v>0</v>
      </c>
      <c r="AC333" s="31">
        <v>0</v>
      </c>
      <c r="AD333" s="31">
        <v>0</v>
      </c>
      <c r="AE333" s="16" t="s">
        <v>41</v>
      </c>
      <c r="AF333" s="26">
        <v>0</v>
      </c>
      <c r="AG333" s="26">
        <v>0</v>
      </c>
      <c r="AH333" s="26">
        <v>0</v>
      </c>
      <c r="AI333" s="26">
        <v>0</v>
      </c>
      <c r="AJ333" s="26">
        <v>0</v>
      </c>
      <c r="AK333" s="26">
        <v>0</v>
      </c>
      <c r="AL333" s="26">
        <v>0</v>
      </c>
      <c r="AM333" s="15">
        <v>0</v>
      </c>
      <c r="AN333" s="15">
        <v>0</v>
      </c>
      <c r="AO333" s="15">
        <v>0</v>
      </c>
      <c r="AP333" s="15">
        <v>0</v>
      </c>
      <c r="AQ333" s="13"/>
      <c r="AR333" s="12">
        <f t="shared" si="129"/>
        <v>1</v>
      </c>
      <c r="AS333" s="12">
        <f t="shared" si="130"/>
        <v>0</v>
      </c>
      <c r="AT333" s="12" t="str">
        <f t="shared" si="142"/>
        <v>C4</v>
      </c>
      <c r="AU333" s="9">
        <f t="shared" si="143"/>
        <v>6</v>
      </c>
      <c r="AV333" s="4">
        <f t="shared" si="131"/>
        <v>0</v>
      </c>
      <c r="AW333" s="4">
        <f t="shared" si="132"/>
        <v>1</v>
      </c>
      <c r="AX333" s="4">
        <f t="shared" si="133"/>
        <v>1</v>
      </c>
      <c r="AY333" s="4">
        <f t="shared" si="134"/>
        <v>0</v>
      </c>
      <c r="AZ333" s="4">
        <f t="shared" si="135"/>
        <v>0</v>
      </c>
      <c r="BA333" s="4">
        <f t="shared" si="136"/>
        <v>1</v>
      </c>
      <c r="BB333" s="4">
        <f t="shared" si="137"/>
        <v>1</v>
      </c>
      <c r="BC333" s="7">
        <f t="shared" si="138"/>
        <v>0</v>
      </c>
      <c r="BD333" s="7">
        <f t="shared" si="144"/>
        <v>1</v>
      </c>
      <c r="BE333" s="7">
        <f t="shared" si="145"/>
        <v>0</v>
      </c>
      <c r="BF333" s="7">
        <f t="shared" si="146"/>
        <v>1</v>
      </c>
      <c r="BG333" s="7">
        <f t="shared" si="147"/>
        <v>0</v>
      </c>
      <c r="BH333" s="4">
        <f t="shared" si="148"/>
        <v>1</v>
      </c>
      <c r="BI333" s="4">
        <f t="shared" si="139"/>
        <v>1</v>
      </c>
      <c r="BJ333" s="4">
        <f t="shared" si="140"/>
        <v>0</v>
      </c>
      <c r="BK333" s="4">
        <f t="shared" si="141"/>
        <v>1</v>
      </c>
    </row>
    <row r="334" spans="1:63" ht="90" customHeight="1" x14ac:dyDescent="0.25">
      <c r="A334" s="17" t="s">
        <v>853</v>
      </c>
      <c r="B334" s="23" t="s">
        <v>854</v>
      </c>
      <c r="C334" s="23" t="s">
        <v>890</v>
      </c>
      <c r="D334" s="39"/>
      <c r="E334" s="23" t="s">
        <v>891</v>
      </c>
      <c r="F334" s="24" t="s">
        <v>892</v>
      </c>
      <c r="G334" s="24" t="s">
        <v>893</v>
      </c>
      <c r="H334" s="14" t="s">
        <v>2893</v>
      </c>
      <c r="I334" s="24" t="s">
        <v>867</v>
      </c>
      <c r="J334" s="24" t="s">
        <v>859</v>
      </c>
      <c r="K334" s="14" t="s">
        <v>2115</v>
      </c>
      <c r="L334" s="14" t="s">
        <v>2117</v>
      </c>
      <c r="M334" s="14" t="s">
        <v>2130</v>
      </c>
      <c r="N334" s="25" t="s">
        <v>51</v>
      </c>
      <c r="O334" s="25" t="s">
        <v>44</v>
      </c>
      <c r="P334" s="142" t="s">
        <v>3065</v>
      </c>
      <c r="Q334" s="14" t="s">
        <v>45</v>
      </c>
      <c r="R334" s="30">
        <v>1</v>
      </c>
      <c r="S334" s="26">
        <v>200000</v>
      </c>
      <c r="T334" s="26">
        <v>0</v>
      </c>
      <c r="U334" s="26">
        <v>0</v>
      </c>
      <c r="V334" s="26">
        <v>0</v>
      </c>
      <c r="W334" s="26">
        <v>200000</v>
      </c>
      <c r="X334" s="26">
        <v>0</v>
      </c>
      <c r="Y334" s="26">
        <v>0</v>
      </c>
      <c r="Z334" s="26">
        <v>0</v>
      </c>
      <c r="AA334" s="31">
        <v>0</v>
      </c>
      <c r="AB334" s="31">
        <v>0</v>
      </c>
      <c r="AC334" s="31">
        <v>0</v>
      </c>
      <c r="AD334" s="31">
        <v>0</v>
      </c>
      <c r="AE334" s="16" t="s">
        <v>41</v>
      </c>
      <c r="AF334" s="28">
        <v>0</v>
      </c>
      <c r="AG334" s="26">
        <v>0</v>
      </c>
      <c r="AH334" s="26">
        <v>0</v>
      </c>
      <c r="AI334" s="26">
        <v>0</v>
      </c>
      <c r="AJ334" s="26">
        <v>0</v>
      </c>
      <c r="AK334" s="26">
        <v>0</v>
      </c>
      <c r="AL334" s="26">
        <v>0</v>
      </c>
      <c r="AM334" s="15">
        <v>0</v>
      </c>
      <c r="AN334" s="15">
        <v>0</v>
      </c>
      <c r="AO334" s="15">
        <v>0</v>
      </c>
      <c r="AP334" s="15">
        <v>0</v>
      </c>
      <c r="AQ334" s="13"/>
      <c r="AR334" s="12">
        <f t="shared" si="129"/>
        <v>0</v>
      </c>
      <c r="AS334" s="12">
        <f t="shared" si="130"/>
        <v>0</v>
      </c>
      <c r="AT334" s="12" t="str">
        <f t="shared" si="142"/>
        <v>B3</v>
      </c>
      <c r="AU334" s="9">
        <f t="shared" si="143"/>
        <v>8</v>
      </c>
      <c r="AV334" s="4">
        <f t="shared" si="131"/>
        <v>1</v>
      </c>
      <c r="AW334" s="4">
        <f t="shared" si="132"/>
        <v>1</v>
      </c>
      <c r="AX334" s="4">
        <f t="shared" si="133"/>
        <v>1</v>
      </c>
      <c r="AY334" s="4">
        <f t="shared" si="134"/>
        <v>0</v>
      </c>
      <c r="AZ334" s="4">
        <f t="shared" si="135"/>
        <v>1</v>
      </c>
      <c r="BA334" s="4">
        <f t="shared" si="136"/>
        <v>1</v>
      </c>
      <c r="BB334" s="4">
        <f t="shared" si="137"/>
        <v>1</v>
      </c>
      <c r="BC334" s="7">
        <f t="shared" si="138"/>
        <v>0</v>
      </c>
      <c r="BD334" s="7">
        <f t="shared" si="144"/>
        <v>1</v>
      </c>
      <c r="BE334" s="7">
        <f t="shared" si="145"/>
        <v>0</v>
      </c>
      <c r="BF334" s="7">
        <f t="shared" si="146"/>
        <v>0</v>
      </c>
      <c r="BG334" s="7">
        <f t="shared" si="147"/>
        <v>1</v>
      </c>
      <c r="BH334" s="4">
        <f t="shared" si="148"/>
        <v>1</v>
      </c>
      <c r="BI334" s="4">
        <f t="shared" si="139"/>
        <v>1</v>
      </c>
      <c r="BJ334" s="4">
        <f t="shared" si="140"/>
        <v>0</v>
      </c>
      <c r="BK334" s="4">
        <f t="shared" si="141"/>
        <v>1</v>
      </c>
    </row>
    <row r="335" spans="1:63" ht="90" customHeight="1" x14ac:dyDescent="0.25">
      <c r="A335" s="17" t="s">
        <v>440</v>
      </c>
      <c r="B335" s="23" t="s">
        <v>441</v>
      </c>
      <c r="C335" s="23" t="s">
        <v>639</v>
      </c>
      <c r="D335" s="18"/>
      <c r="E335" s="23" t="s">
        <v>2877</v>
      </c>
      <c r="F335" s="24" t="s">
        <v>2878</v>
      </c>
      <c r="G335" s="24" t="s">
        <v>572</v>
      </c>
      <c r="H335" s="14" t="s">
        <v>2893</v>
      </c>
      <c r="I335" s="24" t="s">
        <v>446</v>
      </c>
      <c r="J335" s="24" t="s">
        <v>534</v>
      </c>
      <c r="K335" s="14" t="s">
        <v>2115</v>
      </c>
      <c r="L335" s="25" t="s">
        <v>2116</v>
      </c>
      <c r="M335" s="14" t="s">
        <v>2127</v>
      </c>
      <c r="N335" s="14" t="s">
        <v>110</v>
      </c>
      <c r="O335" s="25" t="s">
        <v>439</v>
      </c>
      <c r="P335" s="142" t="s">
        <v>3065</v>
      </c>
      <c r="Q335" s="25" t="s">
        <v>111</v>
      </c>
      <c r="R335" s="30"/>
      <c r="S335" s="26">
        <v>18000</v>
      </c>
      <c r="T335" s="26">
        <v>0</v>
      </c>
      <c r="U335" s="26">
        <v>0</v>
      </c>
      <c r="V335" s="26">
        <v>18000</v>
      </c>
      <c r="W335" s="26">
        <v>0</v>
      </c>
      <c r="X335" s="26">
        <v>0</v>
      </c>
      <c r="Y335" s="26">
        <v>0</v>
      </c>
      <c r="Z335" s="26">
        <v>0</v>
      </c>
      <c r="AA335" s="31">
        <v>0</v>
      </c>
      <c r="AB335" s="31">
        <v>0</v>
      </c>
      <c r="AC335" s="31">
        <v>0</v>
      </c>
      <c r="AD335" s="31">
        <v>0</v>
      </c>
      <c r="AE335" s="16" t="s">
        <v>41</v>
      </c>
      <c r="AF335" s="27">
        <v>0</v>
      </c>
      <c r="AG335" s="27">
        <v>0</v>
      </c>
      <c r="AH335" s="27">
        <v>0</v>
      </c>
      <c r="AI335" s="27">
        <v>0</v>
      </c>
      <c r="AJ335" s="27">
        <v>0</v>
      </c>
      <c r="AK335" s="27">
        <v>0</v>
      </c>
      <c r="AL335" s="27">
        <v>0</v>
      </c>
      <c r="AM335" s="15">
        <v>0</v>
      </c>
      <c r="AN335" s="15">
        <v>0</v>
      </c>
      <c r="AO335" s="15">
        <v>0</v>
      </c>
      <c r="AP335" s="15">
        <v>0</v>
      </c>
      <c r="AQ335" s="13"/>
      <c r="AR335" s="12">
        <f t="shared" si="129"/>
        <v>1</v>
      </c>
      <c r="AS335" s="12">
        <f t="shared" si="130"/>
        <v>0</v>
      </c>
      <c r="AT335" s="12" t="str">
        <f t="shared" si="142"/>
        <v>A4</v>
      </c>
      <c r="AU335" s="9">
        <f t="shared" si="143"/>
        <v>7</v>
      </c>
      <c r="AV335" s="4">
        <f t="shared" si="131"/>
        <v>1</v>
      </c>
      <c r="AW335" s="4">
        <f t="shared" si="132"/>
        <v>1</v>
      </c>
      <c r="AX335" s="4">
        <f t="shared" si="133"/>
        <v>1</v>
      </c>
      <c r="AY335" s="4">
        <f t="shared" si="134"/>
        <v>0</v>
      </c>
      <c r="AZ335" s="4">
        <f t="shared" si="135"/>
        <v>0</v>
      </c>
      <c r="BA335" s="4">
        <f t="shared" si="136"/>
        <v>1</v>
      </c>
      <c r="BB335" s="4">
        <f t="shared" si="137"/>
        <v>1</v>
      </c>
      <c r="BC335" s="7">
        <f t="shared" si="138"/>
        <v>0</v>
      </c>
      <c r="BD335" s="7">
        <f t="shared" si="144"/>
        <v>1</v>
      </c>
      <c r="BE335" s="7">
        <f t="shared" si="145"/>
        <v>0</v>
      </c>
      <c r="BF335" s="7">
        <f t="shared" si="146"/>
        <v>0</v>
      </c>
      <c r="BG335" s="7">
        <f t="shared" si="147"/>
        <v>1</v>
      </c>
      <c r="BH335" s="4">
        <f t="shared" si="148"/>
        <v>1</v>
      </c>
      <c r="BI335" s="4">
        <f t="shared" si="139"/>
        <v>1</v>
      </c>
      <c r="BJ335" s="4">
        <f t="shared" si="140"/>
        <v>1</v>
      </c>
      <c r="BK335" s="4">
        <f t="shared" si="141"/>
        <v>0</v>
      </c>
    </row>
    <row r="336" spans="1:63" ht="90" customHeight="1" x14ac:dyDescent="0.25">
      <c r="A336" s="17" t="s">
        <v>440</v>
      </c>
      <c r="B336" s="23" t="s">
        <v>441</v>
      </c>
      <c r="C336" s="23" t="s">
        <v>686</v>
      </c>
      <c r="D336" s="18"/>
      <c r="E336" s="23" t="s">
        <v>2882</v>
      </c>
      <c r="F336" s="24" t="s">
        <v>2882</v>
      </c>
      <c r="G336" s="24" t="s">
        <v>599</v>
      </c>
      <c r="H336" s="14" t="s">
        <v>2893</v>
      </c>
      <c r="I336" s="24" t="s">
        <v>446</v>
      </c>
      <c r="J336" s="24" t="s">
        <v>534</v>
      </c>
      <c r="K336" s="14" t="s">
        <v>2115</v>
      </c>
      <c r="L336" s="25" t="s">
        <v>2116</v>
      </c>
      <c r="M336" s="14" t="s">
        <v>2127</v>
      </c>
      <c r="N336" s="25" t="s">
        <v>1676</v>
      </c>
      <c r="O336" s="25" t="s">
        <v>266</v>
      </c>
      <c r="P336" s="142" t="s">
        <v>3065</v>
      </c>
      <c r="Q336" s="14" t="s">
        <v>111</v>
      </c>
      <c r="R336" s="22"/>
      <c r="S336" s="26">
        <v>4933.28</v>
      </c>
      <c r="T336" s="26">
        <v>0</v>
      </c>
      <c r="U336" s="26">
        <v>4933.28</v>
      </c>
      <c r="V336" s="26">
        <v>0</v>
      </c>
      <c r="W336" s="26">
        <v>0</v>
      </c>
      <c r="X336" s="26">
        <v>0</v>
      </c>
      <c r="Y336" s="26">
        <v>0</v>
      </c>
      <c r="Z336" s="26">
        <v>0</v>
      </c>
      <c r="AA336" s="31">
        <v>0</v>
      </c>
      <c r="AB336" s="31">
        <v>0</v>
      </c>
      <c r="AC336" s="31">
        <v>0</v>
      </c>
      <c r="AD336" s="31">
        <v>0</v>
      </c>
      <c r="AE336" s="16" t="s">
        <v>41</v>
      </c>
      <c r="AF336" s="27">
        <v>0</v>
      </c>
      <c r="AG336" s="27">
        <v>0</v>
      </c>
      <c r="AH336" s="27">
        <v>0</v>
      </c>
      <c r="AI336" s="27">
        <v>0</v>
      </c>
      <c r="AJ336" s="27">
        <v>0</v>
      </c>
      <c r="AK336" s="27">
        <v>0</v>
      </c>
      <c r="AL336" s="27">
        <v>0</v>
      </c>
      <c r="AM336" s="15">
        <v>0</v>
      </c>
      <c r="AN336" s="15">
        <v>0</v>
      </c>
      <c r="AO336" s="15">
        <v>0</v>
      </c>
      <c r="AP336" s="15">
        <v>0</v>
      </c>
      <c r="AQ336" s="13"/>
      <c r="AR336" s="12">
        <f t="shared" si="129"/>
        <v>1</v>
      </c>
      <c r="AS336" s="12">
        <f t="shared" si="130"/>
        <v>0</v>
      </c>
      <c r="AT336" s="12" t="str">
        <f t="shared" si="142"/>
        <v>A4</v>
      </c>
      <c r="AU336" s="9">
        <f t="shared" si="143"/>
        <v>7</v>
      </c>
      <c r="AV336" s="4">
        <f t="shared" si="131"/>
        <v>1</v>
      </c>
      <c r="AW336" s="4">
        <f t="shared" si="132"/>
        <v>1</v>
      </c>
      <c r="AX336" s="4">
        <f t="shared" si="133"/>
        <v>1</v>
      </c>
      <c r="AY336" s="4">
        <f t="shared" si="134"/>
        <v>0</v>
      </c>
      <c r="AZ336" s="4">
        <f t="shared" si="135"/>
        <v>0</v>
      </c>
      <c r="BA336" s="4">
        <f t="shared" si="136"/>
        <v>1</v>
      </c>
      <c r="BB336" s="4">
        <f t="shared" si="137"/>
        <v>1</v>
      </c>
      <c r="BC336" s="7">
        <f t="shared" si="138"/>
        <v>0</v>
      </c>
      <c r="BD336" s="7">
        <f t="shared" si="144"/>
        <v>1</v>
      </c>
      <c r="BE336" s="7">
        <f t="shared" si="145"/>
        <v>0</v>
      </c>
      <c r="BF336" s="7">
        <f t="shared" si="146"/>
        <v>0</v>
      </c>
      <c r="BG336" s="7">
        <f t="shared" si="147"/>
        <v>1</v>
      </c>
      <c r="BH336" s="4">
        <f t="shared" si="148"/>
        <v>1</v>
      </c>
      <c r="BI336" s="4">
        <f t="shared" si="139"/>
        <v>1</v>
      </c>
      <c r="BJ336" s="4">
        <f t="shared" si="140"/>
        <v>1</v>
      </c>
      <c r="BK336" s="4">
        <f t="shared" si="141"/>
        <v>0</v>
      </c>
    </row>
    <row r="337" spans="1:63" ht="90" customHeight="1" x14ac:dyDescent="0.25">
      <c r="A337" s="17" t="s">
        <v>440</v>
      </c>
      <c r="B337" s="23" t="s">
        <v>441</v>
      </c>
      <c r="C337" s="23" t="s">
        <v>616</v>
      </c>
      <c r="D337" s="25"/>
      <c r="E337" s="23" t="s">
        <v>617</v>
      </c>
      <c r="F337" s="24" t="s">
        <v>617</v>
      </c>
      <c r="G337" s="24" t="s">
        <v>2873</v>
      </c>
      <c r="H337" s="14" t="s">
        <v>2893</v>
      </c>
      <c r="I337" s="24" t="s">
        <v>446</v>
      </c>
      <c r="J337" s="24" t="s">
        <v>457</v>
      </c>
      <c r="K337" s="14" t="s">
        <v>2115</v>
      </c>
      <c r="L337" s="25" t="s">
        <v>2116</v>
      </c>
      <c r="M337" s="14" t="s">
        <v>2127</v>
      </c>
      <c r="N337" s="14" t="s">
        <v>110</v>
      </c>
      <c r="O337" s="25" t="s">
        <v>439</v>
      </c>
      <c r="P337" s="142" t="s">
        <v>3065</v>
      </c>
      <c r="Q337" s="14" t="s">
        <v>111</v>
      </c>
      <c r="R337" s="22"/>
      <c r="S337" s="26">
        <v>23000</v>
      </c>
      <c r="T337" s="26">
        <v>0</v>
      </c>
      <c r="U337" s="26">
        <v>0</v>
      </c>
      <c r="V337" s="26">
        <v>23000</v>
      </c>
      <c r="W337" s="26">
        <v>0</v>
      </c>
      <c r="X337" s="26">
        <v>0</v>
      </c>
      <c r="Y337" s="26">
        <v>0</v>
      </c>
      <c r="Z337" s="26">
        <v>0</v>
      </c>
      <c r="AA337" s="31">
        <v>0</v>
      </c>
      <c r="AB337" s="31">
        <v>0</v>
      </c>
      <c r="AC337" s="31">
        <v>0</v>
      </c>
      <c r="AD337" s="31">
        <v>0</v>
      </c>
      <c r="AE337" s="16" t="s">
        <v>41</v>
      </c>
      <c r="AF337" s="26">
        <v>0</v>
      </c>
      <c r="AG337" s="26">
        <v>0</v>
      </c>
      <c r="AH337" s="26">
        <v>0</v>
      </c>
      <c r="AI337" s="26">
        <v>0</v>
      </c>
      <c r="AJ337" s="26">
        <v>0</v>
      </c>
      <c r="AK337" s="26">
        <v>0</v>
      </c>
      <c r="AL337" s="26">
        <v>0</v>
      </c>
      <c r="AM337" s="15">
        <v>0</v>
      </c>
      <c r="AN337" s="15">
        <v>0</v>
      </c>
      <c r="AO337" s="15">
        <v>0</v>
      </c>
      <c r="AP337" s="15">
        <v>0</v>
      </c>
      <c r="AQ337" s="13"/>
      <c r="AR337" s="12">
        <f t="shared" si="129"/>
        <v>1</v>
      </c>
      <c r="AS337" s="12">
        <f t="shared" si="130"/>
        <v>0</v>
      </c>
      <c r="AT337" s="12" t="str">
        <f t="shared" si="142"/>
        <v>A4</v>
      </c>
      <c r="AU337" s="9">
        <f t="shared" si="143"/>
        <v>7</v>
      </c>
      <c r="AV337" s="4">
        <f t="shared" si="131"/>
        <v>1</v>
      </c>
      <c r="AW337" s="4">
        <f t="shared" si="132"/>
        <v>1</v>
      </c>
      <c r="AX337" s="4">
        <f t="shared" si="133"/>
        <v>1</v>
      </c>
      <c r="AY337" s="4">
        <f t="shared" si="134"/>
        <v>0</v>
      </c>
      <c r="AZ337" s="4">
        <f t="shared" si="135"/>
        <v>0</v>
      </c>
      <c r="BA337" s="4">
        <f t="shared" si="136"/>
        <v>1</v>
      </c>
      <c r="BB337" s="4">
        <f t="shared" si="137"/>
        <v>1</v>
      </c>
      <c r="BC337" s="7">
        <f t="shared" si="138"/>
        <v>0</v>
      </c>
      <c r="BD337" s="7">
        <f t="shared" si="144"/>
        <v>1</v>
      </c>
      <c r="BE337" s="7">
        <f t="shared" si="145"/>
        <v>0</v>
      </c>
      <c r="BF337" s="7">
        <f t="shared" si="146"/>
        <v>0</v>
      </c>
      <c r="BG337" s="7">
        <f t="shared" si="147"/>
        <v>1</v>
      </c>
      <c r="BH337" s="4">
        <f t="shared" si="148"/>
        <v>1</v>
      </c>
      <c r="BI337" s="4">
        <f t="shared" si="139"/>
        <v>1</v>
      </c>
      <c r="BJ337" s="4">
        <f t="shared" si="140"/>
        <v>1</v>
      </c>
      <c r="BK337" s="4">
        <f t="shared" si="141"/>
        <v>0</v>
      </c>
    </row>
    <row r="338" spans="1:63" ht="90" customHeight="1" x14ac:dyDescent="0.25">
      <c r="A338" s="17" t="s">
        <v>440</v>
      </c>
      <c r="B338" s="23" t="s">
        <v>441</v>
      </c>
      <c r="C338" s="23" t="s">
        <v>633</v>
      </c>
      <c r="D338" s="25"/>
      <c r="E338" s="23" t="s">
        <v>634</v>
      </c>
      <c r="F338" s="24" t="s">
        <v>634</v>
      </c>
      <c r="G338" s="24" t="s">
        <v>2876</v>
      </c>
      <c r="H338" s="14" t="s">
        <v>2893</v>
      </c>
      <c r="I338" s="24" t="s">
        <v>446</v>
      </c>
      <c r="J338" s="24" t="s">
        <v>457</v>
      </c>
      <c r="K338" s="14" t="s">
        <v>2115</v>
      </c>
      <c r="L338" s="25" t="s">
        <v>2116</v>
      </c>
      <c r="M338" s="14" t="s">
        <v>2127</v>
      </c>
      <c r="N338" s="14" t="s">
        <v>110</v>
      </c>
      <c r="O338" s="25" t="s">
        <v>439</v>
      </c>
      <c r="P338" s="142" t="s">
        <v>3065</v>
      </c>
      <c r="Q338" s="14" t="s">
        <v>111</v>
      </c>
      <c r="R338" s="22"/>
      <c r="S338" s="26">
        <v>14400</v>
      </c>
      <c r="T338" s="26">
        <v>0</v>
      </c>
      <c r="U338" s="26">
        <v>0</v>
      </c>
      <c r="V338" s="26">
        <v>14400</v>
      </c>
      <c r="W338" s="26">
        <v>0</v>
      </c>
      <c r="X338" s="26">
        <v>0</v>
      </c>
      <c r="Y338" s="26">
        <v>0</v>
      </c>
      <c r="Z338" s="26">
        <v>0</v>
      </c>
      <c r="AA338" s="31">
        <v>0</v>
      </c>
      <c r="AB338" s="31">
        <v>0</v>
      </c>
      <c r="AC338" s="31">
        <v>0</v>
      </c>
      <c r="AD338" s="31">
        <v>0</v>
      </c>
      <c r="AE338" s="16" t="s">
        <v>41</v>
      </c>
      <c r="AF338" s="26">
        <v>0</v>
      </c>
      <c r="AG338" s="26">
        <v>0</v>
      </c>
      <c r="AH338" s="26">
        <v>0</v>
      </c>
      <c r="AI338" s="26">
        <v>0</v>
      </c>
      <c r="AJ338" s="26">
        <v>0</v>
      </c>
      <c r="AK338" s="26">
        <v>0</v>
      </c>
      <c r="AL338" s="26">
        <v>0</v>
      </c>
      <c r="AM338" s="15">
        <v>0</v>
      </c>
      <c r="AN338" s="15">
        <v>0</v>
      </c>
      <c r="AO338" s="15">
        <v>0</v>
      </c>
      <c r="AP338" s="15">
        <v>0</v>
      </c>
      <c r="AQ338" s="13"/>
      <c r="AR338" s="12">
        <f t="shared" si="129"/>
        <v>1</v>
      </c>
      <c r="AS338" s="12">
        <f t="shared" si="130"/>
        <v>0</v>
      </c>
      <c r="AT338" s="12" t="str">
        <f t="shared" si="142"/>
        <v>A4</v>
      </c>
      <c r="AU338" s="9">
        <f t="shared" si="143"/>
        <v>7</v>
      </c>
      <c r="AV338" s="4">
        <f t="shared" si="131"/>
        <v>1</v>
      </c>
      <c r="AW338" s="4">
        <f t="shared" si="132"/>
        <v>1</v>
      </c>
      <c r="AX338" s="4">
        <f t="shared" si="133"/>
        <v>1</v>
      </c>
      <c r="AY338" s="4">
        <f t="shared" si="134"/>
        <v>0</v>
      </c>
      <c r="AZ338" s="4">
        <f t="shared" si="135"/>
        <v>0</v>
      </c>
      <c r="BA338" s="4">
        <f t="shared" si="136"/>
        <v>1</v>
      </c>
      <c r="BB338" s="4">
        <f t="shared" si="137"/>
        <v>1</v>
      </c>
      <c r="BC338" s="7">
        <f t="shared" si="138"/>
        <v>0</v>
      </c>
      <c r="BD338" s="7">
        <f t="shared" si="144"/>
        <v>1</v>
      </c>
      <c r="BE338" s="7">
        <f t="shared" si="145"/>
        <v>0</v>
      </c>
      <c r="BF338" s="7">
        <f t="shared" si="146"/>
        <v>0</v>
      </c>
      <c r="BG338" s="7">
        <f t="shared" si="147"/>
        <v>1</v>
      </c>
      <c r="BH338" s="4">
        <f t="shared" si="148"/>
        <v>1</v>
      </c>
      <c r="BI338" s="4">
        <f t="shared" si="139"/>
        <v>1</v>
      </c>
      <c r="BJ338" s="4">
        <f t="shared" si="140"/>
        <v>1</v>
      </c>
      <c r="BK338" s="4">
        <f t="shared" si="141"/>
        <v>0</v>
      </c>
    </row>
    <row r="339" spans="1:63" ht="90" customHeight="1" x14ac:dyDescent="0.25">
      <c r="A339" s="17" t="s">
        <v>440</v>
      </c>
      <c r="B339" s="23" t="s">
        <v>441</v>
      </c>
      <c r="C339" s="23" t="s">
        <v>684</v>
      </c>
      <c r="D339" s="18"/>
      <c r="E339" s="23" t="s">
        <v>685</v>
      </c>
      <c r="F339" s="24" t="s">
        <v>685</v>
      </c>
      <c r="G339" s="24" t="s">
        <v>579</v>
      </c>
      <c r="H339" s="14" t="s">
        <v>2893</v>
      </c>
      <c r="I339" s="24" t="s">
        <v>446</v>
      </c>
      <c r="J339" s="24" t="s">
        <v>457</v>
      </c>
      <c r="K339" s="14" t="s">
        <v>2115</v>
      </c>
      <c r="L339" s="25" t="s">
        <v>2116</v>
      </c>
      <c r="M339" s="14" t="s">
        <v>2127</v>
      </c>
      <c r="N339" s="14" t="s">
        <v>1676</v>
      </c>
      <c r="O339" s="25" t="s">
        <v>266</v>
      </c>
      <c r="P339" s="142" t="s">
        <v>3065</v>
      </c>
      <c r="Q339" s="14" t="s">
        <v>111</v>
      </c>
      <c r="R339" s="22"/>
      <c r="S339" s="26">
        <v>1900</v>
      </c>
      <c r="T339" s="26">
        <v>0</v>
      </c>
      <c r="U339" s="26">
        <v>0</v>
      </c>
      <c r="V339" s="26">
        <v>1900</v>
      </c>
      <c r="W339" s="26">
        <v>0</v>
      </c>
      <c r="X339" s="26">
        <v>0</v>
      </c>
      <c r="Y339" s="26">
        <v>0</v>
      </c>
      <c r="Z339" s="26">
        <v>0</v>
      </c>
      <c r="AA339" s="31">
        <v>0</v>
      </c>
      <c r="AB339" s="31">
        <v>0</v>
      </c>
      <c r="AC339" s="31">
        <v>0</v>
      </c>
      <c r="AD339" s="31">
        <v>0</v>
      </c>
      <c r="AE339" s="16" t="s">
        <v>41</v>
      </c>
      <c r="AF339" s="27">
        <v>0</v>
      </c>
      <c r="AG339" s="27">
        <v>0</v>
      </c>
      <c r="AH339" s="27">
        <v>0</v>
      </c>
      <c r="AI339" s="27">
        <v>0</v>
      </c>
      <c r="AJ339" s="27">
        <v>0</v>
      </c>
      <c r="AK339" s="27">
        <v>0</v>
      </c>
      <c r="AL339" s="27">
        <v>0</v>
      </c>
      <c r="AM339" s="15">
        <v>0</v>
      </c>
      <c r="AN339" s="15">
        <v>0</v>
      </c>
      <c r="AO339" s="15">
        <v>0</v>
      </c>
      <c r="AP339" s="15">
        <v>0</v>
      </c>
      <c r="AQ339" s="13"/>
      <c r="AR339" s="12">
        <f t="shared" si="129"/>
        <v>1</v>
      </c>
      <c r="AS339" s="12">
        <f t="shared" si="130"/>
        <v>0</v>
      </c>
      <c r="AT339" s="12" t="str">
        <f t="shared" si="142"/>
        <v>A4</v>
      </c>
      <c r="AU339" s="9">
        <f t="shared" si="143"/>
        <v>7</v>
      </c>
      <c r="AV339" s="4">
        <f t="shared" si="131"/>
        <v>1</v>
      </c>
      <c r="AW339" s="4">
        <f t="shared" si="132"/>
        <v>1</v>
      </c>
      <c r="AX339" s="4">
        <f t="shared" si="133"/>
        <v>1</v>
      </c>
      <c r="AY339" s="4">
        <f t="shared" si="134"/>
        <v>0</v>
      </c>
      <c r="AZ339" s="4">
        <f t="shared" si="135"/>
        <v>0</v>
      </c>
      <c r="BA339" s="4">
        <f t="shared" si="136"/>
        <v>1</v>
      </c>
      <c r="BB339" s="4">
        <f t="shared" si="137"/>
        <v>1</v>
      </c>
      <c r="BC339" s="7">
        <f t="shared" si="138"/>
        <v>0</v>
      </c>
      <c r="BD339" s="7">
        <f t="shared" si="144"/>
        <v>1</v>
      </c>
      <c r="BE339" s="7">
        <f t="shared" si="145"/>
        <v>0</v>
      </c>
      <c r="BF339" s="7">
        <f t="shared" si="146"/>
        <v>0</v>
      </c>
      <c r="BG339" s="7">
        <f t="shared" si="147"/>
        <v>1</v>
      </c>
      <c r="BH339" s="4">
        <f t="shared" si="148"/>
        <v>1</v>
      </c>
      <c r="BI339" s="4">
        <f t="shared" si="139"/>
        <v>1</v>
      </c>
      <c r="BJ339" s="4">
        <f t="shared" si="140"/>
        <v>1</v>
      </c>
      <c r="BK339" s="4">
        <f t="shared" si="141"/>
        <v>0</v>
      </c>
    </row>
    <row r="340" spans="1:63" ht="90" customHeight="1" x14ac:dyDescent="0.25">
      <c r="A340" s="17" t="s">
        <v>440</v>
      </c>
      <c r="B340" s="23" t="s">
        <v>441</v>
      </c>
      <c r="C340" s="23" t="s">
        <v>640</v>
      </c>
      <c r="D340" s="18"/>
      <c r="E340" s="23" t="s">
        <v>2879</v>
      </c>
      <c r="F340" s="24" t="s">
        <v>2879</v>
      </c>
      <c r="G340" s="24" t="s">
        <v>572</v>
      </c>
      <c r="H340" s="14" t="s">
        <v>2893</v>
      </c>
      <c r="I340" s="24" t="s">
        <v>446</v>
      </c>
      <c r="J340" s="24" t="s">
        <v>534</v>
      </c>
      <c r="K340" s="14" t="s">
        <v>2115</v>
      </c>
      <c r="L340" s="25" t="s">
        <v>2116</v>
      </c>
      <c r="M340" s="14" t="s">
        <v>2127</v>
      </c>
      <c r="N340" s="14" t="s">
        <v>110</v>
      </c>
      <c r="O340" s="25" t="s">
        <v>439</v>
      </c>
      <c r="P340" s="142" t="s">
        <v>3065</v>
      </c>
      <c r="Q340" s="14" t="s">
        <v>45</v>
      </c>
      <c r="R340" s="22"/>
      <c r="S340" s="26">
        <v>27732.78</v>
      </c>
      <c r="T340" s="26">
        <v>0</v>
      </c>
      <c r="U340" s="26">
        <v>0</v>
      </c>
      <c r="V340" s="26">
        <v>0</v>
      </c>
      <c r="W340" s="26">
        <v>0</v>
      </c>
      <c r="X340" s="26">
        <v>0</v>
      </c>
      <c r="Y340" s="26">
        <v>0</v>
      </c>
      <c r="Z340" s="26">
        <v>0</v>
      </c>
      <c r="AA340" s="31">
        <v>0</v>
      </c>
      <c r="AB340" s="31">
        <v>0</v>
      </c>
      <c r="AC340" s="31">
        <v>0</v>
      </c>
      <c r="AD340" s="31">
        <v>0</v>
      </c>
      <c r="AE340" s="16" t="s">
        <v>41</v>
      </c>
      <c r="AF340" s="27">
        <v>0</v>
      </c>
      <c r="AG340" s="27">
        <v>0</v>
      </c>
      <c r="AH340" s="27">
        <v>0</v>
      </c>
      <c r="AI340" s="27">
        <v>0</v>
      </c>
      <c r="AJ340" s="27">
        <v>0</v>
      </c>
      <c r="AK340" s="27">
        <v>0</v>
      </c>
      <c r="AL340" s="27">
        <v>0</v>
      </c>
      <c r="AM340" s="15">
        <v>0</v>
      </c>
      <c r="AN340" s="15">
        <v>0</v>
      </c>
      <c r="AO340" s="15">
        <v>0</v>
      </c>
      <c r="AP340" s="15">
        <v>0</v>
      </c>
      <c r="AQ340" s="13"/>
      <c r="AR340" s="12">
        <f t="shared" si="129"/>
        <v>1</v>
      </c>
      <c r="AS340" s="12">
        <f t="shared" si="130"/>
        <v>0</v>
      </c>
      <c r="AT340" s="12" t="str">
        <f t="shared" si="142"/>
        <v>A4</v>
      </c>
      <c r="AU340" s="9">
        <f t="shared" si="143"/>
        <v>5</v>
      </c>
      <c r="AV340" s="4">
        <f t="shared" si="131"/>
        <v>0</v>
      </c>
      <c r="AW340" s="4">
        <f t="shared" si="132"/>
        <v>1</v>
      </c>
      <c r="AX340" s="4">
        <f t="shared" si="133"/>
        <v>1</v>
      </c>
      <c r="AY340" s="4">
        <f t="shared" si="134"/>
        <v>0</v>
      </c>
      <c r="AZ340" s="4">
        <f t="shared" si="135"/>
        <v>0</v>
      </c>
      <c r="BA340" s="4">
        <f t="shared" si="136"/>
        <v>1</v>
      </c>
      <c r="BB340" s="4">
        <f t="shared" si="137"/>
        <v>1</v>
      </c>
      <c r="BC340" s="7">
        <f t="shared" si="138"/>
        <v>0</v>
      </c>
      <c r="BD340" s="7">
        <f t="shared" si="144"/>
        <v>1</v>
      </c>
      <c r="BE340" s="7">
        <f t="shared" si="145"/>
        <v>0</v>
      </c>
      <c r="BF340" s="7">
        <f t="shared" si="146"/>
        <v>0</v>
      </c>
      <c r="BG340" s="7">
        <f t="shared" si="147"/>
        <v>1</v>
      </c>
      <c r="BH340" s="4">
        <f t="shared" si="148"/>
        <v>1</v>
      </c>
      <c r="BI340" s="4">
        <f t="shared" si="139"/>
        <v>0</v>
      </c>
      <c r="BJ340" s="4">
        <f t="shared" si="140"/>
        <v>0</v>
      </c>
      <c r="BK340" s="4">
        <f t="shared" si="141"/>
        <v>0</v>
      </c>
    </row>
    <row r="341" spans="1:63" ht="90" customHeight="1" x14ac:dyDescent="0.25">
      <c r="A341" s="17" t="s">
        <v>440</v>
      </c>
      <c r="B341" s="23" t="s">
        <v>441</v>
      </c>
      <c r="C341" s="23" t="s">
        <v>628</v>
      </c>
      <c r="D341" s="18"/>
      <c r="E341" s="23" t="s">
        <v>2874</v>
      </c>
      <c r="F341" s="24" t="s">
        <v>2874</v>
      </c>
      <c r="G341" s="24" t="s">
        <v>2875</v>
      </c>
      <c r="H341" s="14" t="s">
        <v>2893</v>
      </c>
      <c r="I341" s="24" t="s">
        <v>446</v>
      </c>
      <c r="J341" s="24" t="s">
        <v>534</v>
      </c>
      <c r="K341" s="14" t="s">
        <v>2115</v>
      </c>
      <c r="L341" s="25" t="s">
        <v>2116</v>
      </c>
      <c r="M341" s="14" t="s">
        <v>2127</v>
      </c>
      <c r="N341" s="14" t="s">
        <v>279</v>
      </c>
      <c r="O341" s="25" t="s">
        <v>439</v>
      </c>
      <c r="P341" s="142" t="s">
        <v>3065</v>
      </c>
      <c r="Q341" s="14" t="s">
        <v>45</v>
      </c>
      <c r="R341" s="22"/>
      <c r="S341" s="26">
        <v>38163.96</v>
      </c>
      <c r="T341" s="26">
        <v>0</v>
      </c>
      <c r="U341" s="26">
        <v>0</v>
      </c>
      <c r="V341" s="26">
        <v>0</v>
      </c>
      <c r="W341" s="26">
        <v>0</v>
      </c>
      <c r="X341" s="26">
        <v>0</v>
      </c>
      <c r="Y341" s="26">
        <v>0</v>
      </c>
      <c r="Z341" s="26">
        <v>0</v>
      </c>
      <c r="AA341" s="31">
        <v>0</v>
      </c>
      <c r="AB341" s="31">
        <v>0</v>
      </c>
      <c r="AC341" s="31">
        <v>0</v>
      </c>
      <c r="AD341" s="31">
        <v>0</v>
      </c>
      <c r="AE341" s="16" t="s">
        <v>41</v>
      </c>
      <c r="AF341" s="27">
        <v>0</v>
      </c>
      <c r="AG341" s="27">
        <v>0</v>
      </c>
      <c r="AH341" s="27">
        <v>0</v>
      </c>
      <c r="AI341" s="27">
        <v>0</v>
      </c>
      <c r="AJ341" s="27">
        <v>0</v>
      </c>
      <c r="AK341" s="27">
        <v>0</v>
      </c>
      <c r="AL341" s="27">
        <v>0</v>
      </c>
      <c r="AM341" s="15">
        <v>0</v>
      </c>
      <c r="AN341" s="15">
        <v>0</v>
      </c>
      <c r="AO341" s="15">
        <v>0</v>
      </c>
      <c r="AP341" s="15">
        <v>0</v>
      </c>
      <c r="AQ341" s="13"/>
      <c r="AR341" s="12">
        <f t="shared" si="129"/>
        <v>1</v>
      </c>
      <c r="AS341" s="12">
        <f t="shared" si="130"/>
        <v>0</v>
      </c>
      <c r="AT341" s="12" t="str">
        <f t="shared" si="142"/>
        <v>A4</v>
      </c>
      <c r="AU341" s="9">
        <f t="shared" si="143"/>
        <v>6</v>
      </c>
      <c r="AV341" s="4">
        <f t="shared" si="131"/>
        <v>0</v>
      </c>
      <c r="AW341" s="4">
        <f t="shared" si="132"/>
        <v>1</v>
      </c>
      <c r="AX341" s="4">
        <f t="shared" si="133"/>
        <v>1</v>
      </c>
      <c r="AY341" s="4">
        <f t="shared" si="134"/>
        <v>0</v>
      </c>
      <c r="AZ341" s="4">
        <f t="shared" si="135"/>
        <v>0</v>
      </c>
      <c r="BA341" s="4">
        <f t="shared" si="136"/>
        <v>1</v>
      </c>
      <c r="BB341" s="4">
        <f t="shared" si="137"/>
        <v>1</v>
      </c>
      <c r="BC341" s="7">
        <f t="shared" si="138"/>
        <v>0</v>
      </c>
      <c r="BD341" s="7">
        <f t="shared" si="144"/>
        <v>1</v>
      </c>
      <c r="BE341" s="7">
        <f t="shared" si="145"/>
        <v>0</v>
      </c>
      <c r="BF341" s="7">
        <f t="shared" si="146"/>
        <v>0</v>
      </c>
      <c r="BG341" s="7">
        <f t="shared" si="147"/>
        <v>1</v>
      </c>
      <c r="BH341" s="4">
        <f t="shared" si="148"/>
        <v>1</v>
      </c>
      <c r="BI341" s="4">
        <f t="shared" si="139"/>
        <v>1</v>
      </c>
      <c r="BJ341" s="4">
        <f t="shared" si="140"/>
        <v>0</v>
      </c>
      <c r="BK341" s="4">
        <f t="shared" si="141"/>
        <v>1</v>
      </c>
    </row>
    <row r="342" spans="1:63" ht="90" customHeight="1" x14ac:dyDescent="0.25">
      <c r="A342" s="54" t="s">
        <v>1012</v>
      </c>
      <c r="B342" s="55" t="s">
        <v>1180</v>
      </c>
      <c r="C342" s="55" t="s">
        <v>1198</v>
      </c>
      <c r="D342" s="56">
        <v>3</v>
      </c>
      <c r="E342" s="55" t="s">
        <v>1199</v>
      </c>
      <c r="F342" s="29" t="s">
        <v>1200</v>
      </c>
      <c r="G342" s="29" t="s">
        <v>1201</v>
      </c>
      <c r="H342" s="14" t="s">
        <v>2893</v>
      </c>
      <c r="I342" s="29" t="s">
        <v>2080</v>
      </c>
      <c r="J342" s="29" t="s">
        <v>1202</v>
      </c>
      <c r="K342" s="14" t="s">
        <v>2115</v>
      </c>
      <c r="L342" s="14" t="s">
        <v>2117</v>
      </c>
      <c r="M342" s="14" t="s">
        <v>2129</v>
      </c>
      <c r="N342" s="25" t="s">
        <v>51</v>
      </c>
      <c r="O342" s="25" t="s">
        <v>44</v>
      </c>
      <c r="P342" s="142" t="s">
        <v>3065</v>
      </c>
      <c r="Q342" s="14" t="s">
        <v>45</v>
      </c>
      <c r="R342" s="22">
        <v>1</v>
      </c>
      <c r="S342" s="57">
        <v>90000</v>
      </c>
      <c r="T342" s="57">
        <v>3000</v>
      </c>
      <c r="U342" s="57">
        <v>0</v>
      </c>
      <c r="V342" s="57">
        <v>40000</v>
      </c>
      <c r="W342" s="57">
        <v>50000</v>
      </c>
      <c r="X342" s="57">
        <v>0</v>
      </c>
      <c r="Y342" s="57">
        <v>0</v>
      </c>
      <c r="Z342" s="57">
        <v>0</v>
      </c>
      <c r="AA342" s="31">
        <v>0</v>
      </c>
      <c r="AB342" s="31">
        <v>0</v>
      </c>
      <c r="AC342" s="31">
        <v>0</v>
      </c>
      <c r="AD342" s="31">
        <v>0</v>
      </c>
      <c r="AE342" s="32" t="s">
        <v>41</v>
      </c>
      <c r="AF342" s="57">
        <v>0</v>
      </c>
      <c r="AG342" s="57">
        <v>0</v>
      </c>
      <c r="AH342" s="57">
        <v>0</v>
      </c>
      <c r="AI342" s="57">
        <v>0</v>
      </c>
      <c r="AJ342" s="57">
        <v>0</v>
      </c>
      <c r="AK342" s="57">
        <v>0</v>
      </c>
      <c r="AL342" s="57">
        <v>0</v>
      </c>
      <c r="AM342" s="15">
        <v>0</v>
      </c>
      <c r="AN342" s="15">
        <v>0</v>
      </c>
      <c r="AO342" s="15">
        <v>0</v>
      </c>
      <c r="AP342" s="15">
        <v>0</v>
      </c>
      <c r="AQ342" s="29"/>
      <c r="AR342" s="12">
        <f t="shared" si="129"/>
        <v>1</v>
      </c>
      <c r="AS342" s="12">
        <f t="shared" si="130"/>
        <v>0</v>
      </c>
      <c r="AT342" s="12" t="str">
        <f t="shared" si="142"/>
        <v>B2</v>
      </c>
      <c r="AU342" s="9">
        <f t="shared" si="143"/>
        <v>9</v>
      </c>
      <c r="AV342" s="4">
        <f t="shared" si="131"/>
        <v>1</v>
      </c>
      <c r="AW342" s="4">
        <f t="shared" si="132"/>
        <v>1</v>
      </c>
      <c r="AX342" s="4">
        <f t="shared" si="133"/>
        <v>1</v>
      </c>
      <c r="AY342" s="4">
        <f t="shared" si="134"/>
        <v>1</v>
      </c>
      <c r="AZ342" s="4">
        <f t="shared" si="135"/>
        <v>1</v>
      </c>
      <c r="BA342" s="4">
        <f t="shared" si="136"/>
        <v>1</v>
      </c>
      <c r="BB342" s="4">
        <f t="shared" si="137"/>
        <v>1</v>
      </c>
      <c r="BC342" s="7">
        <f t="shared" si="138"/>
        <v>0</v>
      </c>
      <c r="BD342" s="7">
        <f t="shared" si="144"/>
        <v>1</v>
      </c>
      <c r="BE342" s="7">
        <f t="shared" si="145"/>
        <v>0</v>
      </c>
      <c r="BF342" s="7">
        <f t="shared" si="146"/>
        <v>0</v>
      </c>
      <c r="BG342" s="7">
        <f t="shared" si="147"/>
        <v>1</v>
      </c>
      <c r="BH342" s="4">
        <f t="shared" si="148"/>
        <v>1</v>
      </c>
      <c r="BI342" s="4">
        <f t="shared" si="139"/>
        <v>1</v>
      </c>
      <c r="BJ342" s="4">
        <f t="shared" si="140"/>
        <v>0</v>
      </c>
      <c r="BK342" s="4">
        <f t="shared" si="141"/>
        <v>1</v>
      </c>
    </row>
    <row r="343" spans="1:63" ht="90" customHeight="1" x14ac:dyDescent="0.25">
      <c r="A343" s="17" t="s">
        <v>35</v>
      </c>
      <c r="B343" s="23" t="s">
        <v>36</v>
      </c>
      <c r="C343" s="23" t="s">
        <v>46</v>
      </c>
      <c r="D343" s="18">
        <v>2</v>
      </c>
      <c r="E343" s="23" t="s">
        <v>47</v>
      </c>
      <c r="F343" s="24" t="s">
        <v>48</v>
      </c>
      <c r="G343" s="24" t="s">
        <v>49</v>
      </c>
      <c r="H343" s="14" t="s">
        <v>2893</v>
      </c>
      <c r="I343" s="24"/>
      <c r="J343" s="24" t="s">
        <v>50</v>
      </c>
      <c r="K343" s="14" t="s">
        <v>2115</v>
      </c>
      <c r="L343" s="14" t="s">
        <v>2117</v>
      </c>
      <c r="M343" s="14" t="s">
        <v>2130</v>
      </c>
      <c r="N343" s="25" t="s">
        <v>51</v>
      </c>
      <c r="O343" s="25" t="s">
        <v>44</v>
      </c>
      <c r="P343" s="142" t="s">
        <v>3065</v>
      </c>
      <c r="Q343" s="14" t="s">
        <v>45</v>
      </c>
      <c r="R343" s="30">
        <v>1</v>
      </c>
      <c r="S343" s="31">
        <v>200000</v>
      </c>
      <c r="T343" s="31">
        <v>20000</v>
      </c>
      <c r="U343" s="31">
        <v>0</v>
      </c>
      <c r="V343" s="31">
        <v>0</v>
      </c>
      <c r="W343" s="31">
        <v>0</v>
      </c>
      <c r="X343" s="31">
        <v>0</v>
      </c>
      <c r="Y343" s="31">
        <v>0</v>
      </c>
      <c r="Z343" s="31">
        <v>0</v>
      </c>
      <c r="AA343" s="31">
        <v>0</v>
      </c>
      <c r="AB343" s="31">
        <v>0</v>
      </c>
      <c r="AC343" s="31">
        <v>0</v>
      </c>
      <c r="AD343" s="31">
        <v>0</v>
      </c>
      <c r="AE343" s="16" t="s">
        <v>41</v>
      </c>
      <c r="AF343" s="15">
        <v>0</v>
      </c>
      <c r="AG343" s="15">
        <v>0</v>
      </c>
      <c r="AH343" s="15">
        <v>0</v>
      </c>
      <c r="AI343" s="15">
        <v>0</v>
      </c>
      <c r="AJ343" s="15">
        <v>0</v>
      </c>
      <c r="AK343" s="15">
        <v>0</v>
      </c>
      <c r="AL343" s="15">
        <v>0</v>
      </c>
      <c r="AM343" s="15">
        <v>0</v>
      </c>
      <c r="AN343" s="15">
        <v>0</v>
      </c>
      <c r="AO343" s="15">
        <v>0</v>
      </c>
      <c r="AP343" s="15">
        <v>0</v>
      </c>
      <c r="AQ343" s="13" t="s">
        <v>2154</v>
      </c>
      <c r="AR343" s="12">
        <f t="shared" si="129"/>
        <v>0</v>
      </c>
      <c r="AS343" s="12">
        <f t="shared" si="130"/>
        <v>0</v>
      </c>
      <c r="AT343" s="12" t="str">
        <f t="shared" si="142"/>
        <v>B3</v>
      </c>
      <c r="AU343" s="9">
        <f t="shared" si="143"/>
        <v>6</v>
      </c>
      <c r="AV343" s="4">
        <f t="shared" si="131"/>
        <v>0</v>
      </c>
      <c r="AW343" s="4">
        <f t="shared" si="132"/>
        <v>1</v>
      </c>
      <c r="AX343" s="4">
        <f t="shared" si="133"/>
        <v>0</v>
      </c>
      <c r="AY343" s="4">
        <f t="shared" si="134"/>
        <v>1</v>
      </c>
      <c r="AZ343" s="4">
        <f t="shared" si="135"/>
        <v>1</v>
      </c>
      <c r="BA343" s="4">
        <f t="shared" si="136"/>
        <v>1</v>
      </c>
      <c r="BB343" s="4">
        <f t="shared" si="137"/>
        <v>1</v>
      </c>
      <c r="BC343" s="7">
        <f t="shared" si="138"/>
        <v>0</v>
      </c>
      <c r="BD343" s="7">
        <f t="shared" si="144"/>
        <v>1</v>
      </c>
      <c r="BE343" s="7">
        <f t="shared" si="145"/>
        <v>0</v>
      </c>
      <c r="BF343" s="7">
        <f t="shared" si="146"/>
        <v>0</v>
      </c>
      <c r="BG343" s="7">
        <f t="shared" si="147"/>
        <v>1</v>
      </c>
      <c r="BH343" s="4">
        <f t="shared" si="148"/>
        <v>0</v>
      </c>
      <c r="BI343" s="4">
        <f t="shared" si="139"/>
        <v>1</v>
      </c>
      <c r="BJ343" s="4">
        <f t="shared" si="140"/>
        <v>0</v>
      </c>
      <c r="BK343" s="4">
        <f t="shared" si="141"/>
        <v>1</v>
      </c>
    </row>
    <row r="344" spans="1:63" ht="90" customHeight="1" x14ac:dyDescent="0.25">
      <c r="A344" s="54" t="s">
        <v>1012</v>
      </c>
      <c r="B344" s="55" t="s">
        <v>1180</v>
      </c>
      <c r="C344" s="55" t="s">
        <v>1192</v>
      </c>
      <c r="D344" s="56">
        <v>4</v>
      </c>
      <c r="E344" s="55" t="s">
        <v>1193</v>
      </c>
      <c r="F344" s="29" t="s">
        <v>1194</v>
      </c>
      <c r="G344" s="29" t="s">
        <v>1195</v>
      </c>
      <c r="H344" s="14" t="s">
        <v>2893</v>
      </c>
      <c r="I344" s="29" t="s">
        <v>2080</v>
      </c>
      <c r="J344" s="29" t="s">
        <v>1196</v>
      </c>
      <c r="K344" s="14" t="s">
        <v>2115</v>
      </c>
      <c r="L344" s="14" t="s">
        <v>2117</v>
      </c>
      <c r="M344" s="25" t="s">
        <v>2130</v>
      </c>
      <c r="N344" s="25" t="s">
        <v>51</v>
      </c>
      <c r="O344" s="25" t="s">
        <v>44</v>
      </c>
      <c r="P344" s="142" t="s">
        <v>3065</v>
      </c>
      <c r="Q344" s="14" t="s">
        <v>45</v>
      </c>
      <c r="R344" s="22">
        <v>1</v>
      </c>
      <c r="S344" s="57">
        <v>200000</v>
      </c>
      <c r="T344" s="57">
        <v>10000</v>
      </c>
      <c r="U344" s="57">
        <v>0</v>
      </c>
      <c r="V344" s="57">
        <v>10000</v>
      </c>
      <c r="W344" s="57">
        <v>190000</v>
      </c>
      <c r="X344" s="57">
        <v>0</v>
      </c>
      <c r="Y344" s="57">
        <v>0</v>
      </c>
      <c r="Z344" s="57">
        <v>0</v>
      </c>
      <c r="AA344" s="31">
        <v>0</v>
      </c>
      <c r="AB344" s="31">
        <v>0</v>
      </c>
      <c r="AC344" s="31">
        <v>0</v>
      </c>
      <c r="AD344" s="31">
        <v>0</v>
      </c>
      <c r="AE344" s="16" t="s">
        <v>1197</v>
      </c>
      <c r="AF344" s="57">
        <v>30000</v>
      </c>
      <c r="AG344" s="57">
        <v>0</v>
      </c>
      <c r="AH344" s="57">
        <v>30000</v>
      </c>
      <c r="AI344" s="57">
        <v>0</v>
      </c>
      <c r="AJ344" s="57">
        <v>0</v>
      </c>
      <c r="AK344" s="57">
        <v>0</v>
      </c>
      <c r="AL344" s="57">
        <v>0</v>
      </c>
      <c r="AM344" s="15">
        <v>0</v>
      </c>
      <c r="AN344" s="15">
        <v>0</v>
      </c>
      <c r="AO344" s="15">
        <v>0</v>
      </c>
      <c r="AP344" s="15">
        <v>0</v>
      </c>
      <c r="AQ344" s="29"/>
      <c r="AR344" s="12">
        <f t="shared" si="129"/>
        <v>0</v>
      </c>
      <c r="AS344" s="12">
        <f t="shared" si="130"/>
        <v>0</v>
      </c>
      <c r="AT344" s="12" t="str">
        <f t="shared" si="142"/>
        <v>B3</v>
      </c>
      <c r="AU344" s="9">
        <f t="shared" si="143"/>
        <v>8</v>
      </c>
      <c r="AV344" s="4">
        <f t="shared" si="131"/>
        <v>1</v>
      </c>
      <c r="AW344" s="4">
        <f t="shared" si="132"/>
        <v>1</v>
      </c>
      <c r="AX344" s="4">
        <f t="shared" si="133"/>
        <v>0</v>
      </c>
      <c r="AY344" s="4">
        <f t="shared" si="134"/>
        <v>1</v>
      </c>
      <c r="AZ344" s="4">
        <f t="shared" si="135"/>
        <v>1</v>
      </c>
      <c r="BA344" s="4">
        <f t="shared" si="136"/>
        <v>1</v>
      </c>
      <c r="BB344" s="4">
        <f t="shared" si="137"/>
        <v>1</v>
      </c>
      <c r="BC344" s="7">
        <f t="shared" si="138"/>
        <v>0</v>
      </c>
      <c r="BD344" s="7">
        <f t="shared" si="144"/>
        <v>1</v>
      </c>
      <c r="BE344" s="7">
        <f t="shared" si="145"/>
        <v>0</v>
      </c>
      <c r="BF344" s="7">
        <f t="shared" si="146"/>
        <v>0</v>
      </c>
      <c r="BG344" s="7">
        <f t="shared" si="147"/>
        <v>1</v>
      </c>
      <c r="BH344" s="4">
        <f t="shared" si="148"/>
        <v>1</v>
      </c>
      <c r="BI344" s="4">
        <f t="shared" si="139"/>
        <v>1</v>
      </c>
      <c r="BJ344" s="4">
        <f t="shared" si="140"/>
        <v>0</v>
      </c>
      <c r="BK344" s="4">
        <f t="shared" si="141"/>
        <v>1</v>
      </c>
    </row>
    <row r="345" spans="1:63" ht="90" customHeight="1" x14ac:dyDescent="0.25">
      <c r="A345" s="17" t="s">
        <v>1932</v>
      </c>
      <c r="B345" s="23" t="s">
        <v>1933</v>
      </c>
      <c r="C345" s="23" t="s">
        <v>1944</v>
      </c>
      <c r="D345" s="25">
        <v>1</v>
      </c>
      <c r="E345" s="23" t="s">
        <v>1945</v>
      </c>
      <c r="F345" s="24" t="s">
        <v>1946</v>
      </c>
      <c r="G345" s="24" t="s">
        <v>1947</v>
      </c>
      <c r="H345" s="14" t="s">
        <v>2893</v>
      </c>
      <c r="I345" s="24" t="s">
        <v>1948</v>
      </c>
      <c r="J345" s="24" t="s">
        <v>1949</v>
      </c>
      <c r="K345" s="25" t="s">
        <v>2115</v>
      </c>
      <c r="L345" s="25" t="s">
        <v>2120</v>
      </c>
      <c r="M345" s="25" t="s">
        <v>2142</v>
      </c>
      <c r="N345" s="14" t="s">
        <v>110</v>
      </c>
      <c r="O345" s="25" t="s">
        <v>266</v>
      </c>
      <c r="P345" s="142" t="s">
        <v>3065</v>
      </c>
      <c r="Q345" s="14" t="s">
        <v>111</v>
      </c>
      <c r="R345" s="30">
        <v>1</v>
      </c>
      <c r="S345" s="26">
        <v>94400</v>
      </c>
      <c r="T345" s="26">
        <v>0</v>
      </c>
      <c r="U345" s="26">
        <v>0</v>
      </c>
      <c r="V345" s="26">
        <v>65600</v>
      </c>
      <c r="W345" s="26">
        <v>17280</v>
      </c>
      <c r="X345" s="26">
        <v>11520</v>
      </c>
      <c r="Y345" s="26">
        <v>0</v>
      </c>
      <c r="Z345" s="26">
        <v>0</v>
      </c>
      <c r="AA345" s="31">
        <v>0</v>
      </c>
      <c r="AB345" s="31">
        <v>0</v>
      </c>
      <c r="AC345" s="31">
        <v>0</v>
      </c>
      <c r="AD345" s="31">
        <v>0</v>
      </c>
      <c r="AE345" s="16" t="s">
        <v>41</v>
      </c>
      <c r="AF345" s="26">
        <v>0</v>
      </c>
      <c r="AG345" s="26">
        <v>0</v>
      </c>
      <c r="AH345" s="26">
        <v>0</v>
      </c>
      <c r="AI345" s="26">
        <v>0</v>
      </c>
      <c r="AJ345" s="26">
        <v>0</v>
      </c>
      <c r="AK345" s="26">
        <v>0</v>
      </c>
      <c r="AL345" s="26">
        <v>0</v>
      </c>
      <c r="AM345" s="15">
        <v>0</v>
      </c>
      <c r="AN345" s="15">
        <v>0</v>
      </c>
      <c r="AO345" s="15">
        <v>0</v>
      </c>
      <c r="AP345" s="15">
        <v>0</v>
      </c>
      <c r="AQ345" s="13"/>
      <c r="AR345" s="12">
        <f t="shared" si="129"/>
        <v>1</v>
      </c>
      <c r="AS345" s="12">
        <f t="shared" si="130"/>
        <v>0</v>
      </c>
      <c r="AT345" s="12" t="str">
        <f t="shared" si="142"/>
        <v>D2</v>
      </c>
      <c r="AU345" s="9">
        <f t="shared" si="143"/>
        <v>9</v>
      </c>
      <c r="AV345" s="4">
        <f t="shared" si="131"/>
        <v>1</v>
      </c>
      <c r="AW345" s="4">
        <f t="shared" si="132"/>
        <v>1</v>
      </c>
      <c r="AX345" s="4">
        <f t="shared" si="133"/>
        <v>1</v>
      </c>
      <c r="AY345" s="4">
        <f t="shared" si="134"/>
        <v>1</v>
      </c>
      <c r="AZ345" s="4">
        <f t="shared" si="135"/>
        <v>1</v>
      </c>
      <c r="BA345" s="4">
        <f t="shared" si="136"/>
        <v>1</v>
      </c>
      <c r="BB345" s="4">
        <f t="shared" si="137"/>
        <v>1</v>
      </c>
      <c r="BC345" s="7">
        <f t="shared" si="138"/>
        <v>0</v>
      </c>
      <c r="BD345" s="7">
        <f t="shared" si="144"/>
        <v>1</v>
      </c>
      <c r="BE345" s="7">
        <f t="shared" si="145"/>
        <v>0</v>
      </c>
      <c r="BF345" s="7">
        <f t="shared" si="146"/>
        <v>0</v>
      </c>
      <c r="BG345" s="7">
        <f t="shared" si="147"/>
        <v>1</v>
      </c>
      <c r="BH345" s="4">
        <f t="shared" si="148"/>
        <v>1</v>
      </c>
      <c r="BI345" s="4">
        <f t="shared" si="139"/>
        <v>1</v>
      </c>
      <c r="BJ345" s="4">
        <f t="shared" si="140"/>
        <v>1</v>
      </c>
      <c r="BK345" s="4">
        <f t="shared" si="141"/>
        <v>0</v>
      </c>
    </row>
    <row r="346" spans="1:63" ht="90" customHeight="1" x14ac:dyDescent="0.25">
      <c r="A346" s="17" t="s">
        <v>52</v>
      </c>
      <c r="B346" s="23" t="s">
        <v>53</v>
      </c>
      <c r="C346" s="23" t="s">
        <v>90</v>
      </c>
      <c r="D346" s="18">
        <v>12</v>
      </c>
      <c r="E346" s="23" t="s">
        <v>91</v>
      </c>
      <c r="F346" s="23" t="s">
        <v>92</v>
      </c>
      <c r="G346" s="24" t="s">
        <v>84</v>
      </c>
      <c r="H346" s="14" t="s">
        <v>2893</v>
      </c>
      <c r="I346" s="24" t="s">
        <v>93</v>
      </c>
      <c r="J346" s="24">
        <v>0</v>
      </c>
      <c r="K346" s="25" t="s">
        <v>2114</v>
      </c>
      <c r="L346" s="25" t="s">
        <v>2119</v>
      </c>
      <c r="M346" s="25" t="s">
        <v>2135</v>
      </c>
      <c r="N346" s="25" t="s">
        <v>51</v>
      </c>
      <c r="O346" s="25" t="s">
        <v>44</v>
      </c>
      <c r="P346" s="142" t="s">
        <v>3065</v>
      </c>
      <c r="Q346" s="25" t="s">
        <v>45</v>
      </c>
      <c r="R346" s="30">
        <v>1</v>
      </c>
      <c r="S346" s="21">
        <v>150000</v>
      </c>
      <c r="T346" s="31">
        <v>0</v>
      </c>
      <c r="U346" s="31">
        <v>0</v>
      </c>
      <c r="V346" s="31">
        <v>0</v>
      </c>
      <c r="W346" s="31">
        <v>150000</v>
      </c>
      <c r="X346" s="31">
        <v>0</v>
      </c>
      <c r="Y346" s="31">
        <v>0</v>
      </c>
      <c r="Z346" s="31">
        <v>0</v>
      </c>
      <c r="AA346" s="31">
        <v>0</v>
      </c>
      <c r="AB346" s="31">
        <v>0</v>
      </c>
      <c r="AC346" s="31">
        <v>0</v>
      </c>
      <c r="AD346" s="31">
        <v>0</v>
      </c>
      <c r="AE346" s="16" t="s">
        <v>41</v>
      </c>
      <c r="AF346" s="15">
        <v>0</v>
      </c>
      <c r="AG346" s="15">
        <v>0</v>
      </c>
      <c r="AH346" s="15">
        <v>0</v>
      </c>
      <c r="AI346" s="15">
        <v>0</v>
      </c>
      <c r="AJ346" s="15">
        <v>0</v>
      </c>
      <c r="AK346" s="15">
        <v>0</v>
      </c>
      <c r="AL346" s="15">
        <v>0</v>
      </c>
      <c r="AM346" s="15">
        <v>0</v>
      </c>
      <c r="AN346" s="15">
        <v>0</v>
      </c>
      <c r="AO346" s="15">
        <v>0</v>
      </c>
      <c r="AP346" s="15">
        <v>0</v>
      </c>
      <c r="AQ346" s="13"/>
      <c r="AR346" s="12">
        <f t="shared" si="129"/>
        <v>0</v>
      </c>
      <c r="AS346" s="12">
        <f t="shared" si="130"/>
        <v>0</v>
      </c>
      <c r="AT346" s="12" t="str">
        <f t="shared" si="142"/>
        <v>C3</v>
      </c>
      <c r="AU346" s="9">
        <f t="shared" si="143"/>
        <v>9</v>
      </c>
      <c r="AV346" s="4">
        <f t="shared" si="131"/>
        <v>1</v>
      </c>
      <c r="AW346" s="4">
        <f t="shared" si="132"/>
        <v>1</v>
      </c>
      <c r="AX346" s="4">
        <f t="shared" si="133"/>
        <v>1</v>
      </c>
      <c r="AY346" s="4">
        <f t="shared" si="134"/>
        <v>1</v>
      </c>
      <c r="AZ346" s="4">
        <f t="shared" si="135"/>
        <v>1</v>
      </c>
      <c r="BA346" s="4">
        <f t="shared" si="136"/>
        <v>1</v>
      </c>
      <c r="BB346" s="4">
        <f t="shared" si="137"/>
        <v>1</v>
      </c>
      <c r="BC346" s="7">
        <f t="shared" si="138"/>
        <v>0</v>
      </c>
      <c r="BD346" s="7">
        <f t="shared" si="144"/>
        <v>1</v>
      </c>
      <c r="BE346" s="7">
        <f t="shared" si="145"/>
        <v>0</v>
      </c>
      <c r="BF346" s="7">
        <f t="shared" si="146"/>
        <v>1</v>
      </c>
      <c r="BG346" s="7">
        <f t="shared" si="147"/>
        <v>0</v>
      </c>
      <c r="BH346" s="4">
        <f t="shared" si="148"/>
        <v>1</v>
      </c>
      <c r="BI346" s="4">
        <f t="shared" si="139"/>
        <v>1</v>
      </c>
      <c r="BJ346" s="4">
        <f t="shared" si="140"/>
        <v>0</v>
      </c>
      <c r="BK346" s="4">
        <f t="shared" si="141"/>
        <v>1</v>
      </c>
    </row>
    <row r="347" spans="1:63" ht="90" customHeight="1" x14ac:dyDescent="0.25">
      <c r="A347" s="17" t="s">
        <v>112</v>
      </c>
      <c r="B347" s="23" t="s">
        <v>113</v>
      </c>
      <c r="C347" s="23" t="s">
        <v>2585</v>
      </c>
      <c r="D347" s="18">
        <v>6</v>
      </c>
      <c r="E347" s="23" t="s">
        <v>2586</v>
      </c>
      <c r="F347" s="24" t="s">
        <v>2587</v>
      </c>
      <c r="G347" s="24" t="s">
        <v>2588</v>
      </c>
      <c r="H347" s="14" t="s">
        <v>2893</v>
      </c>
      <c r="I347" s="24" t="s">
        <v>2589</v>
      </c>
      <c r="J347" s="24" t="s">
        <v>2590</v>
      </c>
      <c r="K347" s="25" t="s">
        <v>2115</v>
      </c>
      <c r="L347" s="25" t="s">
        <v>2117</v>
      </c>
      <c r="M347" s="25" t="s">
        <v>2130</v>
      </c>
      <c r="N347" s="25" t="s">
        <v>51</v>
      </c>
      <c r="O347" s="25" t="s">
        <v>44</v>
      </c>
      <c r="P347" s="142" t="s">
        <v>3065</v>
      </c>
      <c r="Q347" s="14" t="s">
        <v>111</v>
      </c>
      <c r="R347" s="30">
        <v>1</v>
      </c>
      <c r="S347" s="31">
        <v>10000</v>
      </c>
      <c r="T347" s="31">
        <v>1700</v>
      </c>
      <c r="U347" s="31">
        <v>0</v>
      </c>
      <c r="V347" s="31">
        <v>8300</v>
      </c>
      <c r="W347" s="26">
        <v>0</v>
      </c>
      <c r="X347" s="26">
        <v>0</v>
      </c>
      <c r="Y347" s="26">
        <v>0</v>
      </c>
      <c r="Z347" s="26">
        <v>0</v>
      </c>
      <c r="AA347" s="31">
        <v>0</v>
      </c>
      <c r="AB347" s="31">
        <v>0</v>
      </c>
      <c r="AC347" s="31">
        <v>0</v>
      </c>
      <c r="AD347" s="31">
        <v>0</v>
      </c>
      <c r="AE347" s="16" t="s">
        <v>2591</v>
      </c>
      <c r="AF347" s="31">
        <v>2000</v>
      </c>
      <c r="AG347" s="31">
        <v>0</v>
      </c>
      <c r="AH347" s="31">
        <v>2000</v>
      </c>
      <c r="AI347" s="31">
        <v>0</v>
      </c>
      <c r="AJ347" s="31">
        <v>0</v>
      </c>
      <c r="AK347" s="31">
        <v>0</v>
      </c>
      <c r="AL347" s="31">
        <v>0</v>
      </c>
      <c r="AM347" s="15">
        <v>0</v>
      </c>
      <c r="AN347" s="15">
        <v>0</v>
      </c>
      <c r="AO347" s="15">
        <v>0</v>
      </c>
      <c r="AP347" s="15">
        <v>0</v>
      </c>
      <c r="AQ347" s="24"/>
      <c r="AR347" s="12">
        <f t="shared" si="129"/>
        <v>1</v>
      </c>
      <c r="AS347" s="12">
        <f t="shared" si="130"/>
        <v>0</v>
      </c>
      <c r="AT347" s="12" t="str">
        <f t="shared" si="142"/>
        <v>B3</v>
      </c>
      <c r="AU347" s="9">
        <f t="shared" si="143"/>
        <v>6</v>
      </c>
      <c r="AV347" s="4">
        <f t="shared" si="131"/>
        <v>0</v>
      </c>
      <c r="AW347" s="4">
        <f t="shared" si="132"/>
        <v>1</v>
      </c>
      <c r="AX347" s="4">
        <f t="shared" si="133"/>
        <v>0</v>
      </c>
      <c r="AY347" s="4">
        <f t="shared" si="134"/>
        <v>1</v>
      </c>
      <c r="AZ347" s="4">
        <f t="shared" si="135"/>
        <v>1</v>
      </c>
      <c r="BA347" s="4">
        <f t="shared" si="136"/>
        <v>1</v>
      </c>
      <c r="BB347" s="4">
        <f t="shared" si="137"/>
        <v>1</v>
      </c>
      <c r="BC347" s="7">
        <f t="shared" si="138"/>
        <v>0</v>
      </c>
      <c r="BD347" s="7">
        <f t="shared" si="144"/>
        <v>1</v>
      </c>
      <c r="BE347" s="7">
        <f t="shared" si="145"/>
        <v>0</v>
      </c>
      <c r="BF347" s="7">
        <f t="shared" si="146"/>
        <v>0</v>
      </c>
      <c r="BG347" s="7">
        <f t="shared" si="147"/>
        <v>1</v>
      </c>
      <c r="BH347" s="4">
        <f t="shared" si="148"/>
        <v>1</v>
      </c>
      <c r="BI347" s="4">
        <f t="shared" si="139"/>
        <v>0</v>
      </c>
      <c r="BJ347" s="4">
        <f t="shared" si="140"/>
        <v>0</v>
      </c>
      <c r="BK347" s="4">
        <f t="shared" si="141"/>
        <v>0</v>
      </c>
    </row>
    <row r="348" spans="1:63" ht="90" customHeight="1" x14ac:dyDescent="0.25">
      <c r="A348" s="17" t="s">
        <v>440</v>
      </c>
      <c r="B348" s="23" t="s">
        <v>441</v>
      </c>
      <c r="C348" s="23" t="s">
        <v>584</v>
      </c>
      <c r="D348" s="18"/>
      <c r="E348" s="23" t="s">
        <v>585</v>
      </c>
      <c r="F348" s="24" t="s">
        <v>586</v>
      </c>
      <c r="G348" s="24" t="s">
        <v>587</v>
      </c>
      <c r="H348" s="14" t="s">
        <v>2893</v>
      </c>
      <c r="I348" s="24" t="s">
        <v>446</v>
      </c>
      <c r="J348" s="24" t="s">
        <v>457</v>
      </c>
      <c r="K348" s="14" t="s">
        <v>2115</v>
      </c>
      <c r="L348" s="25" t="s">
        <v>2120</v>
      </c>
      <c r="M348" s="25" t="s">
        <v>2142</v>
      </c>
      <c r="N348" s="25" t="s">
        <v>51</v>
      </c>
      <c r="O348" s="25" t="s">
        <v>266</v>
      </c>
      <c r="P348" s="142" t="s">
        <v>3065</v>
      </c>
      <c r="Q348" s="14" t="s">
        <v>45</v>
      </c>
      <c r="R348" s="22"/>
      <c r="S348" s="26">
        <v>200000</v>
      </c>
      <c r="T348" s="26">
        <v>0</v>
      </c>
      <c r="U348" s="26">
        <v>0</v>
      </c>
      <c r="V348" s="26">
        <v>0</v>
      </c>
      <c r="W348" s="26">
        <v>0</v>
      </c>
      <c r="X348" s="26">
        <v>0</v>
      </c>
      <c r="Y348" s="26">
        <v>0</v>
      </c>
      <c r="Z348" s="26">
        <v>0</v>
      </c>
      <c r="AA348" s="31">
        <v>0</v>
      </c>
      <c r="AB348" s="31">
        <v>0</v>
      </c>
      <c r="AC348" s="31">
        <v>0</v>
      </c>
      <c r="AD348" s="31">
        <v>0</v>
      </c>
      <c r="AE348" s="16" t="s">
        <v>41</v>
      </c>
      <c r="AF348" s="27">
        <v>0</v>
      </c>
      <c r="AG348" s="27">
        <v>0</v>
      </c>
      <c r="AH348" s="27">
        <v>0</v>
      </c>
      <c r="AI348" s="27">
        <v>0</v>
      </c>
      <c r="AJ348" s="27">
        <v>0</v>
      </c>
      <c r="AK348" s="27">
        <v>0</v>
      </c>
      <c r="AL348" s="27">
        <v>0</v>
      </c>
      <c r="AM348" s="15">
        <v>0</v>
      </c>
      <c r="AN348" s="15">
        <v>0</v>
      </c>
      <c r="AO348" s="15">
        <v>0</v>
      </c>
      <c r="AP348" s="15">
        <v>0</v>
      </c>
      <c r="AQ348" s="13"/>
      <c r="AR348" s="12">
        <f t="shared" si="129"/>
        <v>0</v>
      </c>
      <c r="AS348" s="12">
        <f t="shared" si="130"/>
        <v>0</v>
      </c>
      <c r="AT348" s="12" t="str">
        <f t="shared" si="142"/>
        <v>D2</v>
      </c>
      <c r="AU348" s="9">
        <f t="shared" si="143"/>
        <v>6</v>
      </c>
      <c r="AV348" s="4">
        <f t="shared" si="131"/>
        <v>0</v>
      </c>
      <c r="AW348" s="4">
        <f t="shared" si="132"/>
        <v>1</v>
      </c>
      <c r="AX348" s="4">
        <f t="shared" si="133"/>
        <v>1</v>
      </c>
      <c r="AY348" s="4">
        <f t="shared" si="134"/>
        <v>0</v>
      </c>
      <c r="AZ348" s="4">
        <f t="shared" si="135"/>
        <v>0</v>
      </c>
      <c r="BA348" s="4">
        <f t="shared" si="136"/>
        <v>1</v>
      </c>
      <c r="BB348" s="4">
        <f t="shared" si="137"/>
        <v>1</v>
      </c>
      <c r="BC348" s="7">
        <f t="shared" si="138"/>
        <v>0</v>
      </c>
      <c r="BD348" s="7">
        <f t="shared" si="144"/>
        <v>1</v>
      </c>
      <c r="BE348" s="7">
        <f t="shared" si="145"/>
        <v>0</v>
      </c>
      <c r="BF348" s="7">
        <f t="shared" si="146"/>
        <v>0</v>
      </c>
      <c r="BG348" s="7">
        <f t="shared" si="147"/>
        <v>1</v>
      </c>
      <c r="BH348" s="4">
        <f t="shared" si="148"/>
        <v>1</v>
      </c>
      <c r="BI348" s="4">
        <f t="shared" si="139"/>
        <v>1</v>
      </c>
      <c r="BJ348" s="4">
        <f t="shared" si="140"/>
        <v>0</v>
      </c>
      <c r="BK348" s="4">
        <f t="shared" si="141"/>
        <v>1</v>
      </c>
    </row>
    <row r="349" spans="1:63" ht="90" customHeight="1" x14ac:dyDescent="0.25">
      <c r="A349" s="17" t="s">
        <v>1438</v>
      </c>
      <c r="B349" s="23" t="s">
        <v>1439</v>
      </c>
      <c r="C349" s="23" t="s">
        <v>1446</v>
      </c>
      <c r="D349" s="18">
        <v>3</v>
      </c>
      <c r="E349" s="23" t="s">
        <v>1447</v>
      </c>
      <c r="F349" s="29" t="s">
        <v>2224</v>
      </c>
      <c r="G349" s="24" t="s">
        <v>2225</v>
      </c>
      <c r="H349" s="14" t="s">
        <v>2893</v>
      </c>
      <c r="I349" s="29" t="s">
        <v>1448</v>
      </c>
      <c r="J349" s="29" t="s">
        <v>2226</v>
      </c>
      <c r="K349" s="14" t="s">
        <v>2115</v>
      </c>
      <c r="L349" s="14" t="s">
        <v>2117</v>
      </c>
      <c r="M349" s="14" t="s">
        <v>2130</v>
      </c>
      <c r="N349" s="25" t="s">
        <v>51</v>
      </c>
      <c r="O349" s="25" t="s">
        <v>44</v>
      </c>
      <c r="P349" s="142" t="s">
        <v>3065</v>
      </c>
      <c r="Q349" s="14" t="s">
        <v>45</v>
      </c>
      <c r="R349" s="30">
        <v>1</v>
      </c>
      <c r="S349" s="26">
        <v>75000</v>
      </c>
      <c r="T349" s="26">
        <v>5000</v>
      </c>
      <c r="U349" s="26">
        <v>0</v>
      </c>
      <c r="V349" s="26">
        <v>0</v>
      </c>
      <c r="W349" s="26">
        <v>5000</v>
      </c>
      <c r="X349" s="26">
        <v>70000</v>
      </c>
      <c r="Y349" s="26">
        <v>0</v>
      </c>
      <c r="Z349" s="26">
        <v>0</v>
      </c>
      <c r="AA349" s="31">
        <v>0</v>
      </c>
      <c r="AB349" s="31">
        <v>0</v>
      </c>
      <c r="AC349" s="31">
        <v>0</v>
      </c>
      <c r="AD349" s="31">
        <v>0</v>
      </c>
      <c r="AE349" s="16" t="s">
        <v>41</v>
      </c>
      <c r="AF349" s="26">
        <v>0</v>
      </c>
      <c r="AG349" s="26">
        <v>0</v>
      </c>
      <c r="AH349" s="26">
        <v>0</v>
      </c>
      <c r="AI349" s="26">
        <v>0</v>
      </c>
      <c r="AJ349" s="26">
        <v>0</v>
      </c>
      <c r="AK349" s="26">
        <v>0</v>
      </c>
      <c r="AL349" s="26">
        <v>0</v>
      </c>
      <c r="AM349" s="15">
        <v>0</v>
      </c>
      <c r="AN349" s="15">
        <v>0</v>
      </c>
      <c r="AO349" s="15">
        <v>0</v>
      </c>
      <c r="AP349" s="15">
        <v>0</v>
      </c>
      <c r="AQ349" s="13"/>
      <c r="AR349" s="12">
        <f t="shared" si="129"/>
        <v>1</v>
      </c>
      <c r="AS349" s="12">
        <f t="shared" si="130"/>
        <v>0</v>
      </c>
      <c r="AT349" s="12" t="str">
        <f t="shared" si="142"/>
        <v>B3</v>
      </c>
      <c r="AU349" s="9">
        <f t="shared" si="143"/>
        <v>8</v>
      </c>
      <c r="AV349" s="4">
        <f t="shared" si="131"/>
        <v>1</v>
      </c>
      <c r="AW349" s="4">
        <f t="shared" si="132"/>
        <v>1</v>
      </c>
      <c r="AX349" s="4">
        <f t="shared" si="133"/>
        <v>0</v>
      </c>
      <c r="AY349" s="4">
        <f t="shared" si="134"/>
        <v>1</v>
      </c>
      <c r="AZ349" s="4">
        <f t="shared" si="135"/>
        <v>1</v>
      </c>
      <c r="BA349" s="4">
        <f t="shared" si="136"/>
        <v>1</v>
      </c>
      <c r="BB349" s="4">
        <f t="shared" si="137"/>
        <v>1</v>
      </c>
      <c r="BC349" s="7">
        <f t="shared" si="138"/>
        <v>0</v>
      </c>
      <c r="BD349" s="7">
        <f t="shared" si="144"/>
        <v>1</v>
      </c>
      <c r="BE349" s="7">
        <f t="shared" si="145"/>
        <v>0</v>
      </c>
      <c r="BF349" s="7">
        <f t="shared" si="146"/>
        <v>0</v>
      </c>
      <c r="BG349" s="7">
        <f t="shared" si="147"/>
        <v>1</v>
      </c>
      <c r="BH349" s="4">
        <f t="shared" si="148"/>
        <v>1</v>
      </c>
      <c r="BI349" s="4">
        <f t="shared" si="139"/>
        <v>1</v>
      </c>
      <c r="BJ349" s="4">
        <f t="shared" si="140"/>
        <v>0</v>
      </c>
      <c r="BK349" s="4">
        <f t="shared" si="141"/>
        <v>1</v>
      </c>
    </row>
    <row r="350" spans="1:63" ht="90" customHeight="1" x14ac:dyDescent="0.25">
      <c r="A350" s="17" t="s">
        <v>1438</v>
      </c>
      <c r="B350" s="23" t="s">
        <v>1439</v>
      </c>
      <c r="C350" s="23" t="s">
        <v>1449</v>
      </c>
      <c r="D350" s="18">
        <v>1</v>
      </c>
      <c r="E350" s="23" t="s">
        <v>1450</v>
      </c>
      <c r="F350" s="24" t="s">
        <v>1451</v>
      </c>
      <c r="G350" s="24" t="s">
        <v>1452</v>
      </c>
      <c r="H350" s="14" t="s">
        <v>2893</v>
      </c>
      <c r="I350" s="29" t="s">
        <v>1448</v>
      </c>
      <c r="J350" s="24" t="s">
        <v>1453</v>
      </c>
      <c r="K350" s="14" t="s">
        <v>2115</v>
      </c>
      <c r="L350" s="25" t="s">
        <v>2120</v>
      </c>
      <c r="M350" s="25" t="s">
        <v>2142</v>
      </c>
      <c r="N350" s="25" t="s">
        <v>51</v>
      </c>
      <c r="O350" s="25" t="s">
        <v>44</v>
      </c>
      <c r="P350" s="142" t="s">
        <v>3065</v>
      </c>
      <c r="Q350" s="14" t="s">
        <v>45</v>
      </c>
      <c r="R350" s="30">
        <v>1</v>
      </c>
      <c r="S350" s="26">
        <v>235000</v>
      </c>
      <c r="T350" s="26">
        <v>0</v>
      </c>
      <c r="U350" s="26">
        <v>0</v>
      </c>
      <c r="V350" s="26">
        <v>235000</v>
      </c>
      <c r="W350" s="26">
        <v>0</v>
      </c>
      <c r="X350" s="26">
        <v>0</v>
      </c>
      <c r="Y350" s="26">
        <v>0</v>
      </c>
      <c r="Z350" s="26">
        <v>0</v>
      </c>
      <c r="AA350" s="31">
        <v>0</v>
      </c>
      <c r="AB350" s="31">
        <v>0</v>
      </c>
      <c r="AC350" s="31">
        <v>0</v>
      </c>
      <c r="AD350" s="31">
        <v>0</v>
      </c>
      <c r="AE350" s="16" t="s">
        <v>41</v>
      </c>
      <c r="AF350" s="26">
        <v>0</v>
      </c>
      <c r="AG350" s="26">
        <v>0</v>
      </c>
      <c r="AH350" s="26">
        <v>0</v>
      </c>
      <c r="AI350" s="26">
        <v>0</v>
      </c>
      <c r="AJ350" s="26">
        <v>0</v>
      </c>
      <c r="AK350" s="26">
        <v>0</v>
      </c>
      <c r="AL350" s="26">
        <v>0</v>
      </c>
      <c r="AM350" s="15">
        <v>0</v>
      </c>
      <c r="AN350" s="15">
        <v>0</v>
      </c>
      <c r="AO350" s="15">
        <v>0</v>
      </c>
      <c r="AP350" s="15">
        <v>0</v>
      </c>
      <c r="AQ350" s="13"/>
      <c r="AR350" s="12">
        <f t="shared" si="129"/>
        <v>0</v>
      </c>
      <c r="AS350" s="12">
        <f t="shared" si="130"/>
        <v>0</v>
      </c>
      <c r="AT350" s="12" t="str">
        <f t="shared" si="142"/>
        <v>D2</v>
      </c>
      <c r="AU350" s="9">
        <f t="shared" si="143"/>
        <v>9</v>
      </c>
      <c r="AV350" s="4">
        <f t="shared" si="131"/>
        <v>1</v>
      </c>
      <c r="AW350" s="4">
        <f t="shared" si="132"/>
        <v>1</v>
      </c>
      <c r="AX350" s="4">
        <f t="shared" si="133"/>
        <v>1</v>
      </c>
      <c r="AY350" s="4">
        <f t="shared" si="134"/>
        <v>1</v>
      </c>
      <c r="AZ350" s="4">
        <f t="shared" si="135"/>
        <v>1</v>
      </c>
      <c r="BA350" s="4">
        <f t="shared" si="136"/>
        <v>1</v>
      </c>
      <c r="BB350" s="4">
        <f t="shared" si="137"/>
        <v>1</v>
      </c>
      <c r="BC350" s="7">
        <f t="shared" si="138"/>
        <v>0</v>
      </c>
      <c r="BD350" s="7">
        <f t="shared" si="144"/>
        <v>1</v>
      </c>
      <c r="BE350" s="7">
        <f t="shared" si="145"/>
        <v>0</v>
      </c>
      <c r="BF350" s="7">
        <f t="shared" si="146"/>
        <v>0</v>
      </c>
      <c r="BG350" s="7">
        <f t="shared" si="147"/>
        <v>1</v>
      </c>
      <c r="BH350" s="4">
        <f t="shared" si="148"/>
        <v>1</v>
      </c>
      <c r="BI350" s="4">
        <f t="shared" si="139"/>
        <v>1</v>
      </c>
      <c r="BJ350" s="4">
        <f t="shared" si="140"/>
        <v>0</v>
      </c>
      <c r="BK350" s="4">
        <f t="shared" si="141"/>
        <v>1</v>
      </c>
    </row>
    <row r="351" spans="1:63" ht="90" customHeight="1" x14ac:dyDescent="0.25">
      <c r="A351" s="17" t="s">
        <v>1438</v>
      </c>
      <c r="B351" s="38" t="s">
        <v>1439</v>
      </c>
      <c r="C351" s="38" t="s">
        <v>1440</v>
      </c>
      <c r="D351" s="39">
        <v>2</v>
      </c>
      <c r="E351" s="23" t="s">
        <v>1441</v>
      </c>
      <c r="F351" s="29" t="s">
        <v>1442</v>
      </c>
      <c r="G351" s="29" t="s">
        <v>1443</v>
      </c>
      <c r="H351" s="14" t="s">
        <v>2893</v>
      </c>
      <c r="I351" s="29" t="s">
        <v>1444</v>
      </c>
      <c r="J351" s="29" t="s">
        <v>1445</v>
      </c>
      <c r="K351" s="14" t="s">
        <v>2115</v>
      </c>
      <c r="L351" s="25" t="s">
        <v>2116</v>
      </c>
      <c r="M351" s="25" t="s">
        <v>2125</v>
      </c>
      <c r="N351" s="25" t="s">
        <v>51</v>
      </c>
      <c r="O351" s="25" t="s">
        <v>44</v>
      </c>
      <c r="P351" s="142" t="s">
        <v>3065</v>
      </c>
      <c r="Q351" s="14" t="s">
        <v>45</v>
      </c>
      <c r="R351" s="30">
        <v>1</v>
      </c>
      <c r="S351" s="40">
        <v>110000</v>
      </c>
      <c r="T351" s="21">
        <v>6000</v>
      </c>
      <c r="U351" s="21">
        <v>0</v>
      </c>
      <c r="V351" s="21">
        <v>6000</v>
      </c>
      <c r="W351" s="21">
        <v>104000</v>
      </c>
      <c r="X351" s="21">
        <v>0</v>
      </c>
      <c r="Y351" s="21">
        <v>0</v>
      </c>
      <c r="Z351" s="21">
        <v>0</v>
      </c>
      <c r="AA351" s="31">
        <v>0</v>
      </c>
      <c r="AB351" s="31">
        <v>0</v>
      </c>
      <c r="AC351" s="31">
        <v>0</v>
      </c>
      <c r="AD351" s="31">
        <v>0</v>
      </c>
      <c r="AE351" s="16" t="s">
        <v>41</v>
      </c>
      <c r="AF351" s="41">
        <v>0</v>
      </c>
      <c r="AG351" s="26">
        <v>0</v>
      </c>
      <c r="AH351" s="26">
        <v>0</v>
      </c>
      <c r="AI351" s="26">
        <v>0</v>
      </c>
      <c r="AJ351" s="26">
        <v>0</v>
      </c>
      <c r="AK351" s="26">
        <v>0</v>
      </c>
      <c r="AL351" s="26">
        <v>0</v>
      </c>
      <c r="AM351" s="15">
        <v>0</v>
      </c>
      <c r="AN351" s="15">
        <v>0</v>
      </c>
      <c r="AO351" s="15">
        <v>0</v>
      </c>
      <c r="AP351" s="15">
        <v>0</v>
      </c>
      <c r="AQ351" s="42"/>
      <c r="AR351" s="12">
        <f t="shared" si="129"/>
        <v>0</v>
      </c>
      <c r="AS351" s="12">
        <f t="shared" si="130"/>
        <v>0</v>
      </c>
      <c r="AT351" s="12" t="str">
        <f t="shared" si="142"/>
        <v>A2</v>
      </c>
      <c r="AU351" s="9">
        <f t="shared" si="143"/>
        <v>8</v>
      </c>
      <c r="AV351" s="4">
        <f t="shared" si="131"/>
        <v>1</v>
      </c>
      <c r="AW351" s="4">
        <f t="shared" si="132"/>
        <v>1</v>
      </c>
      <c r="AX351" s="4">
        <f t="shared" si="133"/>
        <v>0</v>
      </c>
      <c r="AY351" s="4">
        <f t="shared" si="134"/>
        <v>1</v>
      </c>
      <c r="AZ351" s="4">
        <f t="shared" si="135"/>
        <v>1</v>
      </c>
      <c r="BA351" s="4">
        <f t="shared" si="136"/>
        <v>1</v>
      </c>
      <c r="BB351" s="4">
        <f t="shared" si="137"/>
        <v>1</v>
      </c>
      <c r="BC351" s="7">
        <f t="shared" si="138"/>
        <v>0</v>
      </c>
      <c r="BD351" s="7">
        <f t="shared" si="144"/>
        <v>1</v>
      </c>
      <c r="BE351" s="7">
        <f t="shared" si="145"/>
        <v>0</v>
      </c>
      <c r="BF351" s="7">
        <f t="shared" si="146"/>
        <v>0</v>
      </c>
      <c r="BG351" s="7">
        <f t="shared" si="147"/>
        <v>1</v>
      </c>
      <c r="BH351" s="4">
        <f t="shared" si="148"/>
        <v>1</v>
      </c>
      <c r="BI351" s="4">
        <f t="shared" si="139"/>
        <v>1</v>
      </c>
      <c r="BJ351" s="4">
        <f t="shared" si="140"/>
        <v>0</v>
      </c>
      <c r="BK351" s="4">
        <f t="shared" si="141"/>
        <v>1</v>
      </c>
    </row>
    <row r="352" spans="1:63" ht="90" customHeight="1" x14ac:dyDescent="0.25">
      <c r="A352" s="17" t="s">
        <v>1932</v>
      </c>
      <c r="B352" s="23" t="s">
        <v>1933</v>
      </c>
      <c r="C352" s="23" t="s">
        <v>1934</v>
      </c>
      <c r="D352" s="18">
        <v>10</v>
      </c>
      <c r="E352" s="23" t="s">
        <v>1935</v>
      </c>
      <c r="F352" s="24" t="s">
        <v>1936</v>
      </c>
      <c r="G352" s="24" t="s">
        <v>1937</v>
      </c>
      <c r="H352" s="14" t="s">
        <v>2893</v>
      </c>
      <c r="I352" s="29" t="s">
        <v>2044</v>
      </c>
      <c r="J352" s="29" t="s">
        <v>1938</v>
      </c>
      <c r="K352" s="25" t="s">
        <v>2113</v>
      </c>
      <c r="L352" s="25" t="s">
        <v>2118</v>
      </c>
      <c r="M352" s="25" t="s">
        <v>2118</v>
      </c>
      <c r="N352" s="14" t="s">
        <v>1087</v>
      </c>
      <c r="O352" s="25" t="s">
        <v>44</v>
      </c>
      <c r="P352" s="142" t="s">
        <v>3065</v>
      </c>
      <c r="Q352" s="14" t="s">
        <v>45</v>
      </c>
      <c r="R352" s="22">
        <v>1</v>
      </c>
      <c r="S352" s="26">
        <v>127500</v>
      </c>
      <c r="T352" s="26">
        <v>11304</v>
      </c>
      <c r="U352" s="26">
        <v>7200</v>
      </c>
      <c r="V352" s="36">
        <v>0</v>
      </c>
      <c r="W352" s="26">
        <v>116196</v>
      </c>
      <c r="X352" s="26">
        <v>0</v>
      </c>
      <c r="Y352" s="26">
        <v>0</v>
      </c>
      <c r="Z352" s="26">
        <v>0</v>
      </c>
      <c r="AA352" s="31">
        <v>0</v>
      </c>
      <c r="AB352" s="31">
        <v>0</v>
      </c>
      <c r="AC352" s="31">
        <v>0</v>
      </c>
      <c r="AD352" s="31">
        <v>0</v>
      </c>
      <c r="AE352" s="16" t="s">
        <v>41</v>
      </c>
      <c r="AF352" s="26">
        <v>0</v>
      </c>
      <c r="AG352" s="26">
        <v>0</v>
      </c>
      <c r="AH352" s="26">
        <v>0</v>
      </c>
      <c r="AI352" s="26">
        <v>0</v>
      </c>
      <c r="AJ352" s="26">
        <v>0</v>
      </c>
      <c r="AK352" s="26">
        <v>0</v>
      </c>
      <c r="AL352" s="26">
        <v>0</v>
      </c>
      <c r="AM352" s="15">
        <v>0</v>
      </c>
      <c r="AN352" s="15">
        <v>0</v>
      </c>
      <c r="AO352" s="15">
        <v>0</v>
      </c>
      <c r="AP352" s="15">
        <v>0</v>
      </c>
      <c r="AQ352" s="63"/>
      <c r="AR352" s="12">
        <f t="shared" si="129"/>
        <v>0</v>
      </c>
      <c r="AS352" s="12">
        <f t="shared" si="130"/>
        <v>0</v>
      </c>
      <c r="AT352" s="12" t="str">
        <f t="shared" si="142"/>
        <v>0</v>
      </c>
      <c r="AU352" s="9">
        <f t="shared" si="143"/>
        <v>7</v>
      </c>
      <c r="AV352" s="4">
        <f t="shared" si="131"/>
        <v>0</v>
      </c>
      <c r="AW352" s="4">
        <f t="shared" si="132"/>
        <v>1</v>
      </c>
      <c r="AX352" s="4">
        <f t="shared" si="133"/>
        <v>0</v>
      </c>
      <c r="AY352" s="4">
        <f t="shared" si="134"/>
        <v>1</v>
      </c>
      <c r="AZ352" s="4">
        <f t="shared" si="135"/>
        <v>1</v>
      </c>
      <c r="BA352" s="4">
        <f t="shared" si="136"/>
        <v>1</v>
      </c>
      <c r="BB352" s="4">
        <f t="shared" si="137"/>
        <v>1</v>
      </c>
      <c r="BC352" s="7">
        <f t="shared" si="138"/>
        <v>0</v>
      </c>
      <c r="BD352" s="7">
        <f t="shared" si="144"/>
        <v>1</v>
      </c>
      <c r="BE352" s="7">
        <f t="shared" si="145"/>
        <v>1</v>
      </c>
      <c r="BF352" s="7">
        <f t="shared" si="146"/>
        <v>0</v>
      </c>
      <c r="BG352" s="7">
        <f t="shared" si="147"/>
        <v>0</v>
      </c>
      <c r="BH352" s="4">
        <f t="shared" si="148"/>
        <v>1</v>
      </c>
      <c r="BI352" s="4">
        <f t="shared" si="139"/>
        <v>1</v>
      </c>
      <c r="BJ352" s="4">
        <f t="shared" si="140"/>
        <v>0</v>
      </c>
      <c r="BK352" s="4">
        <f t="shared" si="141"/>
        <v>1</v>
      </c>
    </row>
    <row r="353" spans="1:63" ht="90" customHeight="1" x14ac:dyDescent="0.25">
      <c r="A353" s="17" t="s">
        <v>853</v>
      </c>
      <c r="B353" s="23" t="s">
        <v>854</v>
      </c>
      <c r="C353" s="23" t="s">
        <v>906</v>
      </c>
      <c r="D353" s="39"/>
      <c r="E353" s="23" t="s">
        <v>907</v>
      </c>
      <c r="F353" s="24" t="s">
        <v>908</v>
      </c>
      <c r="G353" s="24"/>
      <c r="H353" s="14" t="s">
        <v>2893</v>
      </c>
      <c r="I353" s="24"/>
      <c r="J353" s="24"/>
      <c r="K353" s="25" t="s">
        <v>2114</v>
      </c>
      <c r="L353" s="25" t="s">
        <v>2119</v>
      </c>
      <c r="M353" s="25" t="s">
        <v>2136</v>
      </c>
      <c r="N353" s="25" t="s">
        <v>1676</v>
      </c>
      <c r="O353" s="25" t="s">
        <v>44</v>
      </c>
      <c r="P353" s="142" t="s">
        <v>3065</v>
      </c>
      <c r="Q353" s="14" t="s">
        <v>111</v>
      </c>
      <c r="R353" s="30">
        <v>1</v>
      </c>
      <c r="S353" s="31">
        <v>418520</v>
      </c>
      <c r="T353" s="31">
        <v>0</v>
      </c>
      <c r="U353" s="31">
        <v>418520</v>
      </c>
      <c r="V353" s="31">
        <v>0</v>
      </c>
      <c r="W353" s="31">
        <v>0</v>
      </c>
      <c r="X353" s="31">
        <v>0</v>
      </c>
      <c r="Y353" s="31">
        <v>0</v>
      </c>
      <c r="Z353" s="31">
        <v>0</v>
      </c>
      <c r="AA353" s="31">
        <v>0</v>
      </c>
      <c r="AB353" s="31">
        <v>0</v>
      </c>
      <c r="AC353" s="31">
        <v>0</v>
      </c>
      <c r="AD353" s="31">
        <v>0</v>
      </c>
      <c r="AE353" s="16" t="s">
        <v>41</v>
      </c>
      <c r="AF353" s="15">
        <v>0</v>
      </c>
      <c r="AG353" s="15">
        <v>0</v>
      </c>
      <c r="AH353" s="15">
        <v>0</v>
      </c>
      <c r="AI353" s="15">
        <v>0</v>
      </c>
      <c r="AJ353" s="15">
        <v>0</v>
      </c>
      <c r="AK353" s="15">
        <v>0</v>
      </c>
      <c r="AL353" s="15">
        <v>0</v>
      </c>
      <c r="AM353" s="15">
        <v>0</v>
      </c>
      <c r="AN353" s="15">
        <v>0</v>
      </c>
      <c r="AO353" s="15">
        <v>0</v>
      </c>
      <c r="AP353" s="15">
        <v>0</v>
      </c>
      <c r="AQ353" s="13"/>
      <c r="AR353" s="12">
        <f t="shared" si="129"/>
        <v>0</v>
      </c>
      <c r="AS353" s="12">
        <f t="shared" si="130"/>
        <v>0</v>
      </c>
      <c r="AT353" s="12" t="str">
        <f t="shared" si="142"/>
        <v>C4</v>
      </c>
      <c r="AU353" s="9">
        <f t="shared" si="143"/>
        <v>6</v>
      </c>
      <c r="AV353" s="4">
        <f t="shared" si="131"/>
        <v>1</v>
      </c>
      <c r="AW353" s="4">
        <f t="shared" si="132"/>
        <v>1</v>
      </c>
      <c r="AX353" s="4">
        <f t="shared" si="133"/>
        <v>1</v>
      </c>
      <c r="AY353" s="4">
        <f t="shared" si="134"/>
        <v>0</v>
      </c>
      <c r="AZ353" s="4">
        <f t="shared" si="135"/>
        <v>0</v>
      </c>
      <c r="BA353" s="4">
        <f t="shared" si="136"/>
        <v>1</v>
      </c>
      <c r="BB353" s="4">
        <f t="shared" si="137"/>
        <v>1</v>
      </c>
      <c r="BC353" s="7">
        <f t="shared" si="138"/>
        <v>0</v>
      </c>
      <c r="BD353" s="7">
        <f t="shared" si="144"/>
        <v>1</v>
      </c>
      <c r="BE353" s="7">
        <f t="shared" si="145"/>
        <v>0</v>
      </c>
      <c r="BF353" s="7">
        <f t="shared" si="146"/>
        <v>1</v>
      </c>
      <c r="BG353" s="7">
        <f t="shared" si="147"/>
        <v>0</v>
      </c>
      <c r="BH353" s="4">
        <f t="shared" si="148"/>
        <v>0</v>
      </c>
      <c r="BI353" s="4">
        <f t="shared" si="139"/>
        <v>1</v>
      </c>
      <c r="BJ353" s="4">
        <f t="shared" si="140"/>
        <v>1</v>
      </c>
      <c r="BK353" s="4">
        <f t="shared" si="141"/>
        <v>0</v>
      </c>
    </row>
    <row r="354" spans="1:63" ht="90" customHeight="1" x14ac:dyDescent="0.25">
      <c r="A354" s="17" t="s">
        <v>440</v>
      </c>
      <c r="B354" s="38" t="s">
        <v>441</v>
      </c>
      <c r="C354" s="38" t="s">
        <v>528</v>
      </c>
      <c r="D354" s="39"/>
      <c r="E354" s="23" t="s">
        <v>2848</v>
      </c>
      <c r="F354" s="29" t="s">
        <v>529</v>
      </c>
      <c r="G354" s="29" t="s">
        <v>530</v>
      </c>
      <c r="H354" s="14" t="s">
        <v>2893</v>
      </c>
      <c r="I354" s="24" t="s">
        <v>446</v>
      </c>
      <c r="J354" s="29" t="s">
        <v>517</v>
      </c>
      <c r="K354" s="25" t="s">
        <v>2114</v>
      </c>
      <c r="L354" s="25" t="s">
        <v>2119</v>
      </c>
      <c r="M354" s="25" t="s">
        <v>2134</v>
      </c>
      <c r="N354" s="25" t="s">
        <v>51</v>
      </c>
      <c r="O354" s="14" t="s">
        <v>266</v>
      </c>
      <c r="P354" s="142" t="s">
        <v>3065</v>
      </c>
      <c r="Q354" s="14" t="s">
        <v>45</v>
      </c>
      <c r="R354" s="22"/>
      <c r="S354" s="40">
        <v>3000</v>
      </c>
      <c r="T354" s="21">
        <v>0</v>
      </c>
      <c r="U354" s="21">
        <v>0</v>
      </c>
      <c r="V354" s="21">
        <v>0</v>
      </c>
      <c r="W354" s="21">
        <v>0</v>
      </c>
      <c r="X354" s="21">
        <v>0</v>
      </c>
      <c r="Y354" s="21">
        <v>0</v>
      </c>
      <c r="Z354" s="21">
        <v>0</v>
      </c>
      <c r="AA354" s="31">
        <v>0</v>
      </c>
      <c r="AB354" s="31">
        <v>0</v>
      </c>
      <c r="AC354" s="31">
        <v>0</v>
      </c>
      <c r="AD354" s="31">
        <v>0</v>
      </c>
      <c r="AE354" s="16" t="s">
        <v>41</v>
      </c>
      <c r="AF354" s="41">
        <v>0</v>
      </c>
      <c r="AG354" s="26">
        <v>0</v>
      </c>
      <c r="AH354" s="26">
        <v>0</v>
      </c>
      <c r="AI354" s="26">
        <v>0</v>
      </c>
      <c r="AJ354" s="26">
        <v>0</v>
      </c>
      <c r="AK354" s="26">
        <v>0</v>
      </c>
      <c r="AL354" s="26">
        <v>0</v>
      </c>
      <c r="AM354" s="15">
        <v>0</v>
      </c>
      <c r="AN354" s="15">
        <v>0</v>
      </c>
      <c r="AO354" s="15">
        <v>0</v>
      </c>
      <c r="AP354" s="15">
        <v>0</v>
      </c>
      <c r="AQ354" s="42"/>
      <c r="AR354" s="12">
        <f t="shared" si="129"/>
        <v>1</v>
      </c>
      <c r="AS354" s="12">
        <f t="shared" si="130"/>
        <v>0</v>
      </c>
      <c r="AT354" s="12" t="str">
        <f t="shared" si="142"/>
        <v>C2</v>
      </c>
      <c r="AU354" s="9">
        <f t="shared" si="143"/>
        <v>6</v>
      </c>
      <c r="AV354" s="4">
        <f t="shared" si="131"/>
        <v>0</v>
      </c>
      <c r="AW354" s="4">
        <f t="shared" si="132"/>
        <v>1</v>
      </c>
      <c r="AX354" s="4">
        <f t="shared" si="133"/>
        <v>1</v>
      </c>
      <c r="AY354" s="4">
        <f t="shared" si="134"/>
        <v>0</v>
      </c>
      <c r="AZ354" s="4">
        <f t="shared" si="135"/>
        <v>0</v>
      </c>
      <c r="BA354" s="4">
        <f t="shared" si="136"/>
        <v>1</v>
      </c>
      <c r="BB354" s="4">
        <f t="shared" si="137"/>
        <v>1</v>
      </c>
      <c r="BC354" s="7">
        <f t="shared" si="138"/>
        <v>0</v>
      </c>
      <c r="BD354" s="7">
        <f t="shared" si="144"/>
        <v>1</v>
      </c>
      <c r="BE354" s="7">
        <f t="shared" si="145"/>
        <v>0</v>
      </c>
      <c r="BF354" s="7">
        <f t="shared" si="146"/>
        <v>1</v>
      </c>
      <c r="BG354" s="7">
        <f t="shared" si="147"/>
        <v>0</v>
      </c>
      <c r="BH354" s="4">
        <f t="shared" si="148"/>
        <v>1</v>
      </c>
      <c r="BI354" s="4">
        <f t="shared" si="139"/>
        <v>1</v>
      </c>
      <c r="BJ354" s="4">
        <f t="shared" si="140"/>
        <v>0</v>
      </c>
      <c r="BK354" s="4">
        <f t="shared" si="141"/>
        <v>1</v>
      </c>
    </row>
    <row r="355" spans="1:63" ht="90" customHeight="1" x14ac:dyDescent="0.25">
      <c r="A355" s="17" t="s">
        <v>1812</v>
      </c>
      <c r="B355" s="23" t="s">
        <v>1813</v>
      </c>
      <c r="C355" s="23" t="s">
        <v>1827</v>
      </c>
      <c r="D355" s="18">
        <v>3</v>
      </c>
      <c r="E355" s="23" t="s">
        <v>1828</v>
      </c>
      <c r="F355" s="24" t="s">
        <v>1829</v>
      </c>
      <c r="G355" s="24" t="s">
        <v>1830</v>
      </c>
      <c r="H355" s="14" t="s">
        <v>2893</v>
      </c>
      <c r="I355" s="24" t="s">
        <v>1818</v>
      </c>
      <c r="J355" s="24" t="s">
        <v>1819</v>
      </c>
      <c r="K355" s="14" t="s">
        <v>2115</v>
      </c>
      <c r="L355" s="25" t="s">
        <v>2120</v>
      </c>
      <c r="M355" s="25" t="s">
        <v>2143</v>
      </c>
      <c r="N355" s="25" t="s">
        <v>51</v>
      </c>
      <c r="O355" s="25" t="s">
        <v>44</v>
      </c>
      <c r="P355" s="142" t="s">
        <v>3065</v>
      </c>
      <c r="Q355" s="25" t="s">
        <v>111</v>
      </c>
      <c r="R355" s="30">
        <v>1</v>
      </c>
      <c r="S355" s="26">
        <v>89250</v>
      </c>
      <c r="T355" s="26">
        <v>0</v>
      </c>
      <c r="U355" s="26">
        <v>0</v>
      </c>
      <c r="V355" s="26">
        <v>89250</v>
      </c>
      <c r="W355" s="26">
        <v>0</v>
      </c>
      <c r="X355" s="26">
        <v>0</v>
      </c>
      <c r="Y355" s="26">
        <v>0</v>
      </c>
      <c r="Z355" s="26">
        <v>0</v>
      </c>
      <c r="AA355" s="31">
        <v>0</v>
      </c>
      <c r="AB355" s="31">
        <v>0</v>
      </c>
      <c r="AC355" s="31">
        <v>0</v>
      </c>
      <c r="AD355" s="31">
        <v>0</v>
      </c>
      <c r="AE355" s="16" t="s">
        <v>41</v>
      </c>
      <c r="AF355" s="27">
        <v>0</v>
      </c>
      <c r="AG355" s="27">
        <v>0</v>
      </c>
      <c r="AH355" s="27">
        <v>0</v>
      </c>
      <c r="AI355" s="27">
        <v>0</v>
      </c>
      <c r="AJ355" s="27">
        <v>0</v>
      </c>
      <c r="AK355" s="27">
        <v>0</v>
      </c>
      <c r="AL355" s="27">
        <v>0</v>
      </c>
      <c r="AM355" s="15">
        <v>0</v>
      </c>
      <c r="AN355" s="15">
        <v>0</v>
      </c>
      <c r="AO355" s="15">
        <v>0</v>
      </c>
      <c r="AP355" s="15">
        <v>0</v>
      </c>
      <c r="AQ355" s="13"/>
      <c r="AR355" s="12">
        <f t="shared" si="129"/>
        <v>1</v>
      </c>
      <c r="AS355" s="12">
        <f t="shared" si="130"/>
        <v>0</v>
      </c>
      <c r="AT355" s="12" t="str">
        <f t="shared" si="142"/>
        <v>D3</v>
      </c>
      <c r="AU355" s="9">
        <f t="shared" si="143"/>
        <v>8</v>
      </c>
      <c r="AV355" s="4">
        <f t="shared" si="131"/>
        <v>1</v>
      </c>
      <c r="AW355" s="4">
        <f t="shared" si="132"/>
        <v>1</v>
      </c>
      <c r="AX355" s="4">
        <f t="shared" si="133"/>
        <v>1</v>
      </c>
      <c r="AY355" s="4">
        <f t="shared" si="134"/>
        <v>1</v>
      </c>
      <c r="AZ355" s="4">
        <f t="shared" si="135"/>
        <v>1</v>
      </c>
      <c r="BA355" s="4">
        <f t="shared" si="136"/>
        <v>1</v>
      </c>
      <c r="BB355" s="4">
        <f t="shared" si="137"/>
        <v>1</v>
      </c>
      <c r="BC355" s="7">
        <f t="shared" si="138"/>
        <v>0</v>
      </c>
      <c r="BD355" s="7">
        <f t="shared" si="144"/>
        <v>1</v>
      </c>
      <c r="BE355" s="7">
        <f t="shared" si="145"/>
        <v>0</v>
      </c>
      <c r="BF355" s="7">
        <f t="shared" si="146"/>
        <v>0</v>
      </c>
      <c r="BG355" s="7">
        <f t="shared" si="147"/>
        <v>1</v>
      </c>
      <c r="BH355" s="4">
        <f t="shared" si="148"/>
        <v>1</v>
      </c>
      <c r="BI355" s="4">
        <f t="shared" si="139"/>
        <v>0</v>
      </c>
      <c r="BJ355" s="4">
        <f t="shared" si="140"/>
        <v>0</v>
      </c>
      <c r="BK355" s="4">
        <f t="shared" si="141"/>
        <v>0</v>
      </c>
    </row>
    <row r="356" spans="1:63" ht="90" customHeight="1" x14ac:dyDescent="0.25">
      <c r="A356" s="17" t="s">
        <v>440</v>
      </c>
      <c r="B356" s="23" t="s">
        <v>441</v>
      </c>
      <c r="C356" s="23" t="s">
        <v>551</v>
      </c>
      <c r="D356" s="25"/>
      <c r="E356" s="23" t="s">
        <v>552</v>
      </c>
      <c r="F356" s="24" t="s">
        <v>553</v>
      </c>
      <c r="G356" s="24" t="s">
        <v>554</v>
      </c>
      <c r="H356" s="14" t="s">
        <v>2893</v>
      </c>
      <c r="I356" s="24" t="s">
        <v>446</v>
      </c>
      <c r="J356" s="24" t="s">
        <v>517</v>
      </c>
      <c r="K356" s="14" t="s">
        <v>2114</v>
      </c>
      <c r="L356" s="25" t="s">
        <v>2119</v>
      </c>
      <c r="M356" s="25" t="s">
        <v>2136</v>
      </c>
      <c r="N356" s="25" t="s">
        <v>51</v>
      </c>
      <c r="O356" s="25" t="s">
        <v>266</v>
      </c>
      <c r="P356" s="142" t="s">
        <v>3065</v>
      </c>
      <c r="Q356" s="14" t="s">
        <v>111</v>
      </c>
      <c r="R356" s="22"/>
      <c r="S356" s="26">
        <v>25000</v>
      </c>
      <c r="T356" s="26">
        <v>0</v>
      </c>
      <c r="U356" s="26">
        <v>0</v>
      </c>
      <c r="V356" s="26">
        <v>25000</v>
      </c>
      <c r="W356" s="26">
        <v>0</v>
      </c>
      <c r="X356" s="26">
        <v>0</v>
      </c>
      <c r="Y356" s="26">
        <v>0</v>
      </c>
      <c r="Z356" s="26">
        <v>0</v>
      </c>
      <c r="AA356" s="31">
        <v>0</v>
      </c>
      <c r="AB356" s="31">
        <v>0</v>
      </c>
      <c r="AC356" s="31">
        <v>0</v>
      </c>
      <c r="AD356" s="31">
        <v>0</v>
      </c>
      <c r="AE356" s="16" t="s">
        <v>41</v>
      </c>
      <c r="AF356" s="26">
        <v>0</v>
      </c>
      <c r="AG356" s="26">
        <v>0</v>
      </c>
      <c r="AH356" s="26">
        <v>0</v>
      </c>
      <c r="AI356" s="26">
        <v>0</v>
      </c>
      <c r="AJ356" s="26">
        <v>0</v>
      </c>
      <c r="AK356" s="26">
        <v>0</v>
      </c>
      <c r="AL356" s="26">
        <v>0</v>
      </c>
      <c r="AM356" s="15">
        <v>0</v>
      </c>
      <c r="AN356" s="15">
        <v>0</v>
      </c>
      <c r="AO356" s="15">
        <v>0</v>
      </c>
      <c r="AP356" s="15">
        <v>0</v>
      </c>
      <c r="AQ356" s="13"/>
      <c r="AR356" s="12">
        <f t="shared" si="129"/>
        <v>1</v>
      </c>
      <c r="AS356" s="12">
        <f t="shared" si="130"/>
        <v>0</v>
      </c>
      <c r="AT356" s="12" t="str">
        <f t="shared" si="142"/>
        <v>C4</v>
      </c>
      <c r="AU356" s="9">
        <f t="shared" si="143"/>
        <v>6</v>
      </c>
      <c r="AV356" s="4">
        <f t="shared" si="131"/>
        <v>1</v>
      </c>
      <c r="AW356" s="4">
        <f t="shared" si="132"/>
        <v>1</v>
      </c>
      <c r="AX356" s="4">
        <f t="shared" si="133"/>
        <v>1</v>
      </c>
      <c r="AY356" s="4">
        <f t="shared" si="134"/>
        <v>0</v>
      </c>
      <c r="AZ356" s="4">
        <f t="shared" si="135"/>
        <v>0</v>
      </c>
      <c r="BA356" s="4">
        <f t="shared" si="136"/>
        <v>1</v>
      </c>
      <c r="BB356" s="4">
        <f t="shared" si="137"/>
        <v>1</v>
      </c>
      <c r="BC356" s="7">
        <f t="shared" si="138"/>
        <v>0</v>
      </c>
      <c r="BD356" s="7">
        <f t="shared" si="144"/>
        <v>1</v>
      </c>
      <c r="BE356" s="7">
        <f t="shared" si="145"/>
        <v>0</v>
      </c>
      <c r="BF356" s="7">
        <f t="shared" si="146"/>
        <v>1</v>
      </c>
      <c r="BG356" s="7">
        <f t="shared" si="147"/>
        <v>0</v>
      </c>
      <c r="BH356" s="4">
        <f t="shared" si="148"/>
        <v>1</v>
      </c>
      <c r="BI356" s="4">
        <f t="shared" si="139"/>
        <v>0</v>
      </c>
      <c r="BJ356" s="4">
        <f t="shared" si="140"/>
        <v>0</v>
      </c>
      <c r="BK356" s="4">
        <f t="shared" si="141"/>
        <v>0</v>
      </c>
    </row>
    <row r="357" spans="1:63" ht="90" customHeight="1" x14ac:dyDescent="0.25">
      <c r="A357" s="17" t="s">
        <v>268</v>
      </c>
      <c r="B357" s="23" t="s">
        <v>2885</v>
      </c>
      <c r="C357" s="17" t="s">
        <v>2545</v>
      </c>
      <c r="D357" s="18"/>
      <c r="E357" s="23" t="s">
        <v>2546</v>
      </c>
      <c r="F357" s="24" t="s">
        <v>2547</v>
      </c>
      <c r="G357" s="24" t="s">
        <v>2548</v>
      </c>
      <c r="H357" s="14" t="s">
        <v>2893</v>
      </c>
      <c r="I357" s="24" t="s">
        <v>302</v>
      </c>
      <c r="J357" s="24" t="s">
        <v>2549</v>
      </c>
      <c r="K357" s="14" t="s">
        <v>2115</v>
      </c>
      <c r="L357" s="14" t="s">
        <v>2120</v>
      </c>
      <c r="M357" s="14" t="s">
        <v>2143</v>
      </c>
      <c r="N357" s="25" t="s">
        <v>51</v>
      </c>
      <c r="O357" s="25" t="s">
        <v>44</v>
      </c>
      <c r="P357" s="142" t="s">
        <v>3065</v>
      </c>
      <c r="Q357" s="14" t="s">
        <v>45</v>
      </c>
      <c r="R357" s="22">
        <v>1</v>
      </c>
      <c r="S357" s="31">
        <v>164500</v>
      </c>
      <c r="T357" s="31">
        <v>0</v>
      </c>
      <c r="U357" s="31">
        <v>0</v>
      </c>
      <c r="V357" s="31">
        <v>0</v>
      </c>
      <c r="W357" s="31">
        <v>164500</v>
      </c>
      <c r="X357" s="31">
        <v>0</v>
      </c>
      <c r="Y357" s="31">
        <v>0</v>
      </c>
      <c r="Z357" s="31">
        <v>0</v>
      </c>
      <c r="AA357" s="31">
        <v>0</v>
      </c>
      <c r="AB357" s="31">
        <v>0</v>
      </c>
      <c r="AC357" s="31">
        <v>0</v>
      </c>
      <c r="AD357" s="31">
        <v>0</v>
      </c>
      <c r="AE357" s="16" t="s">
        <v>2550</v>
      </c>
      <c r="AF357" s="15">
        <v>738280</v>
      </c>
      <c r="AG357" s="15">
        <v>0</v>
      </c>
      <c r="AH357" s="15">
        <v>0</v>
      </c>
      <c r="AI357" s="15">
        <v>184570</v>
      </c>
      <c r="AJ357" s="15">
        <v>184570</v>
      </c>
      <c r="AK357" s="15">
        <v>184570</v>
      </c>
      <c r="AL357" s="15">
        <v>184570</v>
      </c>
      <c r="AM357" s="15">
        <v>0</v>
      </c>
      <c r="AN357" s="15">
        <v>0</v>
      </c>
      <c r="AO357" s="15">
        <v>0</v>
      </c>
      <c r="AP357" s="15">
        <v>0</v>
      </c>
      <c r="AQ357" s="13"/>
      <c r="AR357" s="12">
        <f t="shared" si="129"/>
        <v>0</v>
      </c>
      <c r="AS357" s="12">
        <f t="shared" si="130"/>
        <v>0</v>
      </c>
      <c r="AT357" s="12" t="str">
        <f t="shared" si="142"/>
        <v>D3</v>
      </c>
      <c r="AU357" s="9">
        <f t="shared" si="143"/>
        <v>8</v>
      </c>
      <c r="AV357" s="4">
        <f t="shared" si="131"/>
        <v>1</v>
      </c>
      <c r="AW357" s="4">
        <f t="shared" si="132"/>
        <v>1</v>
      </c>
      <c r="AX357" s="4">
        <f t="shared" si="133"/>
        <v>1</v>
      </c>
      <c r="AY357" s="4">
        <f t="shared" si="134"/>
        <v>0</v>
      </c>
      <c r="AZ357" s="4">
        <f t="shared" si="135"/>
        <v>1</v>
      </c>
      <c r="BA357" s="4">
        <f t="shared" si="136"/>
        <v>1</v>
      </c>
      <c r="BB357" s="4">
        <f t="shared" si="137"/>
        <v>1</v>
      </c>
      <c r="BC357" s="7">
        <f t="shared" si="138"/>
        <v>0</v>
      </c>
      <c r="BD357" s="7">
        <f t="shared" si="144"/>
        <v>1</v>
      </c>
      <c r="BE357" s="7">
        <f t="shared" si="145"/>
        <v>0</v>
      </c>
      <c r="BF357" s="7">
        <f t="shared" si="146"/>
        <v>0</v>
      </c>
      <c r="BG357" s="7">
        <f t="shared" si="147"/>
        <v>1</v>
      </c>
      <c r="BH357" s="4">
        <f t="shared" si="148"/>
        <v>1</v>
      </c>
      <c r="BI357" s="4">
        <f t="shared" si="139"/>
        <v>1</v>
      </c>
      <c r="BJ357" s="4">
        <f t="shared" si="140"/>
        <v>0</v>
      </c>
      <c r="BK357" s="4">
        <f t="shared" si="141"/>
        <v>1</v>
      </c>
    </row>
    <row r="358" spans="1:63" ht="90" customHeight="1" x14ac:dyDescent="0.25">
      <c r="A358" s="17" t="s">
        <v>1932</v>
      </c>
      <c r="B358" s="23" t="s">
        <v>1933</v>
      </c>
      <c r="C358" s="23" t="s">
        <v>1977</v>
      </c>
      <c r="D358" s="25">
        <v>4</v>
      </c>
      <c r="E358" s="23" t="s">
        <v>1978</v>
      </c>
      <c r="F358" s="24" t="s">
        <v>1979</v>
      </c>
      <c r="G358" s="24" t="s">
        <v>1980</v>
      </c>
      <c r="H358" s="14" t="s">
        <v>2893</v>
      </c>
      <c r="I358" s="24" t="s">
        <v>1981</v>
      </c>
      <c r="J358" s="35" t="s">
        <v>1982</v>
      </c>
      <c r="K358" s="14" t="s">
        <v>2115</v>
      </c>
      <c r="L358" s="14" t="s">
        <v>2123</v>
      </c>
      <c r="M358" s="25" t="s">
        <v>2123</v>
      </c>
      <c r="N358" s="25" t="s">
        <v>51</v>
      </c>
      <c r="O358" s="25" t="s">
        <v>44</v>
      </c>
      <c r="P358" s="142" t="s">
        <v>3065</v>
      </c>
      <c r="Q358" s="14" t="s">
        <v>45</v>
      </c>
      <c r="R358" s="30">
        <v>1</v>
      </c>
      <c r="S358" s="26">
        <v>60000</v>
      </c>
      <c r="T358" s="26">
        <v>0</v>
      </c>
      <c r="U358" s="26">
        <v>0</v>
      </c>
      <c r="V358" s="36">
        <v>0</v>
      </c>
      <c r="W358" s="26">
        <v>20000</v>
      </c>
      <c r="X358" s="26">
        <v>20000</v>
      </c>
      <c r="Y358" s="26">
        <v>20000</v>
      </c>
      <c r="Z358" s="26">
        <v>0</v>
      </c>
      <c r="AA358" s="31">
        <v>0</v>
      </c>
      <c r="AB358" s="31">
        <v>0</v>
      </c>
      <c r="AC358" s="31">
        <v>0</v>
      </c>
      <c r="AD358" s="31">
        <v>0</v>
      </c>
      <c r="AE358" s="16" t="s">
        <v>41</v>
      </c>
      <c r="AF358" s="26">
        <v>0</v>
      </c>
      <c r="AG358" s="26">
        <v>0</v>
      </c>
      <c r="AH358" s="26">
        <v>0</v>
      </c>
      <c r="AI358" s="26">
        <v>0</v>
      </c>
      <c r="AJ358" s="26">
        <v>0</v>
      </c>
      <c r="AK358" s="26">
        <v>0</v>
      </c>
      <c r="AL358" s="26">
        <v>0</v>
      </c>
      <c r="AM358" s="15">
        <v>0</v>
      </c>
      <c r="AN358" s="15">
        <v>0</v>
      </c>
      <c r="AO358" s="15">
        <v>0</v>
      </c>
      <c r="AP358" s="15">
        <v>0</v>
      </c>
      <c r="AQ358" s="13"/>
      <c r="AR358" s="12">
        <f t="shared" si="129"/>
        <v>1</v>
      </c>
      <c r="AS358" s="12">
        <f t="shared" si="130"/>
        <v>0</v>
      </c>
      <c r="AT358" s="12" t="str">
        <f t="shared" si="142"/>
        <v>G</v>
      </c>
      <c r="AU358" s="9">
        <f t="shared" si="143"/>
        <v>9</v>
      </c>
      <c r="AV358" s="4">
        <f t="shared" si="131"/>
        <v>1</v>
      </c>
      <c r="AW358" s="4">
        <f t="shared" si="132"/>
        <v>1</v>
      </c>
      <c r="AX358" s="4">
        <f t="shared" si="133"/>
        <v>1</v>
      </c>
      <c r="AY358" s="4">
        <f t="shared" si="134"/>
        <v>1</v>
      </c>
      <c r="AZ358" s="4">
        <f t="shared" si="135"/>
        <v>1</v>
      </c>
      <c r="BA358" s="4">
        <f t="shared" si="136"/>
        <v>1</v>
      </c>
      <c r="BB358" s="4">
        <f t="shared" si="137"/>
        <v>1</v>
      </c>
      <c r="BC358" s="7">
        <f t="shared" si="138"/>
        <v>0</v>
      </c>
      <c r="BD358" s="7">
        <f t="shared" si="144"/>
        <v>1</v>
      </c>
      <c r="BE358" s="7">
        <f t="shared" si="145"/>
        <v>0</v>
      </c>
      <c r="BF358" s="7">
        <f t="shared" si="146"/>
        <v>0</v>
      </c>
      <c r="BG358" s="7">
        <f t="shared" si="147"/>
        <v>1</v>
      </c>
      <c r="BH358" s="4">
        <f t="shared" si="148"/>
        <v>1</v>
      </c>
      <c r="BI358" s="4">
        <f t="shared" si="139"/>
        <v>1</v>
      </c>
      <c r="BJ358" s="4">
        <f t="shared" si="140"/>
        <v>0</v>
      </c>
      <c r="BK358" s="4">
        <f t="shared" si="141"/>
        <v>1</v>
      </c>
    </row>
    <row r="359" spans="1:63" ht="90" customHeight="1" x14ac:dyDescent="0.25">
      <c r="A359" s="17" t="s">
        <v>1456</v>
      </c>
      <c r="B359" s="23" t="s">
        <v>1457</v>
      </c>
      <c r="C359" s="23" t="s">
        <v>1540</v>
      </c>
      <c r="D359" s="166">
        <v>21</v>
      </c>
      <c r="E359" s="23" t="s">
        <v>1541</v>
      </c>
      <c r="F359" s="24" t="s">
        <v>1542</v>
      </c>
      <c r="G359" s="24" t="s">
        <v>1543</v>
      </c>
      <c r="H359" s="14" t="s">
        <v>2893</v>
      </c>
      <c r="I359" s="24" t="s">
        <v>2102</v>
      </c>
      <c r="J359" s="24" t="s">
        <v>1544</v>
      </c>
      <c r="K359" s="25" t="s">
        <v>2115</v>
      </c>
      <c r="L359" s="25" t="s">
        <v>2119</v>
      </c>
      <c r="M359" s="25" t="s">
        <v>2140</v>
      </c>
      <c r="N359" s="25" t="s">
        <v>51</v>
      </c>
      <c r="O359" s="25" t="s">
        <v>44</v>
      </c>
      <c r="P359" s="142" t="s">
        <v>3065</v>
      </c>
      <c r="Q359" s="14" t="s">
        <v>45</v>
      </c>
      <c r="R359" s="22">
        <v>1</v>
      </c>
      <c r="S359" s="26">
        <v>4800</v>
      </c>
      <c r="T359" s="26">
        <v>0</v>
      </c>
      <c r="U359" s="26">
        <v>0</v>
      </c>
      <c r="V359" s="26">
        <v>4800</v>
      </c>
      <c r="W359" s="26">
        <v>0</v>
      </c>
      <c r="X359" s="26">
        <v>0</v>
      </c>
      <c r="Y359" s="26">
        <v>0</v>
      </c>
      <c r="Z359" s="26">
        <v>0</v>
      </c>
      <c r="AA359" s="31">
        <v>0</v>
      </c>
      <c r="AB359" s="31">
        <v>0</v>
      </c>
      <c r="AC359" s="31">
        <v>0</v>
      </c>
      <c r="AD359" s="31">
        <v>0</v>
      </c>
      <c r="AE359" s="16" t="s">
        <v>41</v>
      </c>
      <c r="AF359" s="27">
        <v>0</v>
      </c>
      <c r="AG359" s="27">
        <v>0</v>
      </c>
      <c r="AH359" s="27">
        <v>0</v>
      </c>
      <c r="AI359" s="27">
        <v>0</v>
      </c>
      <c r="AJ359" s="27">
        <v>0</v>
      </c>
      <c r="AK359" s="27">
        <v>0</v>
      </c>
      <c r="AL359" s="27">
        <v>0</v>
      </c>
      <c r="AM359" s="15">
        <v>0</v>
      </c>
      <c r="AN359" s="15">
        <v>0</v>
      </c>
      <c r="AO359" s="15">
        <v>0</v>
      </c>
      <c r="AP359" s="15">
        <v>0</v>
      </c>
      <c r="AQ359" s="13"/>
      <c r="AR359" s="12">
        <f t="shared" si="129"/>
        <v>1</v>
      </c>
      <c r="AS359" s="12">
        <f t="shared" si="130"/>
        <v>0</v>
      </c>
      <c r="AT359" s="12" t="str">
        <f t="shared" si="142"/>
        <v>C8</v>
      </c>
      <c r="AU359" s="9">
        <f t="shared" si="143"/>
        <v>9</v>
      </c>
      <c r="AV359" s="4">
        <f t="shared" si="131"/>
        <v>1</v>
      </c>
      <c r="AW359" s="4">
        <f t="shared" si="132"/>
        <v>1</v>
      </c>
      <c r="AX359" s="4">
        <f t="shared" si="133"/>
        <v>1</v>
      </c>
      <c r="AY359" s="4">
        <f t="shared" si="134"/>
        <v>1</v>
      </c>
      <c r="AZ359" s="4">
        <f t="shared" si="135"/>
        <v>1</v>
      </c>
      <c r="BA359" s="4">
        <f t="shared" si="136"/>
        <v>1</v>
      </c>
      <c r="BB359" s="4">
        <f t="shared" si="137"/>
        <v>1</v>
      </c>
      <c r="BC359" s="7">
        <f t="shared" si="138"/>
        <v>0</v>
      </c>
      <c r="BD359" s="7">
        <f t="shared" si="144"/>
        <v>1</v>
      </c>
      <c r="BE359" s="7">
        <f t="shared" si="145"/>
        <v>0</v>
      </c>
      <c r="BF359" s="7">
        <f t="shared" si="146"/>
        <v>0</v>
      </c>
      <c r="BG359" s="7">
        <f t="shared" si="147"/>
        <v>1</v>
      </c>
      <c r="BH359" s="4">
        <f t="shared" si="148"/>
        <v>1</v>
      </c>
      <c r="BI359" s="4">
        <f t="shared" si="139"/>
        <v>1</v>
      </c>
      <c r="BJ359" s="4">
        <f t="shared" si="140"/>
        <v>0</v>
      </c>
      <c r="BK359" s="4">
        <f t="shared" si="141"/>
        <v>1</v>
      </c>
    </row>
    <row r="360" spans="1:63" ht="90" customHeight="1" x14ac:dyDescent="0.25">
      <c r="A360" s="54" t="s">
        <v>1012</v>
      </c>
      <c r="B360" s="55" t="s">
        <v>1210</v>
      </c>
      <c r="C360" s="55" t="s">
        <v>2749</v>
      </c>
      <c r="D360" s="56">
        <v>4</v>
      </c>
      <c r="E360" s="55" t="s">
        <v>2750</v>
      </c>
      <c r="F360" s="29" t="s">
        <v>2751</v>
      </c>
      <c r="G360" s="29" t="s">
        <v>2752</v>
      </c>
      <c r="H360" s="14" t="s">
        <v>2893</v>
      </c>
      <c r="I360" s="29" t="s">
        <v>2078</v>
      </c>
      <c r="J360" s="29" t="s">
        <v>2753</v>
      </c>
      <c r="K360" s="14" t="s">
        <v>2115</v>
      </c>
      <c r="L360" s="14" t="s">
        <v>2122</v>
      </c>
      <c r="M360" s="14" t="s">
        <v>2147</v>
      </c>
      <c r="N360" s="25" t="s">
        <v>51</v>
      </c>
      <c r="O360" s="25" t="s">
        <v>44</v>
      </c>
      <c r="P360" s="142" t="s">
        <v>3065</v>
      </c>
      <c r="Q360" s="14" t="s">
        <v>45</v>
      </c>
      <c r="R360" s="22">
        <v>1</v>
      </c>
      <c r="S360" s="57">
        <v>111600</v>
      </c>
      <c r="T360" s="57">
        <v>10000</v>
      </c>
      <c r="U360" s="57">
        <v>0</v>
      </c>
      <c r="V360" s="57">
        <v>0</v>
      </c>
      <c r="W360" s="57">
        <v>50000</v>
      </c>
      <c r="X360" s="57">
        <v>31600</v>
      </c>
      <c r="Y360" s="57">
        <v>30000</v>
      </c>
      <c r="Z360" s="57">
        <v>0</v>
      </c>
      <c r="AA360" s="31">
        <v>0</v>
      </c>
      <c r="AB360" s="31">
        <v>0</v>
      </c>
      <c r="AC360" s="31">
        <v>0</v>
      </c>
      <c r="AD360" s="31">
        <v>0</v>
      </c>
      <c r="AE360" s="16" t="s">
        <v>41</v>
      </c>
      <c r="AF360" s="57">
        <v>0</v>
      </c>
      <c r="AG360" s="57">
        <v>0</v>
      </c>
      <c r="AH360" s="57">
        <v>0</v>
      </c>
      <c r="AI360" s="57">
        <v>0</v>
      </c>
      <c r="AJ360" s="57">
        <v>0</v>
      </c>
      <c r="AK360" s="57">
        <v>0</v>
      </c>
      <c r="AL360" s="57">
        <v>0</v>
      </c>
      <c r="AM360" s="15">
        <v>0</v>
      </c>
      <c r="AN360" s="15">
        <v>0</v>
      </c>
      <c r="AO360" s="15">
        <v>0</v>
      </c>
      <c r="AP360" s="15">
        <v>0</v>
      </c>
      <c r="AQ360" s="29" t="s">
        <v>1215</v>
      </c>
      <c r="AR360" s="12">
        <f t="shared" si="129"/>
        <v>0</v>
      </c>
      <c r="AS360" s="12">
        <f t="shared" si="130"/>
        <v>0</v>
      </c>
      <c r="AT360" s="12" t="str">
        <f t="shared" si="142"/>
        <v>F1</v>
      </c>
      <c r="AU360" s="9">
        <f t="shared" si="143"/>
        <v>8</v>
      </c>
      <c r="AV360" s="4">
        <f t="shared" si="131"/>
        <v>1</v>
      </c>
      <c r="AW360" s="4">
        <f t="shared" si="132"/>
        <v>1</v>
      </c>
      <c r="AX360" s="4">
        <f t="shared" si="133"/>
        <v>0</v>
      </c>
      <c r="AY360" s="4">
        <f t="shared" si="134"/>
        <v>1</v>
      </c>
      <c r="AZ360" s="4">
        <f t="shared" si="135"/>
        <v>1</v>
      </c>
      <c r="BA360" s="4">
        <f t="shared" si="136"/>
        <v>1</v>
      </c>
      <c r="BB360" s="4">
        <f t="shared" si="137"/>
        <v>1</v>
      </c>
      <c r="BC360" s="7">
        <f t="shared" si="138"/>
        <v>0</v>
      </c>
      <c r="BD360" s="7">
        <f t="shared" si="144"/>
        <v>1</v>
      </c>
      <c r="BE360" s="7">
        <f t="shared" si="145"/>
        <v>0</v>
      </c>
      <c r="BF360" s="7">
        <f t="shared" si="146"/>
        <v>0</v>
      </c>
      <c r="BG360" s="7">
        <f t="shared" si="147"/>
        <v>1</v>
      </c>
      <c r="BH360" s="4">
        <f t="shared" si="148"/>
        <v>1</v>
      </c>
      <c r="BI360" s="4">
        <f t="shared" si="139"/>
        <v>1</v>
      </c>
      <c r="BJ360" s="4">
        <f t="shared" si="140"/>
        <v>0</v>
      </c>
      <c r="BK360" s="4">
        <f t="shared" si="141"/>
        <v>1</v>
      </c>
    </row>
    <row r="361" spans="1:63" ht="90" customHeight="1" x14ac:dyDescent="0.25">
      <c r="A361" s="17" t="s">
        <v>1770</v>
      </c>
      <c r="B361" s="23" t="s">
        <v>1771</v>
      </c>
      <c r="C361" s="23" t="s">
        <v>1777</v>
      </c>
      <c r="D361" s="18">
        <v>9</v>
      </c>
      <c r="E361" s="113" t="s">
        <v>2191</v>
      </c>
      <c r="F361" s="45" t="s">
        <v>2192</v>
      </c>
      <c r="G361" s="24" t="s">
        <v>2193</v>
      </c>
      <c r="H361" s="14" t="s">
        <v>2893</v>
      </c>
      <c r="I361" s="112" t="s">
        <v>2194</v>
      </c>
      <c r="J361" s="24" t="s">
        <v>2195</v>
      </c>
      <c r="K361" s="14" t="s">
        <v>2115</v>
      </c>
      <c r="L361" s="14" t="s">
        <v>2117</v>
      </c>
      <c r="M361" s="14" t="s">
        <v>2128</v>
      </c>
      <c r="N361" s="25" t="s">
        <v>1087</v>
      </c>
      <c r="O361" s="25" t="s">
        <v>44</v>
      </c>
      <c r="P361" s="142" t="s">
        <v>3065</v>
      </c>
      <c r="Q361" s="14" t="s">
        <v>45</v>
      </c>
      <c r="R361" s="30">
        <v>1</v>
      </c>
      <c r="S361" s="46">
        <v>167000</v>
      </c>
      <c r="T361" s="26">
        <v>0</v>
      </c>
      <c r="U361" s="26">
        <v>0</v>
      </c>
      <c r="V361" s="26">
        <v>0</v>
      </c>
      <c r="W361" s="26">
        <v>30000</v>
      </c>
      <c r="X361" s="26">
        <v>137000</v>
      </c>
      <c r="Y361" s="26">
        <v>0</v>
      </c>
      <c r="Z361" s="26">
        <v>0</v>
      </c>
      <c r="AA361" s="31">
        <v>0</v>
      </c>
      <c r="AB361" s="31">
        <v>0</v>
      </c>
      <c r="AC361" s="31">
        <v>0</v>
      </c>
      <c r="AD361" s="31">
        <v>0</v>
      </c>
      <c r="AE361" s="16" t="s">
        <v>41</v>
      </c>
      <c r="AF361" s="27">
        <v>0</v>
      </c>
      <c r="AG361" s="27">
        <v>0</v>
      </c>
      <c r="AH361" s="27">
        <v>0</v>
      </c>
      <c r="AI361" s="27">
        <v>0</v>
      </c>
      <c r="AJ361" s="27">
        <v>0</v>
      </c>
      <c r="AK361" s="27">
        <v>0</v>
      </c>
      <c r="AL361" s="27">
        <v>0</v>
      </c>
      <c r="AM361" s="15">
        <v>0</v>
      </c>
      <c r="AN361" s="15">
        <v>0</v>
      </c>
      <c r="AO361" s="15">
        <v>0</v>
      </c>
      <c r="AP361" s="15">
        <v>0</v>
      </c>
      <c r="AQ361" s="13" t="s">
        <v>2196</v>
      </c>
      <c r="AR361" s="12">
        <f t="shared" si="129"/>
        <v>0</v>
      </c>
      <c r="AS361" s="12">
        <f t="shared" si="130"/>
        <v>0</v>
      </c>
      <c r="AT361" s="12" t="str">
        <f t="shared" si="142"/>
        <v>B1</v>
      </c>
      <c r="AU361" s="9">
        <f t="shared" si="143"/>
        <v>9</v>
      </c>
      <c r="AV361" s="4">
        <f t="shared" si="131"/>
        <v>1</v>
      </c>
      <c r="AW361" s="4">
        <f t="shared" si="132"/>
        <v>1</v>
      </c>
      <c r="AX361" s="4">
        <f t="shared" si="133"/>
        <v>1</v>
      </c>
      <c r="AY361" s="4">
        <f t="shared" si="134"/>
        <v>1</v>
      </c>
      <c r="AZ361" s="4">
        <f t="shared" si="135"/>
        <v>1</v>
      </c>
      <c r="BA361" s="4">
        <f t="shared" si="136"/>
        <v>1</v>
      </c>
      <c r="BB361" s="4">
        <f t="shared" si="137"/>
        <v>1</v>
      </c>
      <c r="BC361" s="7">
        <f t="shared" si="138"/>
        <v>0</v>
      </c>
      <c r="BD361" s="7">
        <f t="shared" si="144"/>
        <v>1</v>
      </c>
      <c r="BE361" s="7">
        <f t="shared" si="145"/>
        <v>0</v>
      </c>
      <c r="BF361" s="7">
        <f t="shared" si="146"/>
        <v>0</v>
      </c>
      <c r="BG361" s="7">
        <f t="shared" si="147"/>
        <v>1</v>
      </c>
      <c r="BH361" s="4">
        <f t="shared" si="148"/>
        <v>1</v>
      </c>
      <c r="BI361" s="4">
        <f t="shared" si="139"/>
        <v>1</v>
      </c>
      <c r="BJ361" s="4">
        <f t="shared" si="140"/>
        <v>0</v>
      </c>
      <c r="BK361" s="4">
        <f t="shared" si="141"/>
        <v>1</v>
      </c>
    </row>
    <row r="362" spans="1:63" ht="90" customHeight="1" x14ac:dyDescent="0.25">
      <c r="A362" s="54" t="s">
        <v>1012</v>
      </c>
      <c r="B362" s="55" t="s">
        <v>1327</v>
      </c>
      <c r="C362" s="55" t="s">
        <v>2103</v>
      </c>
      <c r="D362" s="56" t="s">
        <v>2262</v>
      </c>
      <c r="E362" s="55" t="s">
        <v>1344</v>
      </c>
      <c r="F362" s="29" t="s">
        <v>1345</v>
      </c>
      <c r="G362" s="29" t="s">
        <v>1346</v>
      </c>
      <c r="H362" s="14" t="s">
        <v>2893</v>
      </c>
      <c r="I362" s="29"/>
      <c r="J362" s="29" t="s">
        <v>1347</v>
      </c>
      <c r="K362" s="14" t="s">
        <v>2115</v>
      </c>
      <c r="L362" s="25" t="s">
        <v>2119</v>
      </c>
      <c r="M362" s="25" t="s">
        <v>2966</v>
      </c>
      <c r="N362" s="14" t="s">
        <v>110</v>
      </c>
      <c r="O362" s="25" t="s">
        <v>44</v>
      </c>
      <c r="P362" s="142" t="s">
        <v>3065</v>
      </c>
      <c r="Q362" s="14" t="s">
        <v>111</v>
      </c>
      <c r="R362" s="22">
        <v>1</v>
      </c>
      <c r="S362" s="57">
        <v>54276</v>
      </c>
      <c r="T362" s="57">
        <v>0</v>
      </c>
      <c r="U362" s="57">
        <v>54276</v>
      </c>
      <c r="V362" s="57">
        <v>0</v>
      </c>
      <c r="W362" s="57">
        <v>0</v>
      </c>
      <c r="X362" s="57">
        <v>0</v>
      </c>
      <c r="Y362" s="57">
        <v>0</v>
      </c>
      <c r="Z362" s="57">
        <v>0</v>
      </c>
      <c r="AA362" s="31">
        <v>0</v>
      </c>
      <c r="AB362" s="31">
        <v>0</v>
      </c>
      <c r="AC362" s="31">
        <v>0</v>
      </c>
      <c r="AD362" s="31">
        <v>0</v>
      </c>
      <c r="AE362" s="16" t="s">
        <v>41</v>
      </c>
      <c r="AF362" s="57">
        <v>0</v>
      </c>
      <c r="AG362" s="57">
        <v>0</v>
      </c>
      <c r="AH362" s="57">
        <v>0</v>
      </c>
      <c r="AI362" s="57">
        <v>0</v>
      </c>
      <c r="AJ362" s="57">
        <v>0</v>
      </c>
      <c r="AK362" s="57">
        <v>0</v>
      </c>
      <c r="AL362" s="57">
        <v>0</v>
      </c>
      <c r="AM362" s="15">
        <v>0</v>
      </c>
      <c r="AN362" s="15">
        <v>0</v>
      </c>
      <c r="AO362" s="15">
        <v>0</v>
      </c>
      <c r="AP362" s="15">
        <v>0</v>
      </c>
      <c r="AQ362" s="29" t="s">
        <v>1348</v>
      </c>
      <c r="AR362" s="12">
        <f t="shared" si="129"/>
        <v>1</v>
      </c>
      <c r="AS362" s="12">
        <f t="shared" si="130"/>
        <v>0</v>
      </c>
      <c r="AT362" s="12" t="str">
        <f t="shared" si="142"/>
        <v>C9</v>
      </c>
      <c r="AU362" s="9">
        <f t="shared" si="143"/>
        <v>8</v>
      </c>
      <c r="AV362" s="4">
        <f t="shared" si="131"/>
        <v>1</v>
      </c>
      <c r="AW362" s="4">
        <f t="shared" si="132"/>
        <v>1</v>
      </c>
      <c r="AX362" s="4">
        <f t="shared" si="133"/>
        <v>1</v>
      </c>
      <c r="AY362" s="4">
        <f t="shared" si="134"/>
        <v>1</v>
      </c>
      <c r="AZ362" s="4">
        <f t="shared" si="135"/>
        <v>1</v>
      </c>
      <c r="BA362" s="4">
        <f t="shared" si="136"/>
        <v>1</v>
      </c>
      <c r="BB362" s="4">
        <f t="shared" si="137"/>
        <v>1</v>
      </c>
      <c r="BC362" s="7">
        <f t="shared" si="138"/>
        <v>0</v>
      </c>
      <c r="BD362" s="7">
        <f t="shared" si="144"/>
        <v>1</v>
      </c>
      <c r="BE362" s="7">
        <f t="shared" si="145"/>
        <v>0</v>
      </c>
      <c r="BF362" s="7">
        <f t="shared" si="146"/>
        <v>0</v>
      </c>
      <c r="BG362" s="7">
        <f t="shared" si="147"/>
        <v>1</v>
      </c>
      <c r="BH362" s="4">
        <f t="shared" si="148"/>
        <v>0</v>
      </c>
      <c r="BI362" s="4">
        <f t="shared" si="139"/>
        <v>1</v>
      </c>
      <c r="BJ362" s="4">
        <f t="shared" si="140"/>
        <v>1</v>
      </c>
      <c r="BK362" s="4">
        <f t="shared" si="141"/>
        <v>0</v>
      </c>
    </row>
    <row r="363" spans="1:63" ht="90" customHeight="1" x14ac:dyDescent="0.25">
      <c r="A363" s="17" t="s">
        <v>1456</v>
      </c>
      <c r="B363" s="23" t="s">
        <v>1457</v>
      </c>
      <c r="C363" s="23" t="s">
        <v>1498</v>
      </c>
      <c r="D363" s="5">
        <v>10</v>
      </c>
      <c r="E363" s="23" t="s">
        <v>2322</v>
      </c>
      <c r="F363" s="24" t="s">
        <v>2323</v>
      </c>
      <c r="G363" s="24" t="s">
        <v>2324</v>
      </c>
      <c r="H363" s="14" t="s">
        <v>2893</v>
      </c>
      <c r="I363" s="24" t="s">
        <v>1495</v>
      </c>
      <c r="J363" s="24" t="s">
        <v>1499</v>
      </c>
      <c r="K363" s="25" t="s">
        <v>2114</v>
      </c>
      <c r="L363" s="25" t="s">
        <v>2119</v>
      </c>
      <c r="M363" s="25" t="s">
        <v>2910</v>
      </c>
      <c r="N363" s="25" t="s">
        <v>51</v>
      </c>
      <c r="O363" s="25" t="s">
        <v>44</v>
      </c>
      <c r="P363" s="142" t="s">
        <v>3065</v>
      </c>
      <c r="Q363" s="25" t="s">
        <v>45</v>
      </c>
      <c r="R363" s="30">
        <v>1</v>
      </c>
      <c r="S363" s="26">
        <v>25720</v>
      </c>
      <c r="T363" s="26">
        <v>0</v>
      </c>
      <c r="U363" s="26">
        <v>0</v>
      </c>
      <c r="V363" s="26">
        <v>0</v>
      </c>
      <c r="W363" s="26">
        <v>25720</v>
      </c>
      <c r="X363" s="26">
        <v>0</v>
      </c>
      <c r="Y363" s="26">
        <v>0</v>
      </c>
      <c r="Z363" s="26">
        <v>0</v>
      </c>
      <c r="AA363" s="31">
        <v>0</v>
      </c>
      <c r="AB363" s="31">
        <v>0</v>
      </c>
      <c r="AC363" s="31">
        <v>0</v>
      </c>
      <c r="AD363" s="31">
        <v>0</v>
      </c>
      <c r="AE363" s="16" t="s">
        <v>41</v>
      </c>
      <c r="AF363" s="26">
        <v>7282</v>
      </c>
      <c r="AG363" s="26">
        <v>0</v>
      </c>
      <c r="AH363" s="26">
        <v>7282</v>
      </c>
      <c r="AI363" s="26">
        <v>0</v>
      </c>
      <c r="AJ363" s="26">
        <v>0</v>
      </c>
      <c r="AK363" s="26">
        <v>0</v>
      </c>
      <c r="AL363" s="26">
        <v>0</v>
      </c>
      <c r="AM363" s="15">
        <v>0</v>
      </c>
      <c r="AN363" s="15">
        <v>0</v>
      </c>
      <c r="AO363" s="15">
        <v>0</v>
      </c>
      <c r="AP363" s="15">
        <v>0</v>
      </c>
      <c r="AQ363" s="13" t="s">
        <v>2325</v>
      </c>
      <c r="AR363" s="12">
        <f t="shared" si="129"/>
        <v>1</v>
      </c>
      <c r="AS363" s="12">
        <f t="shared" si="130"/>
        <v>0</v>
      </c>
      <c r="AT363" s="12" t="str">
        <f t="shared" si="142"/>
        <v>C1</v>
      </c>
      <c r="AU363" s="9">
        <f t="shared" si="143"/>
        <v>9</v>
      </c>
      <c r="AV363" s="4">
        <f t="shared" si="131"/>
        <v>1</v>
      </c>
      <c r="AW363" s="4">
        <f t="shared" si="132"/>
        <v>1</v>
      </c>
      <c r="AX363" s="4">
        <f t="shared" si="133"/>
        <v>1</v>
      </c>
      <c r="AY363" s="4">
        <f t="shared" si="134"/>
        <v>1</v>
      </c>
      <c r="AZ363" s="4">
        <f t="shared" si="135"/>
        <v>1</v>
      </c>
      <c r="BA363" s="4">
        <f t="shared" si="136"/>
        <v>1</v>
      </c>
      <c r="BB363" s="4">
        <f t="shared" si="137"/>
        <v>1</v>
      </c>
      <c r="BC363" s="7">
        <f t="shared" si="138"/>
        <v>0</v>
      </c>
      <c r="BD363" s="7">
        <f t="shared" si="144"/>
        <v>1</v>
      </c>
      <c r="BE363" s="7">
        <f t="shared" si="145"/>
        <v>0</v>
      </c>
      <c r="BF363" s="7">
        <f t="shared" si="146"/>
        <v>1</v>
      </c>
      <c r="BG363" s="7">
        <f t="shared" si="147"/>
        <v>0</v>
      </c>
      <c r="BH363" s="4">
        <f t="shared" si="148"/>
        <v>1</v>
      </c>
      <c r="BI363" s="4">
        <f t="shared" si="139"/>
        <v>1</v>
      </c>
      <c r="BJ363" s="4">
        <f t="shared" si="140"/>
        <v>0</v>
      </c>
      <c r="BK363" s="4">
        <f t="shared" si="141"/>
        <v>1</v>
      </c>
    </row>
    <row r="364" spans="1:63" ht="90" customHeight="1" x14ac:dyDescent="0.25">
      <c r="A364" s="54" t="s">
        <v>1012</v>
      </c>
      <c r="B364" s="55" t="s">
        <v>1047</v>
      </c>
      <c r="C364" s="55" t="s">
        <v>1059</v>
      </c>
      <c r="D364" s="56">
        <v>6</v>
      </c>
      <c r="E364" s="55" t="s">
        <v>1060</v>
      </c>
      <c r="F364" s="29" t="s">
        <v>1061</v>
      </c>
      <c r="G364" s="29" t="s">
        <v>1062</v>
      </c>
      <c r="H364" s="14" t="s">
        <v>2893</v>
      </c>
      <c r="I364" s="29" t="s">
        <v>2057</v>
      </c>
      <c r="J364" s="29" t="s">
        <v>1063</v>
      </c>
      <c r="K364" s="14" t="s">
        <v>2115</v>
      </c>
      <c r="L364" s="14" t="s">
        <v>2122</v>
      </c>
      <c r="M364" s="14" t="s">
        <v>2148</v>
      </c>
      <c r="N364" s="25" t="s">
        <v>51</v>
      </c>
      <c r="O364" s="25" t="s">
        <v>44</v>
      </c>
      <c r="P364" s="142" t="s">
        <v>3065</v>
      </c>
      <c r="Q364" s="14" t="s">
        <v>45</v>
      </c>
      <c r="R364" s="22">
        <v>1</v>
      </c>
      <c r="S364" s="57">
        <v>50000</v>
      </c>
      <c r="T364" s="57">
        <v>0</v>
      </c>
      <c r="U364" s="57">
        <v>0</v>
      </c>
      <c r="V364" s="57">
        <v>50000</v>
      </c>
      <c r="W364" s="57">
        <v>0</v>
      </c>
      <c r="X364" s="57">
        <v>0</v>
      </c>
      <c r="Y364" s="57">
        <v>0</v>
      </c>
      <c r="Z364" s="57">
        <v>0</v>
      </c>
      <c r="AA364" s="31">
        <v>0</v>
      </c>
      <c r="AB364" s="31">
        <v>0</v>
      </c>
      <c r="AC364" s="31">
        <v>0</v>
      </c>
      <c r="AD364" s="31">
        <v>0</v>
      </c>
      <c r="AE364" s="16" t="s">
        <v>41</v>
      </c>
      <c r="AF364" s="57">
        <v>250000</v>
      </c>
      <c r="AG364" s="57">
        <v>0</v>
      </c>
      <c r="AH364" s="57">
        <v>220000</v>
      </c>
      <c r="AI364" s="57">
        <v>30000</v>
      </c>
      <c r="AJ364" s="57">
        <v>0</v>
      </c>
      <c r="AK364" s="57">
        <v>0</v>
      </c>
      <c r="AL364" s="57">
        <v>0</v>
      </c>
      <c r="AM364" s="15">
        <v>0</v>
      </c>
      <c r="AN364" s="15">
        <v>0</v>
      </c>
      <c r="AO364" s="15">
        <v>0</v>
      </c>
      <c r="AP364" s="15">
        <v>0</v>
      </c>
      <c r="AQ364" s="29"/>
      <c r="AR364" s="12">
        <f t="shared" si="129"/>
        <v>1</v>
      </c>
      <c r="AS364" s="12">
        <f t="shared" si="130"/>
        <v>0</v>
      </c>
      <c r="AT364" s="12" t="str">
        <f t="shared" si="142"/>
        <v>F2</v>
      </c>
      <c r="AU364" s="9">
        <f t="shared" si="143"/>
        <v>9</v>
      </c>
      <c r="AV364" s="4">
        <f t="shared" si="131"/>
        <v>1</v>
      </c>
      <c r="AW364" s="4">
        <f t="shared" si="132"/>
        <v>1</v>
      </c>
      <c r="AX364" s="4">
        <f t="shared" si="133"/>
        <v>1</v>
      </c>
      <c r="AY364" s="4">
        <f t="shared" si="134"/>
        <v>1</v>
      </c>
      <c r="AZ364" s="4">
        <f t="shared" si="135"/>
        <v>1</v>
      </c>
      <c r="BA364" s="4">
        <f t="shared" si="136"/>
        <v>1</v>
      </c>
      <c r="BB364" s="4">
        <f t="shared" si="137"/>
        <v>1</v>
      </c>
      <c r="BC364" s="7">
        <f t="shared" si="138"/>
        <v>0</v>
      </c>
      <c r="BD364" s="7">
        <f t="shared" si="144"/>
        <v>1</v>
      </c>
      <c r="BE364" s="7">
        <f t="shared" si="145"/>
        <v>0</v>
      </c>
      <c r="BF364" s="7">
        <f t="shared" si="146"/>
        <v>0</v>
      </c>
      <c r="BG364" s="7">
        <f t="shared" si="147"/>
        <v>1</v>
      </c>
      <c r="BH364" s="4">
        <f t="shared" si="148"/>
        <v>1</v>
      </c>
      <c r="BI364" s="4">
        <f t="shared" si="139"/>
        <v>1</v>
      </c>
      <c r="BJ364" s="4">
        <f t="shared" si="140"/>
        <v>0</v>
      </c>
      <c r="BK364" s="4">
        <f t="shared" si="141"/>
        <v>1</v>
      </c>
    </row>
    <row r="365" spans="1:63" ht="90" customHeight="1" x14ac:dyDescent="0.25">
      <c r="A365" s="54" t="s">
        <v>1012</v>
      </c>
      <c r="B365" s="55" t="s">
        <v>1158</v>
      </c>
      <c r="C365" s="55" t="s">
        <v>1165</v>
      </c>
      <c r="D365" s="56">
        <v>5</v>
      </c>
      <c r="E365" s="55" t="s">
        <v>1166</v>
      </c>
      <c r="F365" s="29" t="s">
        <v>1167</v>
      </c>
      <c r="G365" s="29" t="s">
        <v>1168</v>
      </c>
      <c r="H365" s="14" t="s">
        <v>2893</v>
      </c>
      <c r="I365" s="29" t="s">
        <v>1162</v>
      </c>
      <c r="J365" s="29" t="s">
        <v>1169</v>
      </c>
      <c r="K365" s="14" t="s">
        <v>2115</v>
      </c>
      <c r="L365" s="14" t="s">
        <v>2117</v>
      </c>
      <c r="M365" s="14" t="s">
        <v>2132</v>
      </c>
      <c r="N365" s="25" t="s">
        <v>51</v>
      </c>
      <c r="O365" s="25" t="s">
        <v>439</v>
      </c>
      <c r="P365" s="142" t="s">
        <v>3065</v>
      </c>
      <c r="Q365" s="14" t="s">
        <v>111</v>
      </c>
      <c r="R365" s="22">
        <v>1</v>
      </c>
      <c r="S365" s="57">
        <v>750000</v>
      </c>
      <c r="T365" s="57">
        <v>50000</v>
      </c>
      <c r="U365" s="57">
        <v>0</v>
      </c>
      <c r="V365" s="36">
        <v>0</v>
      </c>
      <c r="W365" s="57">
        <v>200000</v>
      </c>
      <c r="X365" s="57">
        <v>200000</v>
      </c>
      <c r="Y365" s="57">
        <v>350000</v>
      </c>
      <c r="Z365" s="57">
        <v>0</v>
      </c>
      <c r="AA365" s="31">
        <v>0</v>
      </c>
      <c r="AB365" s="31">
        <v>0</v>
      </c>
      <c r="AC365" s="31">
        <v>0</v>
      </c>
      <c r="AD365" s="31">
        <v>0</v>
      </c>
      <c r="AE365" s="16" t="s">
        <v>41</v>
      </c>
      <c r="AF365" s="57">
        <v>0</v>
      </c>
      <c r="AG365" s="57">
        <v>0</v>
      </c>
      <c r="AH365" s="57">
        <v>0</v>
      </c>
      <c r="AI365" s="57">
        <v>0</v>
      </c>
      <c r="AJ365" s="57">
        <v>0</v>
      </c>
      <c r="AK365" s="57">
        <v>0</v>
      </c>
      <c r="AL365" s="57">
        <v>0</v>
      </c>
      <c r="AM365" s="15">
        <v>0</v>
      </c>
      <c r="AN365" s="15">
        <v>0</v>
      </c>
      <c r="AO365" s="15">
        <v>0</v>
      </c>
      <c r="AP365" s="15">
        <v>0</v>
      </c>
      <c r="AQ365" s="29"/>
      <c r="AR365" s="12">
        <f t="shared" si="129"/>
        <v>0</v>
      </c>
      <c r="AS365" s="12">
        <f t="shared" si="130"/>
        <v>0</v>
      </c>
      <c r="AT365" s="12" t="str">
        <f t="shared" si="142"/>
        <v>B5</v>
      </c>
      <c r="AU365" s="9">
        <f t="shared" si="143"/>
        <v>7</v>
      </c>
      <c r="AV365" s="4">
        <f t="shared" si="131"/>
        <v>1</v>
      </c>
      <c r="AW365" s="4">
        <f t="shared" si="132"/>
        <v>1</v>
      </c>
      <c r="AX365" s="4">
        <f t="shared" si="133"/>
        <v>0</v>
      </c>
      <c r="AY365" s="4">
        <f t="shared" si="134"/>
        <v>1</v>
      </c>
      <c r="AZ365" s="4">
        <f t="shared" si="135"/>
        <v>1</v>
      </c>
      <c r="BA365" s="4">
        <f t="shared" si="136"/>
        <v>1</v>
      </c>
      <c r="BB365" s="4">
        <f t="shared" si="137"/>
        <v>1</v>
      </c>
      <c r="BC365" s="7">
        <f t="shared" si="138"/>
        <v>0</v>
      </c>
      <c r="BD365" s="7">
        <f t="shared" si="144"/>
        <v>1</v>
      </c>
      <c r="BE365" s="7">
        <f t="shared" si="145"/>
        <v>0</v>
      </c>
      <c r="BF365" s="7">
        <f t="shared" si="146"/>
        <v>0</v>
      </c>
      <c r="BG365" s="7">
        <f t="shared" si="147"/>
        <v>1</v>
      </c>
      <c r="BH365" s="4">
        <f t="shared" si="148"/>
        <v>1</v>
      </c>
      <c r="BI365" s="4">
        <f t="shared" si="139"/>
        <v>0</v>
      </c>
      <c r="BJ365" s="4">
        <f t="shared" si="140"/>
        <v>0</v>
      </c>
      <c r="BK365" s="4">
        <f t="shared" si="141"/>
        <v>0</v>
      </c>
    </row>
    <row r="366" spans="1:63" ht="90" customHeight="1" x14ac:dyDescent="0.25">
      <c r="A366" s="17" t="s">
        <v>1847</v>
      </c>
      <c r="B366" s="23" t="s">
        <v>1848</v>
      </c>
      <c r="C366" s="23" t="s">
        <v>1876</v>
      </c>
      <c r="D366" s="18">
        <v>12</v>
      </c>
      <c r="E366" s="23" t="s">
        <v>1877</v>
      </c>
      <c r="F366" s="24" t="s">
        <v>1878</v>
      </c>
      <c r="G366" s="24" t="s">
        <v>1879</v>
      </c>
      <c r="H366" s="14" t="s">
        <v>2893</v>
      </c>
      <c r="I366" s="24" t="s">
        <v>1869</v>
      </c>
      <c r="J366" s="24" t="s">
        <v>1880</v>
      </c>
      <c r="K366" s="14" t="s">
        <v>2115</v>
      </c>
      <c r="L366" s="25" t="s">
        <v>2120</v>
      </c>
      <c r="M366" s="25" t="s">
        <v>2142</v>
      </c>
      <c r="N366" s="25" t="s">
        <v>51</v>
      </c>
      <c r="O366" s="25" t="s">
        <v>44</v>
      </c>
      <c r="P366" s="142" t="s">
        <v>3065</v>
      </c>
      <c r="Q366" s="14" t="s">
        <v>45</v>
      </c>
      <c r="R366" s="30">
        <v>1</v>
      </c>
      <c r="S366" s="31">
        <v>6000</v>
      </c>
      <c r="T366" s="31">
        <v>0</v>
      </c>
      <c r="U366" s="31">
        <v>0</v>
      </c>
      <c r="V366" s="31">
        <v>6000</v>
      </c>
      <c r="W366" s="31">
        <v>0</v>
      </c>
      <c r="X366" s="31">
        <v>0</v>
      </c>
      <c r="Y366" s="31">
        <v>0</v>
      </c>
      <c r="Z366" s="31">
        <v>0</v>
      </c>
      <c r="AA366" s="31">
        <v>0</v>
      </c>
      <c r="AB366" s="31">
        <v>0</v>
      </c>
      <c r="AC366" s="31">
        <v>0</v>
      </c>
      <c r="AD366" s="31">
        <v>0</v>
      </c>
      <c r="AE366" s="16" t="s">
        <v>1881</v>
      </c>
      <c r="AF366" s="15">
        <v>14000</v>
      </c>
      <c r="AG366" s="15">
        <v>0</v>
      </c>
      <c r="AH366" s="15">
        <v>14000</v>
      </c>
      <c r="AI366" s="15">
        <v>0</v>
      </c>
      <c r="AJ366" s="15">
        <v>0</v>
      </c>
      <c r="AK366" s="15">
        <v>0</v>
      </c>
      <c r="AL366" s="15">
        <v>0</v>
      </c>
      <c r="AM366" s="15">
        <v>0</v>
      </c>
      <c r="AN366" s="15">
        <v>0</v>
      </c>
      <c r="AO366" s="15">
        <v>0</v>
      </c>
      <c r="AP366" s="15">
        <v>0</v>
      </c>
      <c r="AQ366" s="13"/>
      <c r="AR366" s="12">
        <f t="shared" si="129"/>
        <v>1</v>
      </c>
      <c r="AS366" s="12">
        <f t="shared" si="130"/>
        <v>0</v>
      </c>
      <c r="AT366" s="12" t="str">
        <f t="shared" si="142"/>
        <v>D2</v>
      </c>
      <c r="AU366" s="9">
        <f t="shared" si="143"/>
        <v>9</v>
      </c>
      <c r="AV366" s="4">
        <f t="shared" si="131"/>
        <v>1</v>
      </c>
      <c r="AW366" s="4">
        <f t="shared" si="132"/>
        <v>1</v>
      </c>
      <c r="AX366" s="4">
        <f t="shared" si="133"/>
        <v>1</v>
      </c>
      <c r="AY366" s="4">
        <f t="shared" si="134"/>
        <v>1</v>
      </c>
      <c r="AZ366" s="4">
        <f t="shared" si="135"/>
        <v>1</v>
      </c>
      <c r="BA366" s="4">
        <f t="shared" si="136"/>
        <v>1</v>
      </c>
      <c r="BB366" s="4">
        <f t="shared" si="137"/>
        <v>1</v>
      </c>
      <c r="BC366" s="7">
        <f t="shared" si="138"/>
        <v>0</v>
      </c>
      <c r="BD366" s="7">
        <f t="shared" si="144"/>
        <v>1</v>
      </c>
      <c r="BE366" s="7">
        <f t="shared" si="145"/>
        <v>0</v>
      </c>
      <c r="BF366" s="7">
        <f t="shared" si="146"/>
        <v>0</v>
      </c>
      <c r="BG366" s="7">
        <f t="shared" si="147"/>
        <v>1</v>
      </c>
      <c r="BH366" s="4">
        <f t="shared" si="148"/>
        <v>1</v>
      </c>
      <c r="BI366" s="4">
        <f t="shared" si="139"/>
        <v>1</v>
      </c>
      <c r="BJ366" s="4">
        <f t="shared" si="140"/>
        <v>0</v>
      </c>
      <c r="BK366" s="4">
        <f t="shared" si="141"/>
        <v>1</v>
      </c>
    </row>
    <row r="367" spans="1:63" ht="90" customHeight="1" x14ac:dyDescent="0.25">
      <c r="A367" s="17" t="s">
        <v>1847</v>
      </c>
      <c r="B367" s="23" t="s">
        <v>1848</v>
      </c>
      <c r="C367" s="23" t="s">
        <v>2353</v>
      </c>
      <c r="D367" s="18">
        <v>19</v>
      </c>
      <c r="E367" s="23" t="s">
        <v>2344</v>
      </c>
      <c r="F367" s="24" t="s">
        <v>2345</v>
      </c>
      <c r="G367" s="24" t="s">
        <v>2346</v>
      </c>
      <c r="H367" s="14" t="s">
        <v>2893</v>
      </c>
      <c r="I367" s="24" t="s">
        <v>2347</v>
      </c>
      <c r="J367" s="24" t="s">
        <v>2348</v>
      </c>
      <c r="K367" s="14" t="s">
        <v>2114</v>
      </c>
      <c r="L367" s="25" t="s">
        <v>2120</v>
      </c>
      <c r="M367" s="25" t="s">
        <v>2141</v>
      </c>
      <c r="N367" s="25" t="s">
        <v>51</v>
      </c>
      <c r="O367" s="25" t="s">
        <v>44</v>
      </c>
      <c r="P367" s="142" t="s">
        <v>3065</v>
      </c>
      <c r="Q367" s="14" t="s">
        <v>45</v>
      </c>
      <c r="R367" s="30">
        <v>1</v>
      </c>
      <c r="S367" s="31">
        <v>400000</v>
      </c>
      <c r="T367" s="31">
        <v>0</v>
      </c>
      <c r="U367" s="31">
        <v>0</v>
      </c>
      <c r="V367" s="31">
        <v>0</v>
      </c>
      <c r="W367" s="31">
        <v>350000</v>
      </c>
      <c r="X367" s="31">
        <v>50000</v>
      </c>
      <c r="Y367" s="31">
        <v>0</v>
      </c>
      <c r="Z367" s="31">
        <v>0</v>
      </c>
      <c r="AA367" s="31">
        <v>0</v>
      </c>
      <c r="AB367" s="31">
        <v>0</v>
      </c>
      <c r="AC367" s="31">
        <v>0</v>
      </c>
      <c r="AD367" s="31">
        <v>0</v>
      </c>
      <c r="AE367" s="16" t="s">
        <v>41</v>
      </c>
      <c r="AF367" s="15">
        <v>0</v>
      </c>
      <c r="AG367" s="15">
        <v>0</v>
      </c>
      <c r="AH367" s="15">
        <v>0</v>
      </c>
      <c r="AI367" s="15">
        <v>0</v>
      </c>
      <c r="AJ367" s="15">
        <v>0</v>
      </c>
      <c r="AK367" s="15">
        <v>0</v>
      </c>
      <c r="AL367" s="15">
        <v>0</v>
      </c>
      <c r="AM367" s="15">
        <v>0</v>
      </c>
      <c r="AN367" s="15">
        <v>0</v>
      </c>
      <c r="AO367" s="15">
        <v>0</v>
      </c>
      <c r="AP367" s="15">
        <v>0</v>
      </c>
      <c r="AQ367" s="13" t="s">
        <v>2349</v>
      </c>
      <c r="AR367" s="12">
        <f t="shared" si="129"/>
        <v>0</v>
      </c>
      <c r="AS367" s="12">
        <f t="shared" si="130"/>
        <v>0</v>
      </c>
      <c r="AT367" s="12" t="str">
        <f t="shared" si="142"/>
        <v>D1</v>
      </c>
      <c r="AU367" s="9">
        <f t="shared" si="143"/>
        <v>9</v>
      </c>
      <c r="AV367" s="4">
        <f t="shared" si="131"/>
        <v>1</v>
      </c>
      <c r="AW367" s="4">
        <f t="shared" si="132"/>
        <v>1</v>
      </c>
      <c r="AX367" s="4">
        <f t="shared" si="133"/>
        <v>1</v>
      </c>
      <c r="AY367" s="4">
        <f t="shared" si="134"/>
        <v>1</v>
      </c>
      <c r="AZ367" s="4">
        <f t="shared" si="135"/>
        <v>1</v>
      </c>
      <c r="BA367" s="4">
        <f t="shared" si="136"/>
        <v>1</v>
      </c>
      <c r="BB367" s="4">
        <f t="shared" si="137"/>
        <v>1</v>
      </c>
      <c r="BC367" s="7">
        <f t="shared" si="138"/>
        <v>0</v>
      </c>
      <c r="BD367" s="7">
        <f t="shared" si="144"/>
        <v>1</v>
      </c>
      <c r="BE367" s="7">
        <f t="shared" si="145"/>
        <v>0</v>
      </c>
      <c r="BF367" s="7">
        <f t="shared" si="146"/>
        <v>1</v>
      </c>
      <c r="BG367" s="7">
        <f t="shared" si="147"/>
        <v>0</v>
      </c>
      <c r="BH367" s="4">
        <f t="shared" si="148"/>
        <v>1</v>
      </c>
      <c r="BI367" s="4">
        <f t="shared" si="139"/>
        <v>1</v>
      </c>
      <c r="BJ367" s="4">
        <f t="shared" si="140"/>
        <v>0</v>
      </c>
      <c r="BK367" s="4">
        <f t="shared" si="141"/>
        <v>1</v>
      </c>
    </row>
    <row r="368" spans="1:63" ht="90" customHeight="1" x14ac:dyDescent="0.25">
      <c r="A368" s="17" t="s">
        <v>1847</v>
      </c>
      <c r="B368" s="23" t="s">
        <v>1848</v>
      </c>
      <c r="C368" s="23" t="s">
        <v>1871</v>
      </c>
      <c r="D368" s="18">
        <v>1</v>
      </c>
      <c r="E368" s="23" t="s">
        <v>1872</v>
      </c>
      <c r="F368" s="24" t="s">
        <v>1873</v>
      </c>
      <c r="G368" s="24" t="s">
        <v>1874</v>
      </c>
      <c r="H368" s="14" t="s">
        <v>2893</v>
      </c>
      <c r="I368" s="24" t="s">
        <v>1869</v>
      </c>
      <c r="J368" s="24" t="s">
        <v>1875</v>
      </c>
      <c r="K368" s="14" t="s">
        <v>2115</v>
      </c>
      <c r="L368" s="25" t="s">
        <v>2120</v>
      </c>
      <c r="M368" s="25" t="s">
        <v>2142</v>
      </c>
      <c r="N368" s="25" t="s">
        <v>110</v>
      </c>
      <c r="O368" s="25" t="s">
        <v>44</v>
      </c>
      <c r="P368" s="142" t="s">
        <v>3065</v>
      </c>
      <c r="Q368" s="14" t="s">
        <v>111</v>
      </c>
      <c r="R368" s="30">
        <v>1</v>
      </c>
      <c r="S368" s="26">
        <v>125000</v>
      </c>
      <c r="T368" s="26">
        <v>0</v>
      </c>
      <c r="U368" s="26">
        <v>77277.600000000006</v>
      </c>
      <c r="V368" s="26">
        <v>47722.400000000001</v>
      </c>
      <c r="W368" s="26">
        <v>0</v>
      </c>
      <c r="X368" s="26">
        <v>0</v>
      </c>
      <c r="Y368" s="26">
        <v>0</v>
      </c>
      <c r="Z368" s="26">
        <v>0</v>
      </c>
      <c r="AA368" s="31">
        <v>0</v>
      </c>
      <c r="AB368" s="31">
        <v>0</v>
      </c>
      <c r="AC368" s="31">
        <v>0</v>
      </c>
      <c r="AD368" s="31">
        <v>0</v>
      </c>
      <c r="AE368" s="16" t="s">
        <v>41</v>
      </c>
      <c r="AF368" s="27">
        <v>0</v>
      </c>
      <c r="AG368" s="27">
        <v>0</v>
      </c>
      <c r="AH368" s="27">
        <v>0</v>
      </c>
      <c r="AI368" s="27">
        <v>0</v>
      </c>
      <c r="AJ368" s="27">
        <v>0</v>
      </c>
      <c r="AK368" s="27">
        <v>0</v>
      </c>
      <c r="AL368" s="27">
        <v>0</v>
      </c>
      <c r="AM368" s="15">
        <v>0</v>
      </c>
      <c r="AN368" s="15">
        <v>0</v>
      </c>
      <c r="AO368" s="15">
        <v>0</v>
      </c>
      <c r="AP368" s="15">
        <v>0</v>
      </c>
      <c r="AQ368" s="13"/>
      <c r="AR368" s="12">
        <f t="shared" si="129"/>
        <v>0</v>
      </c>
      <c r="AS368" s="12">
        <f t="shared" si="130"/>
        <v>0</v>
      </c>
      <c r="AT368" s="12" t="str">
        <f t="shared" si="142"/>
        <v>D2</v>
      </c>
      <c r="AU368" s="9">
        <f t="shared" si="143"/>
        <v>9</v>
      </c>
      <c r="AV368" s="4">
        <f t="shared" si="131"/>
        <v>1</v>
      </c>
      <c r="AW368" s="4">
        <f t="shared" si="132"/>
        <v>1</v>
      </c>
      <c r="AX368" s="4">
        <f t="shared" si="133"/>
        <v>1</v>
      </c>
      <c r="AY368" s="4">
        <f t="shared" si="134"/>
        <v>1</v>
      </c>
      <c r="AZ368" s="4">
        <f t="shared" si="135"/>
        <v>1</v>
      </c>
      <c r="BA368" s="4">
        <f t="shared" si="136"/>
        <v>1</v>
      </c>
      <c r="BB368" s="4">
        <f t="shared" si="137"/>
        <v>1</v>
      </c>
      <c r="BC368" s="7">
        <f t="shared" si="138"/>
        <v>0</v>
      </c>
      <c r="BD368" s="7">
        <f t="shared" si="144"/>
        <v>1</v>
      </c>
      <c r="BE368" s="7">
        <f t="shared" si="145"/>
        <v>0</v>
      </c>
      <c r="BF368" s="7">
        <f t="shared" si="146"/>
        <v>0</v>
      </c>
      <c r="BG368" s="7">
        <f t="shared" si="147"/>
        <v>1</v>
      </c>
      <c r="BH368" s="4">
        <f t="shared" si="148"/>
        <v>1</v>
      </c>
      <c r="BI368" s="4">
        <f t="shared" si="139"/>
        <v>1</v>
      </c>
      <c r="BJ368" s="4">
        <f t="shared" si="140"/>
        <v>1</v>
      </c>
      <c r="BK368" s="4">
        <f t="shared" si="141"/>
        <v>0</v>
      </c>
    </row>
    <row r="369" spans="1:63" ht="90" customHeight="1" x14ac:dyDescent="0.25">
      <c r="A369" s="17" t="s">
        <v>1847</v>
      </c>
      <c r="B369" s="23" t="s">
        <v>1848</v>
      </c>
      <c r="C369" s="23" t="s">
        <v>1855</v>
      </c>
      <c r="D369" s="18">
        <v>3</v>
      </c>
      <c r="E369" s="23" t="s">
        <v>1856</v>
      </c>
      <c r="F369" s="24" t="s">
        <v>1857</v>
      </c>
      <c r="G369" s="24" t="s">
        <v>1858</v>
      </c>
      <c r="H369" s="14" t="s">
        <v>2893</v>
      </c>
      <c r="I369" s="24" t="s">
        <v>1853</v>
      </c>
      <c r="J369" s="24" t="s">
        <v>1859</v>
      </c>
      <c r="K369" s="14" t="s">
        <v>2115</v>
      </c>
      <c r="L369" s="25" t="s">
        <v>2119</v>
      </c>
      <c r="M369" s="106" t="s">
        <v>2138</v>
      </c>
      <c r="N369" s="25" t="s">
        <v>51</v>
      </c>
      <c r="O369" s="25" t="s">
        <v>44</v>
      </c>
      <c r="P369" s="142" t="s">
        <v>3065</v>
      </c>
      <c r="Q369" s="14" t="s">
        <v>45</v>
      </c>
      <c r="R369" s="30">
        <v>1</v>
      </c>
      <c r="S369" s="26">
        <v>32957.050000000003</v>
      </c>
      <c r="T369" s="26">
        <v>0</v>
      </c>
      <c r="U369" s="26">
        <v>0</v>
      </c>
      <c r="V369" s="26">
        <v>32957.050000000003</v>
      </c>
      <c r="W369" s="26">
        <v>0</v>
      </c>
      <c r="X369" s="26">
        <v>0</v>
      </c>
      <c r="Y369" s="26">
        <v>0</v>
      </c>
      <c r="Z369" s="26">
        <v>0</v>
      </c>
      <c r="AA369" s="31">
        <v>0</v>
      </c>
      <c r="AB369" s="31">
        <v>0</v>
      </c>
      <c r="AC369" s="31">
        <v>0</v>
      </c>
      <c r="AD369" s="31">
        <v>0</v>
      </c>
      <c r="AE369" s="16" t="s">
        <v>41</v>
      </c>
      <c r="AF369" s="27">
        <v>0</v>
      </c>
      <c r="AG369" s="27">
        <v>0</v>
      </c>
      <c r="AH369" s="27">
        <v>0</v>
      </c>
      <c r="AI369" s="27">
        <v>0</v>
      </c>
      <c r="AJ369" s="27">
        <v>0</v>
      </c>
      <c r="AK369" s="27">
        <v>0</v>
      </c>
      <c r="AL369" s="27">
        <v>0</v>
      </c>
      <c r="AM369" s="15">
        <v>0</v>
      </c>
      <c r="AN369" s="15">
        <v>0</v>
      </c>
      <c r="AO369" s="15">
        <v>0</v>
      </c>
      <c r="AP369" s="15">
        <v>0</v>
      </c>
      <c r="AQ369" s="13"/>
      <c r="AR369" s="12">
        <f t="shared" si="129"/>
        <v>1</v>
      </c>
      <c r="AS369" s="12">
        <f t="shared" si="130"/>
        <v>0</v>
      </c>
      <c r="AT369" s="12" t="str">
        <f t="shared" si="142"/>
        <v>C6</v>
      </c>
      <c r="AU369" s="9">
        <f t="shared" si="143"/>
        <v>9</v>
      </c>
      <c r="AV369" s="4">
        <f t="shared" si="131"/>
        <v>1</v>
      </c>
      <c r="AW369" s="4">
        <f t="shared" si="132"/>
        <v>1</v>
      </c>
      <c r="AX369" s="4">
        <f t="shared" si="133"/>
        <v>1</v>
      </c>
      <c r="AY369" s="4">
        <f t="shared" si="134"/>
        <v>1</v>
      </c>
      <c r="AZ369" s="4">
        <f t="shared" si="135"/>
        <v>1</v>
      </c>
      <c r="BA369" s="4">
        <f t="shared" si="136"/>
        <v>1</v>
      </c>
      <c r="BB369" s="4">
        <f t="shared" si="137"/>
        <v>1</v>
      </c>
      <c r="BC369" s="7">
        <f t="shared" si="138"/>
        <v>0</v>
      </c>
      <c r="BD369" s="7">
        <f t="shared" si="144"/>
        <v>1</v>
      </c>
      <c r="BE369" s="7">
        <f t="shared" si="145"/>
        <v>0</v>
      </c>
      <c r="BF369" s="7">
        <f t="shared" si="146"/>
        <v>0</v>
      </c>
      <c r="BG369" s="7">
        <f t="shared" si="147"/>
        <v>1</v>
      </c>
      <c r="BH369" s="4">
        <f t="shared" si="148"/>
        <v>1</v>
      </c>
      <c r="BI369" s="4">
        <f t="shared" si="139"/>
        <v>1</v>
      </c>
      <c r="BJ369" s="4">
        <f t="shared" si="140"/>
        <v>0</v>
      </c>
      <c r="BK369" s="4">
        <f t="shared" si="141"/>
        <v>1</v>
      </c>
    </row>
    <row r="370" spans="1:63" ht="90" customHeight="1" x14ac:dyDescent="0.25">
      <c r="A370" s="17" t="s">
        <v>1847</v>
      </c>
      <c r="B370" s="23" t="s">
        <v>1848</v>
      </c>
      <c r="C370" s="23" t="s">
        <v>1860</v>
      </c>
      <c r="D370" s="18">
        <v>4</v>
      </c>
      <c r="E370" s="23" t="s">
        <v>1861</v>
      </c>
      <c r="F370" s="24" t="s">
        <v>1862</v>
      </c>
      <c r="G370" s="24" t="s">
        <v>1863</v>
      </c>
      <c r="H370" s="14" t="s">
        <v>2893</v>
      </c>
      <c r="I370" s="24" t="s">
        <v>1853</v>
      </c>
      <c r="J370" s="24" t="s">
        <v>1864</v>
      </c>
      <c r="K370" s="14" t="s">
        <v>2115</v>
      </c>
      <c r="L370" s="25" t="s">
        <v>2119</v>
      </c>
      <c r="M370" s="25" t="s">
        <v>2139</v>
      </c>
      <c r="N370" s="25" t="s">
        <v>51</v>
      </c>
      <c r="O370" s="25" t="s">
        <v>44</v>
      </c>
      <c r="P370" s="142" t="s">
        <v>3065</v>
      </c>
      <c r="Q370" s="25" t="s">
        <v>45</v>
      </c>
      <c r="R370" s="30">
        <v>1</v>
      </c>
      <c r="S370" s="26">
        <v>10948.56</v>
      </c>
      <c r="T370" s="26">
        <v>0</v>
      </c>
      <c r="U370" s="26">
        <v>0</v>
      </c>
      <c r="V370" s="26">
        <v>10948.56</v>
      </c>
      <c r="W370" s="26">
        <v>0</v>
      </c>
      <c r="X370" s="26">
        <v>0</v>
      </c>
      <c r="Y370" s="26">
        <v>0</v>
      </c>
      <c r="Z370" s="26">
        <v>0</v>
      </c>
      <c r="AA370" s="31">
        <v>0</v>
      </c>
      <c r="AB370" s="31">
        <v>0</v>
      </c>
      <c r="AC370" s="31">
        <v>0</v>
      </c>
      <c r="AD370" s="31">
        <v>0</v>
      </c>
      <c r="AE370" s="16" t="s">
        <v>41</v>
      </c>
      <c r="AF370" s="27">
        <v>0</v>
      </c>
      <c r="AG370" s="27">
        <v>0</v>
      </c>
      <c r="AH370" s="27">
        <v>0</v>
      </c>
      <c r="AI370" s="27">
        <v>0</v>
      </c>
      <c r="AJ370" s="27">
        <v>0</v>
      </c>
      <c r="AK370" s="27">
        <v>0</v>
      </c>
      <c r="AL370" s="27">
        <v>0</v>
      </c>
      <c r="AM370" s="15">
        <v>0</v>
      </c>
      <c r="AN370" s="15">
        <v>0</v>
      </c>
      <c r="AO370" s="15">
        <v>0</v>
      </c>
      <c r="AP370" s="15">
        <v>0</v>
      </c>
      <c r="AQ370" s="13"/>
      <c r="AR370" s="12">
        <f t="shared" si="129"/>
        <v>1</v>
      </c>
      <c r="AS370" s="12">
        <f t="shared" si="130"/>
        <v>0</v>
      </c>
      <c r="AT370" s="12" t="str">
        <f t="shared" si="142"/>
        <v>C7</v>
      </c>
      <c r="AU370" s="9">
        <f t="shared" si="143"/>
        <v>9</v>
      </c>
      <c r="AV370" s="4">
        <f t="shared" si="131"/>
        <v>1</v>
      </c>
      <c r="AW370" s="4">
        <f t="shared" si="132"/>
        <v>1</v>
      </c>
      <c r="AX370" s="4">
        <f t="shared" si="133"/>
        <v>1</v>
      </c>
      <c r="AY370" s="4">
        <f t="shared" si="134"/>
        <v>1</v>
      </c>
      <c r="AZ370" s="4">
        <f t="shared" si="135"/>
        <v>1</v>
      </c>
      <c r="BA370" s="4">
        <f t="shared" si="136"/>
        <v>1</v>
      </c>
      <c r="BB370" s="4">
        <f t="shared" si="137"/>
        <v>1</v>
      </c>
      <c r="BC370" s="7">
        <f t="shared" si="138"/>
        <v>0</v>
      </c>
      <c r="BD370" s="7">
        <f t="shared" si="144"/>
        <v>1</v>
      </c>
      <c r="BE370" s="7">
        <f t="shared" si="145"/>
        <v>0</v>
      </c>
      <c r="BF370" s="7">
        <f t="shared" si="146"/>
        <v>0</v>
      </c>
      <c r="BG370" s="7">
        <f t="shared" si="147"/>
        <v>1</v>
      </c>
      <c r="BH370" s="4">
        <f t="shared" si="148"/>
        <v>1</v>
      </c>
      <c r="BI370" s="4">
        <f t="shared" si="139"/>
        <v>1</v>
      </c>
      <c r="BJ370" s="4">
        <f t="shared" si="140"/>
        <v>0</v>
      </c>
      <c r="BK370" s="4">
        <f t="shared" si="141"/>
        <v>1</v>
      </c>
    </row>
    <row r="371" spans="1:63" ht="90" customHeight="1" x14ac:dyDescent="0.25">
      <c r="A371" s="17" t="s">
        <v>1847</v>
      </c>
      <c r="B371" s="23" t="s">
        <v>1848</v>
      </c>
      <c r="C371" s="23" t="s">
        <v>1849</v>
      </c>
      <c r="D371" s="18">
        <v>2</v>
      </c>
      <c r="E371" s="23" t="s">
        <v>1850</v>
      </c>
      <c r="F371" s="24" t="s">
        <v>1851</v>
      </c>
      <c r="G371" s="24" t="s">
        <v>1852</v>
      </c>
      <c r="H371" s="14" t="s">
        <v>2893</v>
      </c>
      <c r="I371" s="24" t="s">
        <v>1853</v>
      </c>
      <c r="J371" s="24" t="s">
        <v>1854</v>
      </c>
      <c r="K371" s="14" t="s">
        <v>2115</v>
      </c>
      <c r="L371" s="14" t="s">
        <v>2117</v>
      </c>
      <c r="M371" s="25" t="s">
        <v>2131</v>
      </c>
      <c r="N371" s="25" t="s">
        <v>51</v>
      </c>
      <c r="O371" s="25" t="s">
        <v>44</v>
      </c>
      <c r="P371" s="142" t="s">
        <v>3065</v>
      </c>
      <c r="Q371" s="14" t="s">
        <v>111</v>
      </c>
      <c r="R371" s="30">
        <v>1</v>
      </c>
      <c r="S371" s="26">
        <v>76692</v>
      </c>
      <c r="T371" s="26">
        <v>0</v>
      </c>
      <c r="U371" s="26">
        <v>0</v>
      </c>
      <c r="V371" s="26">
        <v>76692</v>
      </c>
      <c r="W371" s="26">
        <v>0</v>
      </c>
      <c r="X371" s="26">
        <v>0</v>
      </c>
      <c r="Y371" s="26">
        <v>0</v>
      </c>
      <c r="Z371" s="26">
        <v>0</v>
      </c>
      <c r="AA371" s="31">
        <v>0</v>
      </c>
      <c r="AB371" s="31">
        <v>0</v>
      </c>
      <c r="AC371" s="31">
        <v>0</v>
      </c>
      <c r="AD371" s="31">
        <v>0</v>
      </c>
      <c r="AE371" s="16" t="s">
        <v>41</v>
      </c>
      <c r="AF371" s="27">
        <v>0</v>
      </c>
      <c r="AG371" s="27">
        <v>0</v>
      </c>
      <c r="AH371" s="27">
        <v>0</v>
      </c>
      <c r="AI371" s="27">
        <v>0</v>
      </c>
      <c r="AJ371" s="27">
        <v>0</v>
      </c>
      <c r="AK371" s="27">
        <v>0</v>
      </c>
      <c r="AL371" s="27">
        <v>0</v>
      </c>
      <c r="AM371" s="15">
        <v>0</v>
      </c>
      <c r="AN371" s="15">
        <v>0</v>
      </c>
      <c r="AO371" s="15">
        <v>0</v>
      </c>
      <c r="AP371" s="15">
        <v>0</v>
      </c>
      <c r="AQ371" s="13"/>
      <c r="AR371" s="12">
        <f t="shared" si="129"/>
        <v>1</v>
      </c>
      <c r="AS371" s="12">
        <f t="shared" si="130"/>
        <v>0</v>
      </c>
      <c r="AT371" s="12" t="str">
        <f t="shared" si="142"/>
        <v>B4</v>
      </c>
      <c r="AU371" s="9">
        <f t="shared" si="143"/>
        <v>8</v>
      </c>
      <c r="AV371" s="4">
        <f t="shared" si="131"/>
        <v>1</v>
      </c>
      <c r="AW371" s="4">
        <f t="shared" si="132"/>
        <v>1</v>
      </c>
      <c r="AX371" s="4">
        <f t="shared" si="133"/>
        <v>1</v>
      </c>
      <c r="AY371" s="4">
        <f t="shared" si="134"/>
        <v>1</v>
      </c>
      <c r="AZ371" s="4">
        <f t="shared" si="135"/>
        <v>1</v>
      </c>
      <c r="BA371" s="4">
        <f t="shared" si="136"/>
        <v>1</v>
      </c>
      <c r="BB371" s="4">
        <f t="shared" si="137"/>
        <v>1</v>
      </c>
      <c r="BC371" s="7">
        <f t="shared" si="138"/>
        <v>0</v>
      </c>
      <c r="BD371" s="7">
        <f t="shared" si="144"/>
        <v>1</v>
      </c>
      <c r="BE371" s="7">
        <f t="shared" si="145"/>
        <v>0</v>
      </c>
      <c r="BF371" s="7">
        <f t="shared" si="146"/>
        <v>0</v>
      </c>
      <c r="BG371" s="7">
        <f t="shared" si="147"/>
        <v>1</v>
      </c>
      <c r="BH371" s="4">
        <f t="shared" si="148"/>
        <v>1</v>
      </c>
      <c r="BI371" s="4">
        <f t="shared" si="139"/>
        <v>0</v>
      </c>
      <c r="BJ371" s="4">
        <f t="shared" si="140"/>
        <v>0</v>
      </c>
      <c r="BK371" s="4">
        <f t="shared" si="141"/>
        <v>0</v>
      </c>
    </row>
    <row r="372" spans="1:63" ht="90" customHeight="1" x14ac:dyDescent="0.25">
      <c r="A372" s="17" t="s">
        <v>1847</v>
      </c>
      <c r="B372" s="23" t="s">
        <v>1848</v>
      </c>
      <c r="C372" s="23" t="s">
        <v>1865</v>
      </c>
      <c r="D372" s="18">
        <v>5</v>
      </c>
      <c r="E372" s="23" t="s">
        <v>1866</v>
      </c>
      <c r="F372" s="24" t="s">
        <v>1867</v>
      </c>
      <c r="G372" s="24" t="s">
        <v>1868</v>
      </c>
      <c r="H372" s="14" t="s">
        <v>2893</v>
      </c>
      <c r="I372" s="24" t="s">
        <v>1869</v>
      </c>
      <c r="J372" s="24" t="s">
        <v>1870</v>
      </c>
      <c r="K372" s="14" t="s">
        <v>2115</v>
      </c>
      <c r="L372" s="25" t="s">
        <v>2119</v>
      </c>
      <c r="M372" s="25" t="s">
        <v>2139</v>
      </c>
      <c r="N372" s="25" t="s">
        <v>51</v>
      </c>
      <c r="O372" s="25" t="s">
        <v>44</v>
      </c>
      <c r="P372" s="142" t="s">
        <v>3065</v>
      </c>
      <c r="Q372" s="14" t="s">
        <v>45</v>
      </c>
      <c r="R372" s="30">
        <v>1</v>
      </c>
      <c r="S372" s="26">
        <v>14248.08</v>
      </c>
      <c r="T372" s="26">
        <v>0</v>
      </c>
      <c r="U372" s="26">
        <v>0</v>
      </c>
      <c r="V372" s="26">
        <v>14248.08</v>
      </c>
      <c r="W372" s="26">
        <v>0</v>
      </c>
      <c r="X372" s="26">
        <v>0</v>
      </c>
      <c r="Y372" s="26">
        <v>0</v>
      </c>
      <c r="Z372" s="26">
        <v>0</v>
      </c>
      <c r="AA372" s="31">
        <v>0</v>
      </c>
      <c r="AB372" s="31">
        <v>0</v>
      </c>
      <c r="AC372" s="31">
        <v>0</v>
      </c>
      <c r="AD372" s="31">
        <v>0</v>
      </c>
      <c r="AE372" s="16" t="s">
        <v>41</v>
      </c>
      <c r="AF372" s="27">
        <v>0</v>
      </c>
      <c r="AG372" s="27">
        <v>0</v>
      </c>
      <c r="AH372" s="27">
        <v>0</v>
      </c>
      <c r="AI372" s="27">
        <v>0</v>
      </c>
      <c r="AJ372" s="27">
        <v>0</v>
      </c>
      <c r="AK372" s="27">
        <v>0</v>
      </c>
      <c r="AL372" s="27">
        <v>0</v>
      </c>
      <c r="AM372" s="15">
        <v>0</v>
      </c>
      <c r="AN372" s="15">
        <v>0</v>
      </c>
      <c r="AO372" s="15">
        <v>0</v>
      </c>
      <c r="AP372" s="15">
        <v>0</v>
      </c>
      <c r="AQ372" s="13"/>
      <c r="AR372" s="12">
        <f t="shared" si="129"/>
        <v>1</v>
      </c>
      <c r="AS372" s="12">
        <f t="shared" si="130"/>
        <v>0</v>
      </c>
      <c r="AT372" s="12" t="str">
        <f t="shared" si="142"/>
        <v>C7</v>
      </c>
      <c r="AU372" s="9">
        <f t="shared" si="143"/>
        <v>9</v>
      </c>
      <c r="AV372" s="4">
        <f t="shared" si="131"/>
        <v>1</v>
      </c>
      <c r="AW372" s="4">
        <f t="shared" si="132"/>
        <v>1</v>
      </c>
      <c r="AX372" s="4">
        <f t="shared" si="133"/>
        <v>1</v>
      </c>
      <c r="AY372" s="4">
        <f t="shared" si="134"/>
        <v>1</v>
      </c>
      <c r="AZ372" s="4">
        <f t="shared" si="135"/>
        <v>1</v>
      </c>
      <c r="BA372" s="4">
        <f t="shared" si="136"/>
        <v>1</v>
      </c>
      <c r="BB372" s="4">
        <f t="shared" si="137"/>
        <v>1</v>
      </c>
      <c r="BC372" s="7">
        <f t="shared" si="138"/>
        <v>0</v>
      </c>
      <c r="BD372" s="7">
        <f t="shared" si="144"/>
        <v>1</v>
      </c>
      <c r="BE372" s="7">
        <f t="shared" si="145"/>
        <v>0</v>
      </c>
      <c r="BF372" s="7">
        <f t="shared" si="146"/>
        <v>0</v>
      </c>
      <c r="BG372" s="7">
        <f t="shared" si="147"/>
        <v>1</v>
      </c>
      <c r="BH372" s="4">
        <f t="shared" si="148"/>
        <v>1</v>
      </c>
      <c r="BI372" s="4">
        <f t="shared" si="139"/>
        <v>1</v>
      </c>
      <c r="BJ372" s="4">
        <f t="shared" si="140"/>
        <v>0</v>
      </c>
      <c r="BK372" s="4">
        <f t="shared" si="141"/>
        <v>1</v>
      </c>
    </row>
    <row r="373" spans="1:63" ht="90" customHeight="1" x14ac:dyDescent="0.25">
      <c r="A373" s="54" t="s">
        <v>1012</v>
      </c>
      <c r="B373" s="55" t="s">
        <v>1125</v>
      </c>
      <c r="C373" s="55" t="s">
        <v>1129</v>
      </c>
      <c r="D373" s="56">
        <v>6</v>
      </c>
      <c r="E373" s="55" t="s">
        <v>1130</v>
      </c>
      <c r="F373" s="29" t="s">
        <v>1131</v>
      </c>
      <c r="G373" s="29" t="s">
        <v>1132</v>
      </c>
      <c r="H373" s="14" t="s">
        <v>2893</v>
      </c>
      <c r="I373" s="29" t="s">
        <v>2062</v>
      </c>
      <c r="J373" s="29" t="s">
        <v>1133</v>
      </c>
      <c r="K373" s="14" t="s">
        <v>2115</v>
      </c>
      <c r="L373" s="25" t="s">
        <v>2116</v>
      </c>
      <c r="M373" s="25" t="s">
        <v>2126</v>
      </c>
      <c r="N373" s="14" t="s">
        <v>265</v>
      </c>
      <c r="O373" s="25" t="s">
        <v>44</v>
      </c>
      <c r="P373" s="142" t="s">
        <v>3065</v>
      </c>
      <c r="Q373" s="14" t="s">
        <v>45</v>
      </c>
      <c r="R373" s="22">
        <v>1</v>
      </c>
      <c r="S373" s="57">
        <v>315982</v>
      </c>
      <c r="T373" s="57">
        <v>0</v>
      </c>
      <c r="U373" s="31">
        <v>0</v>
      </c>
      <c r="V373" s="36">
        <v>0</v>
      </c>
      <c r="W373" s="57">
        <v>150000</v>
      </c>
      <c r="X373" s="57">
        <v>165982</v>
      </c>
      <c r="Y373" s="57">
        <v>0</v>
      </c>
      <c r="Z373" s="57">
        <v>0</v>
      </c>
      <c r="AA373" s="31">
        <v>0</v>
      </c>
      <c r="AB373" s="31">
        <v>0</v>
      </c>
      <c r="AC373" s="31">
        <v>0</v>
      </c>
      <c r="AD373" s="31">
        <v>0</v>
      </c>
      <c r="AE373" s="16" t="s">
        <v>41</v>
      </c>
      <c r="AF373" s="57">
        <v>0</v>
      </c>
      <c r="AG373" s="57">
        <v>0</v>
      </c>
      <c r="AH373" s="57">
        <v>0</v>
      </c>
      <c r="AI373" s="57">
        <v>0</v>
      </c>
      <c r="AJ373" s="57">
        <v>0</v>
      </c>
      <c r="AK373" s="57">
        <v>0</v>
      </c>
      <c r="AL373" s="57">
        <v>0</v>
      </c>
      <c r="AM373" s="15">
        <v>0</v>
      </c>
      <c r="AN373" s="15">
        <v>0</v>
      </c>
      <c r="AO373" s="15">
        <v>0</v>
      </c>
      <c r="AP373" s="15">
        <v>0</v>
      </c>
      <c r="AQ373" s="29"/>
      <c r="AR373" s="12">
        <f t="shared" si="129"/>
        <v>0</v>
      </c>
      <c r="AS373" s="12">
        <f t="shared" si="130"/>
        <v>0</v>
      </c>
      <c r="AT373" s="12" t="str">
        <f t="shared" si="142"/>
        <v>A3</v>
      </c>
      <c r="AU373" s="9">
        <f t="shared" si="143"/>
        <v>8</v>
      </c>
      <c r="AV373" s="4">
        <f t="shared" si="131"/>
        <v>1</v>
      </c>
      <c r="AW373" s="4">
        <f t="shared" si="132"/>
        <v>1</v>
      </c>
      <c r="AX373" s="4">
        <f t="shared" si="133"/>
        <v>1</v>
      </c>
      <c r="AY373" s="4">
        <f t="shared" si="134"/>
        <v>1</v>
      </c>
      <c r="AZ373" s="4">
        <f t="shared" si="135"/>
        <v>1</v>
      </c>
      <c r="BA373" s="4">
        <f t="shared" si="136"/>
        <v>1</v>
      </c>
      <c r="BB373" s="4">
        <f t="shared" si="137"/>
        <v>1</v>
      </c>
      <c r="BC373" s="7">
        <f t="shared" si="138"/>
        <v>0</v>
      </c>
      <c r="BD373" s="7">
        <f t="shared" si="144"/>
        <v>1</v>
      </c>
      <c r="BE373" s="7">
        <f t="shared" si="145"/>
        <v>0</v>
      </c>
      <c r="BF373" s="7">
        <f t="shared" si="146"/>
        <v>0</v>
      </c>
      <c r="BG373" s="7">
        <f t="shared" si="147"/>
        <v>1</v>
      </c>
      <c r="BH373" s="4">
        <f t="shared" si="148"/>
        <v>1</v>
      </c>
      <c r="BI373" s="4">
        <f t="shared" si="139"/>
        <v>0</v>
      </c>
      <c r="BJ373" s="4">
        <f t="shared" si="140"/>
        <v>0</v>
      </c>
      <c r="BK373" s="4">
        <f t="shared" si="141"/>
        <v>0</v>
      </c>
    </row>
    <row r="374" spans="1:63" ht="90" customHeight="1" x14ac:dyDescent="0.25">
      <c r="A374" s="17" t="s">
        <v>1847</v>
      </c>
      <c r="B374" s="23" t="s">
        <v>1848</v>
      </c>
      <c r="C374" s="23" t="s">
        <v>1895</v>
      </c>
      <c r="D374" s="18">
        <v>9</v>
      </c>
      <c r="E374" s="23" t="s">
        <v>1896</v>
      </c>
      <c r="F374" s="24" t="s">
        <v>1897</v>
      </c>
      <c r="G374" s="24" t="s">
        <v>1898</v>
      </c>
      <c r="H374" s="14" t="s">
        <v>2893</v>
      </c>
      <c r="I374" s="24" t="s">
        <v>1893</v>
      </c>
      <c r="J374" s="24" t="s">
        <v>1899</v>
      </c>
      <c r="K374" s="14" t="s">
        <v>2115</v>
      </c>
      <c r="L374" s="25" t="s">
        <v>2120</v>
      </c>
      <c r="M374" s="25" t="s">
        <v>2142</v>
      </c>
      <c r="N374" s="25" t="s">
        <v>51</v>
      </c>
      <c r="O374" s="25" t="s">
        <v>44</v>
      </c>
      <c r="P374" s="142" t="s">
        <v>3065</v>
      </c>
      <c r="Q374" s="14" t="s">
        <v>45</v>
      </c>
      <c r="R374" s="30">
        <v>1</v>
      </c>
      <c r="S374" s="26">
        <v>50000</v>
      </c>
      <c r="T374" s="26">
        <v>0</v>
      </c>
      <c r="U374" s="26">
        <v>0</v>
      </c>
      <c r="V374" s="26">
        <v>50000</v>
      </c>
      <c r="W374" s="26">
        <v>0</v>
      </c>
      <c r="X374" s="26">
        <v>0</v>
      </c>
      <c r="Y374" s="26">
        <v>0</v>
      </c>
      <c r="Z374" s="26">
        <v>0</v>
      </c>
      <c r="AA374" s="31">
        <v>0</v>
      </c>
      <c r="AB374" s="31">
        <v>0</v>
      </c>
      <c r="AC374" s="31">
        <v>0</v>
      </c>
      <c r="AD374" s="31">
        <v>0</v>
      </c>
      <c r="AE374" s="16" t="s">
        <v>41</v>
      </c>
      <c r="AF374" s="27">
        <v>0</v>
      </c>
      <c r="AG374" s="27">
        <v>0</v>
      </c>
      <c r="AH374" s="27">
        <v>0</v>
      </c>
      <c r="AI374" s="27">
        <v>0</v>
      </c>
      <c r="AJ374" s="27">
        <v>0</v>
      </c>
      <c r="AK374" s="27">
        <v>0</v>
      </c>
      <c r="AL374" s="27">
        <v>0</v>
      </c>
      <c r="AM374" s="15">
        <v>0</v>
      </c>
      <c r="AN374" s="15">
        <v>0</v>
      </c>
      <c r="AO374" s="15">
        <v>0</v>
      </c>
      <c r="AP374" s="15">
        <v>0</v>
      </c>
      <c r="AQ374" s="13"/>
      <c r="AR374" s="12">
        <f t="shared" si="129"/>
        <v>1</v>
      </c>
      <c r="AS374" s="12">
        <f t="shared" si="130"/>
        <v>0</v>
      </c>
      <c r="AT374" s="12" t="str">
        <f t="shared" si="142"/>
        <v>D2</v>
      </c>
      <c r="AU374" s="9">
        <f t="shared" si="143"/>
        <v>9</v>
      </c>
      <c r="AV374" s="4">
        <f t="shared" si="131"/>
        <v>1</v>
      </c>
      <c r="AW374" s="4">
        <f t="shared" si="132"/>
        <v>1</v>
      </c>
      <c r="AX374" s="4">
        <f t="shared" si="133"/>
        <v>1</v>
      </c>
      <c r="AY374" s="4">
        <f t="shared" si="134"/>
        <v>1</v>
      </c>
      <c r="AZ374" s="4">
        <f t="shared" si="135"/>
        <v>1</v>
      </c>
      <c r="BA374" s="4">
        <f t="shared" si="136"/>
        <v>1</v>
      </c>
      <c r="BB374" s="4">
        <f t="shared" si="137"/>
        <v>1</v>
      </c>
      <c r="BC374" s="7">
        <f t="shared" si="138"/>
        <v>0</v>
      </c>
      <c r="BD374" s="7">
        <f t="shared" si="144"/>
        <v>1</v>
      </c>
      <c r="BE374" s="7">
        <f t="shared" si="145"/>
        <v>0</v>
      </c>
      <c r="BF374" s="7">
        <f t="shared" si="146"/>
        <v>0</v>
      </c>
      <c r="BG374" s="7">
        <f t="shared" si="147"/>
        <v>1</v>
      </c>
      <c r="BH374" s="4">
        <f t="shared" si="148"/>
        <v>1</v>
      </c>
      <c r="BI374" s="4">
        <f t="shared" si="139"/>
        <v>1</v>
      </c>
      <c r="BJ374" s="4">
        <f t="shared" si="140"/>
        <v>0</v>
      </c>
      <c r="BK374" s="4">
        <f t="shared" si="141"/>
        <v>1</v>
      </c>
    </row>
    <row r="375" spans="1:63" ht="90" customHeight="1" x14ac:dyDescent="0.25">
      <c r="A375" s="17" t="s">
        <v>1932</v>
      </c>
      <c r="B375" s="23" t="s">
        <v>1933</v>
      </c>
      <c r="C375" s="23" t="s">
        <v>1951</v>
      </c>
      <c r="D375" s="25">
        <v>8</v>
      </c>
      <c r="E375" s="23" t="s">
        <v>1952</v>
      </c>
      <c r="F375" s="24" t="s">
        <v>1953</v>
      </c>
      <c r="G375" s="24" t="s">
        <v>1954</v>
      </c>
      <c r="H375" s="14" t="s">
        <v>2893</v>
      </c>
      <c r="I375" s="24" t="s">
        <v>1948</v>
      </c>
      <c r="J375" s="24" t="s">
        <v>1955</v>
      </c>
      <c r="K375" s="14" t="s">
        <v>2115</v>
      </c>
      <c r="L375" s="25" t="s">
        <v>2119</v>
      </c>
      <c r="M375" s="25" t="s">
        <v>2140</v>
      </c>
      <c r="N375" s="25" t="s">
        <v>51</v>
      </c>
      <c r="O375" s="25" t="s">
        <v>44</v>
      </c>
      <c r="P375" s="142" t="s">
        <v>3065</v>
      </c>
      <c r="Q375" s="14" t="s">
        <v>45</v>
      </c>
      <c r="R375" s="22">
        <v>1</v>
      </c>
      <c r="S375" s="26">
        <v>60000</v>
      </c>
      <c r="T375" s="26">
        <v>0</v>
      </c>
      <c r="U375" s="26">
        <v>0</v>
      </c>
      <c r="V375" s="26">
        <v>0</v>
      </c>
      <c r="W375" s="26">
        <v>30000</v>
      </c>
      <c r="X375" s="26">
        <v>0</v>
      </c>
      <c r="Y375" s="26">
        <v>0</v>
      </c>
      <c r="Z375" s="26">
        <v>30000</v>
      </c>
      <c r="AA375" s="31">
        <v>0</v>
      </c>
      <c r="AB375" s="31">
        <v>0</v>
      </c>
      <c r="AC375" s="31">
        <v>0</v>
      </c>
      <c r="AD375" s="31">
        <v>0</v>
      </c>
      <c r="AE375" s="16" t="s">
        <v>41</v>
      </c>
      <c r="AF375" s="28">
        <v>0</v>
      </c>
      <c r="AG375" s="28">
        <v>0</v>
      </c>
      <c r="AH375" s="28">
        <v>0</v>
      </c>
      <c r="AI375" s="28">
        <v>0</v>
      </c>
      <c r="AJ375" s="28">
        <v>0</v>
      </c>
      <c r="AK375" s="28">
        <v>0</v>
      </c>
      <c r="AL375" s="28">
        <v>0</v>
      </c>
      <c r="AM375" s="15">
        <v>0</v>
      </c>
      <c r="AN375" s="15">
        <v>0</v>
      </c>
      <c r="AO375" s="15">
        <v>0</v>
      </c>
      <c r="AP375" s="15">
        <v>0</v>
      </c>
      <c r="AQ375" s="13" t="s">
        <v>1956</v>
      </c>
      <c r="AR375" s="12">
        <f t="shared" si="129"/>
        <v>1</v>
      </c>
      <c r="AS375" s="12">
        <f t="shared" si="130"/>
        <v>0</v>
      </c>
      <c r="AT375" s="12" t="str">
        <f t="shared" si="142"/>
        <v>C8</v>
      </c>
      <c r="AU375" s="9">
        <f t="shared" si="143"/>
        <v>9</v>
      </c>
      <c r="AV375" s="4">
        <f t="shared" si="131"/>
        <v>1</v>
      </c>
      <c r="AW375" s="4">
        <f t="shared" si="132"/>
        <v>1</v>
      </c>
      <c r="AX375" s="4">
        <f t="shared" si="133"/>
        <v>1</v>
      </c>
      <c r="AY375" s="4">
        <f t="shared" si="134"/>
        <v>1</v>
      </c>
      <c r="AZ375" s="4">
        <f t="shared" si="135"/>
        <v>1</v>
      </c>
      <c r="BA375" s="4">
        <f t="shared" si="136"/>
        <v>1</v>
      </c>
      <c r="BB375" s="4">
        <f t="shared" si="137"/>
        <v>1</v>
      </c>
      <c r="BC375" s="7">
        <f t="shared" si="138"/>
        <v>0</v>
      </c>
      <c r="BD375" s="7">
        <f t="shared" si="144"/>
        <v>1</v>
      </c>
      <c r="BE375" s="7">
        <f t="shared" si="145"/>
        <v>0</v>
      </c>
      <c r="BF375" s="7">
        <f t="shared" si="146"/>
        <v>0</v>
      </c>
      <c r="BG375" s="7">
        <f t="shared" si="147"/>
        <v>1</v>
      </c>
      <c r="BH375" s="4">
        <f t="shared" si="148"/>
        <v>1</v>
      </c>
      <c r="BI375" s="4">
        <f t="shared" si="139"/>
        <v>1</v>
      </c>
      <c r="BJ375" s="4">
        <f t="shared" si="140"/>
        <v>0</v>
      </c>
      <c r="BK375" s="4">
        <f t="shared" si="141"/>
        <v>1</v>
      </c>
    </row>
    <row r="376" spans="1:63" ht="90" customHeight="1" x14ac:dyDescent="0.25">
      <c r="A376" s="17" t="s">
        <v>52</v>
      </c>
      <c r="B376" s="23" t="s">
        <v>53</v>
      </c>
      <c r="C376" s="23" t="s">
        <v>103</v>
      </c>
      <c r="D376" s="18">
        <v>8</v>
      </c>
      <c r="E376" s="23" t="s">
        <v>104</v>
      </c>
      <c r="F376" s="23" t="s">
        <v>105</v>
      </c>
      <c r="G376" s="24" t="s">
        <v>63</v>
      </c>
      <c r="H376" s="14" t="s">
        <v>2893</v>
      </c>
      <c r="I376" s="24" t="s">
        <v>2043</v>
      </c>
      <c r="J376" s="24" t="s">
        <v>64</v>
      </c>
      <c r="K376" s="14" t="s">
        <v>2115</v>
      </c>
      <c r="L376" s="25" t="s">
        <v>2116</v>
      </c>
      <c r="M376" s="25" t="s">
        <v>2125</v>
      </c>
      <c r="N376" s="25" t="s">
        <v>51</v>
      </c>
      <c r="O376" s="25" t="s">
        <v>44</v>
      </c>
      <c r="P376" s="142" t="s">
        <v>3065</v>
      </c>
      <c r="Q376" s="25" t="s">
        <v>45</v>
      </c>
      <c r="R376" s="30">
        <v>1</v>
      </c>
      <c r="S376" s="21">
        <v>80000</v>
      </c>
      <c r="T376" s="31">
        <v>0</v>
      </c>
      <c r="U376" s="31">
        <v>0</v>
      </c>
      <c r="V376" s="31">
        <v>80000</v>
      </c>
      <c r="W376" s="31">
        <v>0</v>
      </c>
      <c r="X376" s="31">
        <v>0</v>
      </c>
      <c r="Y376" s="31">
        <v>0</v>
      </c>
      <c r="Z376" s="31">
        <v>0</v>
      </c>
      <c r="AA376" s="31">
        <v>0</v>
      </c>
      <c r="AB376" s="31">
        <v>0</v>
      </c>
      <c r="AC376" s="31">
        <v>0</v>
      </c>
      <c r="AD376" s="31">
        <v>0</v>
      </c>
      <c r="AE376" s="16" t="s">
        <v>41</v>
      </c>
      <c r="AF376" s="15">
        <v>0</v>
      </c>
      <c r="AG376" s="15">
        <v>0</v>
      </c>
      <c r="AH376" s="15">
        <v>0</v>
      </c>
      <c r="AI376" s="15">
        <v>0</v>
      </c>
      <c r="AJ376" s="15">
        <v>0</v>
      </c>
      <c r="AK376" s="15">
        <v>0</v>
      </c>
      <c r="AL376" s="15">
        <v>0</v>
      </c>
      <c r="AM376" s="15">
        <v>0</v>
      </c>
      <c r="AN376" s="15">
        <v>0</v>
      </c>
      <c r="AO376" s="15">
        <v>0</v>
      </c>
      <c r="AP376" s="15">
        <v>0</v>
      </c>
      <c r="AQ376" s="13"/>
      <c r="AR376" s="12">
        <f t="shared" si="129"/>
        <v>1</v>
      </c>
      <c r="AS376" s="12">
        <f t="shared" si="130"/>
        <v>0</v>
      </c>
      <c r="AT376" s="12" t="str">
        <f t="shared" si="142"/>
        <v>A2</v>
      </c>
      <c r="AU376" s="9">
        <f t="shared" si="143"/>
        <v>9</v>
      </c>
      <c r="AV376" s="4">
        <f t="shared" si="131"/>
        <v>1</v>
      </c>
      <c r="AW376" s="4">
        <f t="shared" si="132"/>
        <v>1</v>
      </c>
      <c r="AX376" s="4">
        <f t="shared" si="133"/>
        <v>1</v>
      </c>
      <c r="AY376" s="4">
        <f t="shared" si="134"/>
        <v>1</v>
      </c>
      <c r="AZ376" s="4">
        <f t="shared" si="135"/>
        <v>1</v>
      </c>
      <c r="BA376" s="4">
        <f t="shared" si="136"/>
        <v>1</v>
      </c>
      <c r="BB376" s="4">
        <f t="shared" si="137"/>
        <v>1</v>
      </c>
      <c r="BC376" s="7">
        <f t="shared" si="138"/>
        <v>0</v>
      </c>
      <c r="BD376" s="7">
        <f t="shared" si="144"/>
        <v>1</v>
      </c>
      <c r="BE376" s="7">
        <f t="shared" si="145"/>
        <v>0</v>
      </c>
      <c r="BF376" s="7">
        <f t="shared" si="146"/>
        <v>0</v>
      </c>
      <c r="BG376" s="7">
        <f t="shared" si="147"/>
        <v>1</v>
      </c>
      <c r="BH376" s="4">
        <f t="shared" si="148"/>
        <v>1</v>
      </c>
      <c r="BI376" s="4">
        <f t="shared" si="139"/>
        <v>1</v>
      </c>
      <c r="BJ376" s="4">
        <f t="shared" si="140"/>
        <v>0</v>
      </c>
      <c r="BK376" s="4">
        <f t="shared" si="141"/>
        <v>1</v>
      </c>
    </row>
    <row r="377" spans="1:63" ht="90" customHeight="1" x14ac:dyDescent="0.25">
      <c r="A377" s="17" t="s">
        <v>197</v>
      </c>
      <c r="B377" s="23" t="s">
        <v>198</v>
      </c>
      <c r="C377" s="23" t="s">
        <v>199</v>
      </c>
      <c r="D377" s="18">
        <v>3</v>
      </c>
      <c r="E377" s="23" t="s">
        <v>200</v>
      </c>
      <c r="F377" s="24" t="s">
        <v>201</v>
      </c>
      <c r="G377" s="24" t="s">
        <v>202</v>
      </c>
      <c r="H377" s="14" t="s">
        <v>2893</v>
      </c>
      <c r="I377" s="24" t="s">
        <v>203</v>
      </c>
      <c r="J377" s="24" t="s">
        <v>204</v>
      </c>
      <c r="K377" s="14" t="s">
        <v>2115</v>
      </c>
      <c r="L377" s="25" t="s">
        <v>2119</v>
      </c>
      <c r="M377" s="25" t="s">
        <v>2150</v>
      </c>
      <c r="N377" s="25" t="s">
        <v>51</v>
      </c>
      <c r="O377" s="25" t="s">
        <v>44</v>
      </c>
      <c r="P377" s="142" t="s">
        <v>3065</v>
      </c>
      <c r="Q377" s="14" t="s">
        <v>45</v>
      </c>
      <c r="R377" s="22">
        <v>1</v>
      </c>
      <c r="S377" s="31">
        <v>35000</v>
      </c>
      <c r="T377" s="31">
        <v>0</v>
      </c>
      <c r="U377" s="31">
        <v>0</v>
      </c>
      <c r="V377" s="31">
        <v>35000</v>
      </c>
      <c r="W377" s="31">
        <v>0</v>
      </c>
      <c r="X377" s="31">
        <v>0</v>
      </c>
      <c r="Y377" s="31">
        <v>0</v>
      </c>
      <c r="Z377" s="31">
        <v>0</v>
      </c>
      <c r="AA377" s="31">
        <v>0</v>
      </c>
      <c r="AB377" s="31">
        <v>0</v>
      </c>
      <c r="AC377" s="31">
        <v>0</v>
      </c>
      <c r="AD377" s="31">
        <v>0</v>
      </c>
      <c r="AE377" s="16" t="s">
        <v>41</v>
      </c>
      <c r="AF377" s="15">
        <v>0</v>
      </c>
      <c r="AG377" s="15">
        <v>0</v>
      </c>
      <c r="AH377" s="15">
        <v>0</v>
      </c>
      <c r="AI377" s="15">
        <v>0</v>
      </c>
      <c r="AJ377" s="15">
        <v>0</v>
      </c>
      <c r="AK377" s="15">
        <v>0</v>
      </c>
      <c r="AL377" s="15">
        <v>0</v>
      </c>
      <c r="AM377" s="15">
        <v>0</v>
      </c>
      <c r="AN377" s="15">
        <v>0</v>
      </c>
      <c r="AO377" s="15">
        <v>0</v>
      </c>
      <c r="AP377" s="15">
        <v>0</v>
      </c>
      <c r="AQ377" s="13" t="s">
        <v>205</v>
      </c>
      <c r="AR377" s="12">
        <f t="shared" si="129"/>
        <v>1</v>
      </c>
      <c r="AS377" s="12">
        <f t="shared" si="130"/>
        <v>0</v>
      </c>
      <c r="AT377" s="12" t="str">
        <f t="shared" si="142"/>
        <v>C90</v>
      </c>
      <c r="AU377" s="9">
        <f t="shared" si="143"/>
        <v>9</v>
      </c>
      <c r="AV377" s="4">
        <f t="shared" si="131"/>
        <v>1</v>
      </c>
      <c r="AW377" s="4">
        <f t="shared" si="132"/>
        <v>1</v>
      </c>
      <c r="AX377" s="4">
        <f t="shared" si="133"/>
        <v>1</v>
      </c>
      <c r="AY377" s="4">
        <f t="shared" si="134"/>
        <v>1</v>
      </c>
      <c r="AZ377" s="4">
        <f t="shared" si="135"/>
        <v>1</v>
      </c>
      <c r="BA377" s="4">
        <f t="shared" si="136"/>
        <v>1</v>
      </c>
      <c r="BB377" s="4">
        <f t="shared" si="137"/>
        <v>1</v>
      </c>
      <c r="BC377" s="7">
        <f t="shared" si="138"/>
        <v>0</v>
      </c>
      <c r="BD377" s="7">
        <f t="shared" si="144"/>
        <v>1</v>
      </c>
      <c r="BE377" s="7">
        <f t="shared" si="145"/>
        <v>0</v>
      </c>
      <c r="BF377" s="7">
        <f t="shared" si="146"/>
        <v>0</v>
      </c>
      <c r="BG377" s="7">
        <f t="shared" si="147"/>
        <v>1</v>
      </c>
      <c r="BH377" s="4">
        <f t="shared" si="148"/>
        <v>1</v>
      </c>
      <c r="BI377" s="4">
        <f t="shared" si="139"/>
        <v>1</v>
      </c>
      <c r="BJ377" s="4">
        <f t="shared" si="140"/>
        <v>0</v>
      </c>
      <c r="BK377" s="4">
        <f t="shared" si="141"/>
        <v>1</v>
      </c>
    </row>
    <row r="378" spans="1:63" ht="90" customHeight="1" x14ac:dyDescent="0.25">
      <c r="A378" s="17" t="s">
        <v>1932</v>
      </c>
      <c r="B378" s="38" t="s">
        <v>1933</v>
      </c>
      <c r="C378" s="38" t="s">
        <v>1939</v>
      </c>
      <c r="D378" s="39" t="s">
        <v>2262</v>
      </c>
      <c r="E378" s="23" t="s">
        <v>1940</v>
      </c>
      <c r="F378" s="29" t="s">
        <v>1941</v>
      </c>
      <c r="G378" s="29" t="s">
        <v>1942</v>
      </c>
      <c r="H378" s="14" t="s">
        <v>2893</v>
      </c>
      <c r="I378" s="29" t="s">
        <v>2044</v>
      </c>
      <c r="J378" s="29" t="s">
        <v>1943</v>
      </c>
      <c r="K378" s="25" t="s">
        <v>2113</v>
      </c>
      <c r="L378" s="25" t="s">
        <v>2118</v>
      </c>
      <c r="M378" s="25" t="s">
        <v>2118</v>
      </c>
      <c r="N378" s="25" t="s">
        <v>1676</v>
      </c>
      <c r="O378" s="14" t="s">
        <v>266</v>
      </c>
      <c r="P378" s="142" t="s">
        <v>3065</v>
      </c>
      <c r="Q378" s="14" t="s">
        <v>111</v>
      </c>
      <c r="R378" s="22">
        <v>1</v>
      </c>
      <c r="S378" s="40">
        <v>9108</v>
      </c>
      <c r="T378" s="21">
        <v>0</v>
      </c>
      <c r="U378" s="26">
        <v>9108</v>
      </c>
      <c r="V378" s="21">
        <v>0</v>
      </c>
      <c r="W378" s="21">
        <v>0</v>
      </c>
      <c r="X378" s="21">
        <v>0</v>
      </c>
      <c r="Y378" s="21">
        <v>0</v>
      </c>
      <c r="Z378" s="21">
        <v>0</v>
      </c>
      <c r="AA378" s="31">
        <v>0</v>
      </c>
      <c r="AB378" s="31">
        <v>0</v>
      </c>
      <c r="AC378" s="31">
        <v>0</v>
      </c>
      <c r="AD378" s="31">
        <v>0</v>
      </c>
      <c r="AE378" s="16" t="s">
        <v>41</v>
      </c>
      <c r="AF378" s="41">
        <v>0</v>
      </c>
      <c r="AG378" s="26">
        <v>0</v>
      </c>
      <c r="AH378" s="26">
        <v>0</v>
      </c>
      <c r="AI378" s="26">
        <v>0</v>
      </c>
      <c r="AJ378" s="26">
        <v>0</v>
      </c>
      <c r="AK378" s="26">
        <v>0</v>
      </c>
      <c r="AL378" s="26">
        <v>0</v>
      </c>
      <c r="AM378" s="15">
        <v>0</v>
      </c>
      <c r="AN378" s="15">
        <v>0</v>
      </c>
      <c r="AO378" s="15">
        <v>0</v>
      </c>
      <c r="AP378" s="15">
        <v>0</v>
      </c>
      <c r="AQ378" s="42"/>
      <c r="AR378" s="12">
        <f t="shared" si="129"/>
        <v>1</v>
      </c>
      <c r="AS378" s="12">
        <f t="shared" si="130"/>
        <v>0</v>
      </c>
      <c r="AT378" s="12" t="str">
        <f t="shared" si="142"/>
        <v>0</v>
      </c>
      <c r="AU378" s="9">
        <f t="shared" si="143"/>
        <v>9</v>
      </c>
      <c r="AV378" s="4">
        <f t="shared" si="131"/>
        <v>1</v>
      </c>
      <c r="AW378" s="4">
        <f t="shared" si="132"/>
        <v>1</v>
      </c>
      <c r="AX378" s="4">
        <f t="shared" si="133"/>
        <v>1</v>
      </c>
      <c r="AY378" s="4">
        <f t="shared" si="134"/>
        <v>1</v>
      </c>
      <c r="AZ378" s="4">
        <f t="shared" si="135"/>
        <v>1</v>
      </c>
      <c r="BA378" s="4">
        <f t="shared" si="136"/>
        <v>1</v>
      </c>
      <c r="BB378" s="4">
        <f t="shared" si="137"/>
        <v>1</v>
      </c>
      <c r="BC378" s="7">
        <f t="shared" si="138"/>
        <v>0</v>
      </c>
      <c r="BD378" s="7">
        <f t="shared" si="144"/>
        <v>1</v>
      </c>
      <c r="BE378" s="7">
        <f t="shared" si="145"/>
        <v>1</v>
      </c>
      <c r="BF378" s="7">
        <f t="shared" si="146"/>
        <v>0</v>
      </c>
      <c r="BG378" s="7">
        <f t="shared" si="147"/>
        <v>0</v>
      </c>
      <c r="BH378" s="4">
        <f t="shared" si="148"/>
        <v>1</v>
      </c>
      <c r="BI378" s="4">
        <f t="shared" si="139"/>
        <v>1</v>
      </c>
      <c r="BJ378" s="4">
        <f t="shared" si="140"/>
        <v>1</v>
      </c>
      <c r="BK378" s="4">
        <f t="shared" si="141"/>
        <v>0</v>
      </c>
    </row>
    <row r="379" spans="1:63" ht="90" customHeight="1" x14ac:dyDescent="0.25">
      <c r="A379" s="17" t="s">
        <v>112</v>
      </c>
      <c r="B379" s="23" t="s">
        <v>113</v>
      </c>
      <c r="C379" s="23" t="s">
        <v>138</v>
      </c>
      <c r="D379" s="18">
        <v>4</v>
      </c>
      <c r="E379" s="23" t="s">
        <v>139</v>
      </c>
      <c r="F379" s="24" t="s">
        <v>140</v>
      </c>
      <c r="G379" s="24" t="s">
        <v>141</v>
      </c>
      <c r="H379" s="14" t="s">
        <v>2893</v>
      </c>
      <c r="I379" s="24" t="s">
        <v>142</v>
      </c>
      <c r="J379" s="29" t="s">
        <v>143</v>
      </c>
      <c r="K379" s="14" t="s">
        <v>2115</v>
      </c>
      <c r="L379" s="25" t="s">
        <v>2120</v>
      </c>
      <c r="M379" s="25" t="s">
        <v>2143</v>
      </c>
      <c r="N379" s="25" t="s">
        <v>51</v>
      </c>
      <c r="O379" s="25" t="s">
        <v>44</v>
      </c>
      <c r="P379" s="142" t="s">
        <v>3065</v>
      </c>
      <c r="Q379" s="14" t="s">
        <v>45</v>
      </c>
      <c r="R379" s="30">
        <v>1</v>
      </c>
      <c r="S379" s="26">
        <v>10000</v>
      </c>
      <c r="T379" s="26">
        <v>0</v>
      </c>
      <c r="U379" s="26">
        <v>0</v>
      </c>
      <c r="V379" s="26">
        <v>10000</v>
      </c>
      <c r="W379" s="26">
        <v>0</v>
      </c>
      <c r="X379" s="26">
        <v>0</v>
      </c>
      <c r="Y379" s="26">
        <v>0</v>
      </c>
      <c r="Z379" s="26">
        <v>0</v>
      </c>
      <c r="AA379" s="31">
        <v>0</v>
      </c>
      <c r="AB379" s="31">
        <v>0</v>
      </c>
      <c r="AC379" s="31">
        <v>0</v>
      </c>
      <c r="AD379" s="31">
        <v>0</v>
      </c>
      <c r="AE379" s="16" t="s">
        <v>144</v>
      </c>
      <c r="AF379" s="28">
        <v>5000</v>
      </c>
      <c r="AG379" s="26">
        <v>0</v>
      </c>
      <c r="AH379" s="26">
        <v>1000</v>
      </c>
      <c r="AI379" s="26">
        <v>1000</v>
      </c>
      <c r="AJ379" s="26">
        <v>1000</v>
      </c>
      <c r="AK379" s="26">
        <v>1000</v>
      </c>
      <c r="AL379" s="26">
        <v>1000</v>
      </c>
      <c r="AM379" s="15">
        <v>0</v>
      </c>
      <c r="AN379" s="15">
        <v>0</v>
      </c>
      <c r="AO379" s="15">
        <v>0</v>
      </c>
      <c r="AP379" s="15">
        <v>0</v>
      </c>
      <c r="AQ379" s="13"/>
      <c r="AR379" s="12">
        <f t="shared" si="129"/>
        <v>1</v>
      </c>
      <c r="AS379" s="12">
        <f t="shared" si="130"/>
        <v>0</v>
      </c>
      <c r="AT379" s="12" t="str">
        <f t="shared" si="142"/>
        <v>D3</v>
      </c>
      <c r="AU379" s="9">
        <f t="shared" si="143"/>
        <v>9</v>
      </c>
      <c r="AV379" s="4">
        <f t="shared" si="131"/>
        <v>1</v>
      </c>
      <c r="AW379" s="4">
        <f t="shared" si="132"/>
        <v>1</v>
      </c>
      <c r="AX379" s="4">
        <f t="shared" si="133"/>
        <v>1</v>
      </c>
      <c r="AY379" s="4">
        <f t="shared" si="134"/>
        <v>1</v>
      </c>
      <c r="AZ379" s="4">
        <f t="shared" si="135"/>
        <v>1</v>
      </c>
      <c r="BA379" s="4">
        <f t="shared" si="136"/>
        <v>1</v>
      </c>
      <c r="BB379" s="4">
        <f t="shared" si="137"/>
        <v>1</v>
      </c>
      <c r="BC379" s="7">
        <f t="shared" si="138"/>
        <v>0</v>
      </c>
      <c r="BD379" s="7">
        <f t="shared" si="144"/>
        <v>1</v>
      </c>
      <c r="BE379" s="7">
        <f t="shared" si="145"/>
        <v>0</v>
      </c>
      <c r="BF379" s="7">
        <f t="shared" si="146"/>
        <v>0</v>
      </c>
      <c r="BG379" s="7">
        <f t="shared" si="147"/>
        <v>1</v>
      </c>
      <c r="BH379" s="4">
        <f t="shared" si="148"/>
        <v>1</v>
      </c>
      <c r="BI379" s="4">
        <f t="shared" si="139"/>
        <v>1</v>
      </c>
      <c r="BJ379" s="4">
        <f t="shared" si="140"/>
        <v>0</v>
      </c>
      <c r="BK379" s="4">
        <f t="shared" si="141"/>
        <v>1</v>
      </c>
    </row>
    <row r="380" spans="1:63" ht="90" customHeight="1" x14ac:dyDescent="0.25">
      <c r="A380" s="54" t="s">
        <v>1012</v>
      </c>
      <c r="B380" s="55" t="s">
        <v>1047</v>
      </c>
      <c r="C380" s="55" t="s">
        <v>1064</v>
      </c>
      <c r="D380" s="56">
        <v>5</v>
      </c>
      <c r="E380" s="55" t="s">
        <v>1065</v>
      </c>
      <c r="F380" s="29" t="s">
        <v>1066</v>
      </c>
      <c r="G380" s="29" t="s">
        <v>1067</v>
      </c>
      <c r="H380" s="14" t="s">
        <v>2893</v>
      </c>
      <c r="I380" s="29" t="s">
        <v>2058</v>
      </c>
      <c r="J380" s="29" t="s">
        <v>1068</v>
      </c>
      <c r="K380" s="14" t="s">
        <v>2115</v>
      </c>
      <c r="L380" s="25" t="s">
        <v>2122</v>
      </c>
      <c r="M380" s="25" t="s">
        <v>2148</v>
      </c>
      <c r="N380" s="25" t="s">
        <v>51</v>
      </c>
      <c r="O380" s="25" t="s">
        <v>44</v>
      </c>
      <c r="P380" s="142" t="s">
        <v>3065</v>
      </c>
      <c r="Q380" s="14" t="s">
        <v>45</v>
      </c>
      <c r="R380" s="22">
        <v>1</v>
      </c>
      <c r="S380" s="57">
        <v>0</v>
      </c>
      <c r="T380" s="57">
        <v>0</v>
      </c>
      <c r="U380" s="57">
        <v>0</v>
      </c>
      <c r="V380" s="57">
        <v>0</v>
      </c>
      <c r="W380" s="57">
        <v>0</v>
      </c>
      <c r="X380" s="57">
        <v>0</v>
      </c>
      <c r="Y380" s="57">
        <v>0</v>
      </c>
      <c r="Z380" s="57">
        <v>0</v>
      </c>
      <c r="AA380" s="31">
        <v>0</v>
      </c>
      <c r="AB380" s="31">
        <v>0</v>
      </c>
      <c r="AC380" s="31">
        <v>0</v>
      </c>
      <c r="AD380" s="31">
        <v>0</v>
      </c>
      <c r="AE380" s="16" t="s">
        <v>41</v>
      </c>
      <c r="AF380" s="57">
        <v>20000</v>
      </c>
      <c r="AG380" s="57">
        <v>0</v>
      </c>
      <c r="AH380" s="57">
        <v>20000</v>
      </c>
      <c r="AI380" s="57">
        <v>0</v>
      </c>
      <c r="AJ380" s="57">
        <v>0</v>
      </c>
      <c r="AK380" s="57">
        <v>0</v>
      </c>
      <c r="AL380" s="57">
        <v>0</v>
      </c>
      <c r="AM380" s="15">
        <v>0</v>
      </c>
      <c r="AN380" s="15">
        <v>0</v>
      </c>
      <c r="AO380" s="15">
        <v>0</v>
      </c>
      <c r="AP380" s="15">
        <v>0</v>
      </c>
      <c r="AQ380" s="29"/>
      <c r="AR380" s="12">
        <f t="shared" si="129"/>
        <v>1</v>
      </c>
      <c r="AS380" s="12">
        <f t="shared" si="130"/>
        <v>0</v>
      </c>
      <c r="AT380" s="12" t="str">
        <f t="shared" si="142"/>
        <v>F2</v>
      </c>
      <c r="AU380" s="9">
        <f t="shared" si="143"/>
        <v>8</v>
      </c>
      <c r="AV380" s="4">
        <f t="shared" si="131"/>
        <v>1</v>
      </c>
      <c r="AW380" s="4">
        <f t="shared" si="132"/>
        <v>1</v>
      </c>
      <c r="AX380" s="4">
        <f t="shared" si="133"/>
        <v>0</v>
      </c>
      <c r="AY380" s="4">
        <f t="shared" si="134"/>
        <v>1</v>
      </c>
      <c r="AZ380" s="4">
        <f t="shared" si="135"/>
        <v>1</v>
      </c>
      <c r="BA380" s="4">
        <f t="shared" si="136"/>
        <v>1</v>
      </c>
      <c r="BB380" s="4">
        <f t="shared" si="137"/>
        <v>1</v>
      </c>
      <c r="BC380" s="7">
        <f t="shared" si="138"/>
        <v>0</v>
      </c>
      <c r="BD380" s="7">
        <f t="shared" si="144"/>
        <v>1</v>
      </c>
      <c r="BE380" s="7">
        <f t="shared" si="145"/>
        <v>0</v>
      </c>
      <c r="BF380" s="7">
        <f t="shared" si="146"/>
        <v>0</v>
      </c>
      <c r="BG380" s="7">
        <f t="shared" si="147"/>
        <v>1</v>
      </c>
      <c r="BH380" s="4">
        <f t="shared" si="148"/>
        <v>1</v>
      </c>
      <c r="BI380" s="4">
        <f t="shared" si="139"/>
        <v>1</v>
      </c>
      <c r="BJ380" s="4">
        <f t="shared" si="140"/>
        <v>0</v>
      </c>
      <c r="BK380" s="4">
        <f t="shared" si="141"/>
        <v>1</v>
      </c>
    </row>
    <row r="381" spans="1:63" ht="90" customHeight="1" x14ac:dyDescent="0.25">
      <c r="A381" s="17" t="s">
        <v>1456</v>
      </c>
      <c r="B381" s="23" t="s">
        <v>1457</v>
      </c>
      <c r="C381" s="23" t="s">
        <v>3079</v>
      </c>
      <c r="D381" s="25">
        <v>4</v>
      </c>
      <c r="E381" s="23" t="s">
        <v>3080</v>
      </c>
      <c r="F381" s="24" t="s">
        <v>3081</v>
      </c>
      <c r="G381" s="24" t="s">
        <v>3082</v>
      </c>
      <c r="H381" s="14" t="s">
        <v>41</v>
      </c>
      <c r="I381" s="24" t="s">
        <v>2044</v>
      </c>
      <c r="J381" s="25" t="s">
        <v>1588</v>
      </c>
      <c r="K381" s="25" t="s">
        <v>2115</v>
      </c>
      <c r="L381" s="25" t="s">
        <v>2119</v>
      </c>
      <c r="M381" s="25" t="s">
        <v>2139</v>
      </c>
      <c r="N381" s="25" t="s">
        <v>51</v>
      </c>
      <c r="O381" s="14" t="s">
        <v>3083</v>
      </c>
      <c r="P381" s="142" t="s">
        <v>3065</v>
      </c>
      <c r="Q381" s="22" t="s">
        <v>45</v>
      </c>
      <c r="R381" s="151">
        <v>1</v>
      </c>
      <c r="S381" s="26">
        <v>5700</v>
      </c>
      <c r="T381" s="26">
        <v>0</v>
      </c>
      <c r="U381" s="26">
        <v>0</v>
      </c>
      <c r="V381" s="26">
        <v>5700</v>
      </c>
      <c r="W381" s="26">
        <v>0</v>
      </c>
      <c r="X381" s="26">
        <v>0</v>
      </c>
      <c r="Y381" s="26">
        <v>0</v>
      </c>
      <c r="Z381" s="26">
        <v>0</v>
      </c>
      <c r="AA381" s="31">
        <v>0</v>
      </c>
      <c r="AB381" s="31">
        <v>0</v>
      </c>
      <c r="AC381" s="31">
        <v>0</v>
      </c>
      <c r="AD381" s="31">
        <v>0</v>
      </c>
      <c r="AE381" s="16" t="s">
        <v>41</v>
      </c>
      <c r="AF381" s="26">
        <v>0</v>
      </c>
      <c r="AG381" s="26">
        <v>0</v>
      </c>
      <c r="AH381" s="26">
        <v>0</v>
      </c>
      <c r="AI381" s="26">
        <v>0</v>
      </c>
      <c r="AJ381" s="26">
        <v>0</v>
      </c>
      <c r="AK381" s="26">
        <v>0</v>
      </c>
      <c r="AL381" s="26">
        <v>0</v>
      </c>
      <c r="AM381" s="15">
        <v>0</v>
      </c>
      <c r="AN381" s="15">
        <v>0</v>
      </c>
      <c r="AO381" s="15">
        <v>0</v>
      </c>
      <c r="AP381" s="15">
        <v>0</v>
      </c>
      <c r="AQ381" s="13"/>
      <c r="AR381" s="12">
        <f t="shared" si="129"/>
        <v>1</v>
      </c>
      <c r="AS381" s="12">
        <f t="shared" si="130"/>
        <v>0</v>
      </c>
      <c r="AT381" s="12" t="str">
        <f t="shared" si="142"/>
        <v>C7</v>
      </c>
      <c r="AU381" s="9">
        <f t="shared" si="143"/>
        <v>8</v>
      </c>
      <c r="AV381" s="4">
        <f t="shared" si="131"/>
        <v>1</v>
      </c>
      <c r="AW381" s="4">
        <f t="shared" si="132"/>
        <v>1</v>
      </c>
      <c r="AX381" s="4">
        <f t="shared" si="133"/>
        <v>1</v>
      </c>
      <c r="AY381" s="4">
        <f t="shared" si="134"/>
        <v>1</v>
      </c>
      <c r="AZ381" s="4">
        <f t="shared" si="135"/>
        <v>1</v>
      </c>
      <c r="BA381" s="4">
        <f t="shared" si="136"/>
        <v>0</v>
      </c>
      <c r="BB381" s="4">
        <f t="shared" si="137"/>
        <v>0</v>
      </c>
      <c r="BC381" s="7">
        <f t="shared" si="138"/>
        <v>0</v>
      </c>
      <c r="BD381" s="7">
        <f t="shared" si="144"/>
        <v>1</v>
      </c>
      <c r="BE381" s="7">
        <f t="shared" si="145"/>
        <v>0</v>
      </c>
      <c r="BF381" s="7">
        <f t="shared" si="146"/>
        <v>0</v>
      </c>
      <c r="BG381" s="7">
        <f t="shared" si="147"/>
        <v>1</v>
      </c>
      <c r="BH381" s="4">
        <f t="shared" si="148"/>
        <v>1</v>
      </c>
      <c r="BI381" s="4">
        <f t="shared" si="139"/>
        <v>1</v>
      </c>
      <c r="BJ381" s="4">
        <f t="shared" si="140"/>
        <v>0</v>
      </c>
      <c r="BK381" s="4">
        <f t="shared" si="141"/>
        <v>1</v>
      </c>
    </row>
    <row r="382" spans="1:63" ht="90" customHeight="1" x14ac:dyDescent="0.25">
      <c r="A382" s="17" t="s">
        <v>1456</v>
      </c>
      <c r="B382" s="23" t="s">
        <v>1457</v>
      </c>
      <c r="C382" s="23" t="s">
        <v>3084</v>
      </c>
      <c r="D382" s="25">
        <v>5</v>
      </c>
      <c r="E382" s="23" t="s">
        <v>3085</v>
      </c>
      <c r="F382" s="24" t="s">
        <v>3081</v>
      </c>
      <c r="G382" s="24" t="s">
        <v>3082</v>
      </c>
      <c r="H382" s="14" t="s">
        <v>41</v>
      </c>
      <c r="I382" s="24" t="s">
        <v>2044</v>
      </c>
      <c r="J382" s="25" t="s">
        <v>1588</v>
      </c>
      <c r="K382" s="25" t="s">
        <v>2115</v>
      </c>
      <c r="L382" s="25" t="s">
        <v>2119</v>
      </c>
      <c r="M382" s="25" t="s">
        <v>2139</v>
      </c>
      <c r="N382" s="25" t="s">
        <v>51</v>
      </c>
      <c r="O382" s="14" t="s">
        <v>3083</v>
      </c>
      <c r="P382" s="142" t="s">
        <v>3065</v>
      </c>
      <c r="Q382" s="22" t="s">
        <v>45</v>
      </c>
      <c r="R382" s="151">
        <v>1</v>
      </c>
      <c r="S382" s="26">
        <v>4800</v>
      </c>
      <c r="T382" s="26">
        <v>0</v>
      </c>
      <c r="U382" s="26">
        <v>0</v>
      </c>
      <c r="V382" s="26">
        <v>4800</v>
      </c>
      <c r="W382" s="26">
        <v>0</v>
      </c>
      <c r="X382" s="26">
        <v>0</v>
      </c>
      <c r="Y382" s="26">
        <v>0</v>
      </c>
      <c r="Z382" s="26">
        <v>0</v>
      </c>
      <c r="AA382" s="31">
        <v>0</v>
      </c>
      <c r="AB382" s="31">
        <v>0</v>
      </c>
      <c r="AC382" s="31">
        <v>0</v>
      </c>
      <c r="AD382" s="31">
        <v>0</v>
      </c>
      <c r="AE382" s="16" t="s">
        <v>41</v>
      </c>
      <c r="AF382" s="26">
        <v>0</v>
      </c>
      <c r="AG382" s="26">
        <v>0</v>
      </c>
      <c r="AH382" s="26">
        <v>0</v>
      </c>
      <c r="AI382" s="26">
        <v>0</v>
      </c>
      <c r="AJ382" s="26">
        <v>0</v>
      </c>
      <c r="AK382" s="26">
        <v>0</v>
      </c>
      <c r="AL382" s="26">
        <v>0</v>
      </c>
      <c r="AM382" s="15">
        <v>0</v>
      </c>
      <c r="AN382" s="15">
        <v>0</v>
      </c>
      <c r="AO382" s="15">
        <v>0</v>
      </c>
      <c r="AP382" s="15">
        <v>0</v>
      </c>
      <c r="AQ382" s="13"/>
      <c r="AR382" s="12">
        <f t="shared" si="129"/>
        <v>1</v>
      </c>
      <c r="AS382" s="12">
        <f t="shared" si="130"/>
        <v>0</v>
      </c>
      <c r="AT382" s="12" t="str">
        <f t="shared" si="142"/>
        <v>C7</v>
      </c>
      <c r="AU382" s="9">
        <f t="shared" si="143"/>
        <v>8</v>
      </c>
      <c r="AV382" s="4">
        <f t="shared" si="131"/>
        <v>1</v>
      </c>
      <c r="AW382" s="4">
        <f t="shared" si="132"/>
        <v>1</v>
      </c>
      <c r="AX382" s="4">
        <f t="shared" si="133"/>
        <v>1</v>
      </c>
      <c r="AY382" s="4">
        <f t="shared" si="134"/>
        <v>1</v>
      </c>
      <c r="AZ382" s="4">
        <f t="shared" si="135"/>
        <v>1</v>
      </c>
      <c r="BA382" s="4">
        <f t="shared" si="136"/>
        <v>0</v>
      </c>
      <c r="BB382" s="4">
        <f t="shared" si="137"/>
        <v>0</v>
      </c>
      <c r="BC382" s="7">
        <f t="shared" si="138"/>
        <v>0</v>
      </c>
      <c r="BD382" s="7">
        <f t="shared" si="144"/>
        <v>1</v>
      </c>
      <c r="BE382" s="7">
        <f t="shared" si="145"/>
        <v>0</v>
      </c>
      <c r="BF382" s="7">
        <f t="shared" si="146"/>
        <v>0</v>
      </c>
      <c r="BG382" s="7">
        <f t="shared" si="147"/>
        <v>1</v>
      </c>
      <c r="BH382" s="4">
        <f t="shared" si="148"/>
        <v>1</v>
      </c>
      <c r="BI382" s="4">
        <f t="shared" si="139"/>
        <v>1</v>
      </c>
      <c r="BJ382" s="4">
        <f t="shared" si="140"/>
        <v>0</v>
      </c>
      <c r="BK382" s="4">
        <f t="shared" si="141"/>
        <v>1</v>
      </c>
    </row>
    <row r="383" spans="1:63" ht="90" customHeight="1" x14ac:dyDescent="0.25">
      <c r="A383" s="54" t="s">
        <v>1012</v>
      </c>
      <c r="B383" s="54" t="s">
        <v>1074</v>
      </c>
      <c r="C383" s="54" t="s">
        <v>2676</v>
      </c>
      <c r="D383" s="56">
        <v>2</v>
      </c>
      <c r="E383" s="54" t="s">
        <v>2677</v>
      </c>
      <c r="F383" s="29" t="s">
        <v>2678</v>
      </c>
      <c r="G383" s="29" t="s">
        <v>2679</v>
      </c>
      <c r="H383" s="14" t="s">
        <v>2893</v>
      </c>
      <c r="I383" s="29"/>
      <c r="J383" s="29" t="s">
        <v>2680</v>
      </c>
      <c r="K383" s="14" t="s">
        <v>2115</v>
      </c>
      <c r="L383" s="25" t="s">
        <v>2118</v>
      </c>
      <c r="M383" s="25" t="s">
        <v>2118</v>
      </c>
      <c r="N383" s="14" t="s">
        <v>43</v>
      </c>
      <c r="O383" s="25" t="s">
        <v>44</v>
      </c>
      <c r="P383" s="142" t="s">
        <v>3065</v>
      </c>
      <c r="Q383" s="14" t="s">
        <v>45</v>
      </c>
      <c r="R383" s="14"/>
      <c r="S383" s="57">
        <v>63220</v>
      </c>
      <c r="T383" s="41">
        <v>0</v>
      </c>
      <c r="U383" s="41">
        <v>0</v>
      </c>
      <c r="V383" s="41">
        <v>63220</v>
      </c>
      <c r="W383" s="41">
        <v>0</v>
      </c>
      <c r="X383" s="41">
        <v>0</v>
      </c>
      <c r="Y383" s="41">
        <v>0</v>
      </c>
      <c r="Z383" s="41">
        <v>0</v>
      </c>
      <c r="AA383" s="31">
        <v>0</v>
      </c>
      <c r="AB383" s="31">
        <v>0</v>
      </c>
      <c r="AC383" s="31">
        <v>0</v>
      </c>
      <c r="AD383" s="31">
        <v>0</v>
      </c>
      <c r="AE383" s="16" t="s">
        <v>41</v>
      </c>
      <c r="AF383" s="57">
        <v>0</v>
      </c>
      <c r="AG383" s="41">
        <v>0</v>
      </c>
      <c r="AH383" s="41">
        <v>0</v>
      </c>
      <c r="AI383" s="41">
        <v>0</v>
      </c>
      <c r="AJ383" s="41">
        <v>0</v>
      </c>
      <c r="AK383" s="41">
        <v>0</v>
      </c>
      <c r="AL383" s="41">
        <v>0</v>
      </c>
      <c r="AM383" s="15">
        <v>0</v>
      </c>
      <c r="AN383" s="15">
        <v>0</v>
      </c>
      <c r="AO383" s="15">
        <v>0</v>
      </c>
      <c r="AP383" s="15">
        <v>0</v>
      </c>
      <c r="AQ383" s="29" t="s">
        <v>2681</v>
      </c>
      <c r="AR383" s="12">
        <f t="shared" si="129"/>
        <v>1</v>
      </c>
      <c r="AS383" s="12">
        <f t="shared" si="130"/>
        <v>0</v>
      </c>
      <c r="AT383" s="12" t="str">
        <f t="shared" si="142"/>
        <v>0</v>
      </c>
      <c r="AU383" s="9">
        <f t="shared" si="143"/>
        <v>6</v>
      </c>
      <c r="AV383" s="4">
        <f t="shared" si="131"/>
        <v>1</v>
      </c>
      <c r="AW383" s="4">
        <f t="shared" si="132"/>
        <v>1</v>
      </c>
      <c r="AX383" s="4">
        <f t="shared" si="133"/>
        <v>1</v>
      </c>
      <c r="AY383" s="4">
        <f t="shared" si="134"/>
        <v>1</v>
      </c>
      <c r="AZ383" s="4">
        <f t="shared" si="135"/>
        <v>0</v>
      </c>
      <c r="BA383" s="4">
        <f t="shared" si="136"/>
        <v>1</v>
      </c>
      <c r="BB383" s="4">
        <f t="shared" si="137"/>
        <v>1</v>
      </c>
      <c r="BC383" s="7">
        <f t="shared" si="138"/>
        <v>0</v>
      </c>
      <c r="BD383" s="7">
        <f t="shared" si="144"/>
        <v>0</v>
      </c>
      <c r="BE383" s="7">
        <f t="shared" si="145"/>
        <v>0</v>
      </c>
      <c r="BF383" s="7">
        <f t="shared" si="146"/>
        <v>0</v>
      </c>
      <c r="BG383" s="7">
        <f t="shared" si="147"/>
        <v>0</v>
      </c>
      <c r="BH383" s="4">
        <f t="shared" si="148"/>
        <v>0</v>
      </c>
      <c r="BI383" s="4">
        <f t="shared" si="139"/>
        <v>1</v>
      </c>
      <c r="BJ383" s="4">
        <f t="shared" si="140"/>
        <v>0</v>
      </c>
      <c r="BK383" s="4">
        <f t="shared" si="141"/>
        <v>1</v>
      </c>
    </row>
    <row r="384" spans="1:63" ht="90" customHeight="1" x14ac:dyDescent="0.25">
      <c r="A384" s="17" t="s">
        <v>440</v>
      </c>
      <c r="B384" s="23" t="s">
        <v>441</v>
      </c>
      <c r="C384" s="23" t="s">
        <v>543</v>
      </c>
      <c r="D384" s="25"/>
      <c r="E384" s="23" t="s">
        <v>544</v>
      </c>
      <c r="F384" s="24" t="s">
        <v>545</v>
      </c>
      <c r="G384" s="24" t="s">
        <v>546</v>
      </c>
      <c r="H384" s="14" t="s">
        <v>2893</v>
      </c>
      <c r="I384" s="24" t="s">
        <v>446</v>
      </c>
      <c r="J384" s="24" t="s">
        <v>517</v>
      </c>
      <c r="K384" s="14" t="s">
        <v>2115</v>
      </c>
      <c r="L384" s="25" t="s">
        <v>2120</v>
      </c>
      <c r="M384" s="25" t="s">
        <v>2142</v>
      </c>
      <c r="N384" s="25" t="s">
        <v>51</v>
      </c>
      <c r="O384" s="25" t="s">
        <v>266</v>
      </c>
      <c r="P384" s="142" t="s">
        <v>3065</v>
      </c>
      <c r="Q384" s="14" t="s">
        <v>45</v>
      </c>
      <c r="R384" s="22"/>
      <c r="S384" s="26">
        <v>16700</v>
      </c>
      <c r="T384" s="26">
        <v>0</v>
      </c>
      <c r="U384" s="26">
        <v>0</v>
      </c>
      <c r="V384" s="26">
        <v>0</v>
      </c>
      <c r="W384" s="26">
        <v>0</v>
      </c>
      <c r="X384" s="26">
        <v>0</v>
      </c>
      <c r="Y384" s="26">
        <v>0</v>
      </c>
      <c r="Z384" s="26">
        <v>0</v>
      </c>
      <c r="AA384" s="31">
        <v>0</v>
      </c>
      <c r="AB384" s="31">
        <v>0</v>
      </c>
      <c r="AC384" s="31">
        <v>0</v>
      </c>
      <c r="AD384" s="31">
        <v>0</v>
      </c>
      <c r="AE384" s="16" t="s">
        <v>41</v>
      </c>
      <c r="AF384" s="26">
        <v>0</v>
      </c>
      <c r="AG384" s="26">
        <v>0</v>
      </c>
      <c r="AH384" s="26">
        <v>0</v>
      </c>
      <c r="AI384" s="26">
        <v>0</v>
      </c>
      <c r="AJ384" s="26">
        <v>0</v>
      </c>
      <c r="AK384" s="26">
        <v>0</v>
      </c>
      <c r="AL384" s="26">
        <v>0</v>
      </c>
      <c r="AM384" s="15">
        <v>0</v>
      </c>
      <c r="AN384" s="15">
        <v>0</v>
      </c>
      <c r="AO384" s="15">
        <v>0</v>
      </c>
      <c r="AP384" s="15">
        <v>0</v>
      </c>
      <c r="AQ384" s="13"/>
      <c r="AR384" s="12">
        <f t="shared" si="129"/>
        <v>1</v>
      </c>
      <c r="AS384" s="12">
        <f t="shared" si="130"/>
        <v>0</v>
      </c>
      <c r="AT384" s="12" t="str">
        <f t="shared" si="142"/>
        <v>D2</v>
      </c>
      <c r="AU384" s="9">
        <f t="shared" si="143"/>
        <v>6</v>
      </c>
      <c r="AV384" s="4">
        <f t="shared" si="131"/>
        <v>0</v>
      </c>
      <c r="AW384" s="4">
        <f t="shared" si="132"/>
        <v>1</v>
      </c>
      <c r="AX384" s="4">
        <f t="shared" si="133"/>
        <v>1</v>
      </c>
      <c r="AY384" s="4">
        <f t="shared" si="134"/>
        <v>0</v>
      </c>
      <c r="AZ384" s="4">
        <f t="shared" si="135"/>
        <v>0</v>
      </c>
      <c r="BA384" s="4">
        <f t="shared" si="136"/>
        <v>1</v>
      </c>
      <c r="BB384" s="4">
        <f t="shared" si="137"/>
        <v>1</v>
      </c>
      <c r="BC384" s="7">
        <f t="shared" si="138"/>
        <v>0</v>
      </c>
      <c r="BD384" s="7">
        <f t="shared" si="144"/>
        <v>1</v>
      </c>
      <c r="BE384" s="7">
        <f t="shared" si="145"/>
        <v>0</v>
      </c>
      <c r="BF384" s="7">
        <f t="shared" si="146"/>
        <v>0</v>
      </c>
      <c r="BG384" s="7">
        <f t="shared" si="147"/>
        <v>1</v>
      </c>
      <c r="BH384" s="4">
        <f t="shared" si="148"/>
        <v>1</v>
      </c>
      <c r="BI384" s="4">
        <f t="shared" si="139"/>
        <v>1</v>
      </c>
      <c r="BJ384" s="4">
        <f t="shared" si="140"/>
        <v>0</v>
      </c>
      <c r="BK384" s="4">
        <f t="shared" si="141"/>
        <v>1</v>
      </c>
    </row>
    <row r="385" spans="1:63" ht="90" customHeight="1" x14ac:dyDescent="0.25">
      <c r="A385" s="17" t="s">
        <v>1847</v>
      </c>
      <c r="B385" s="23" t="s">
        <v>1848</v>
      </c>
      <c r="C385" s="23" t="s">
        <v>1927</v>
      </c>
      <c r="D385" s="18">
        <v>15</v>
      </c>
      <c r="E385" s="23" t="s">
        <v>1928</v>
      </c>
      <c r="F385" s="24" t="s">
        <v>1929</v>
      </c>
      <c r="G385" s="24" t="s">
        <v>1930</v>
      </c>
      <c r="H385" s="14" t="s">
        <v>2893</v>
      </c>
      <c r="I385" s="24" t="s">
        <v>1893</v>
      </c>
      <c r="J385" s="24" t="s">
        <v>1931</v>
      </c>
      <c r="K385" s="14" t="s">
        <v>2115</v>
      </c>
      <c r="L385" s="25" t="s">
        <v>2120</v>
      </c>
      <c r="M385" s="25" t="s">
        <v>2143</v>
      </c>
      <c r="N385" s="25" t="s">
        <v>51</v>
      </c>
      <c r="O385" s="25" t="s">
        <v>44</v>
      </c>
      <c r="P385" s="142" t="s">
        <v>3065</v>
      </c>
      <c r="Q385" s="14" t="s">
        <v>45</v>
      </c>
      <c r="R385" s="30">
        <v>1</v>
      </c>
      <c r="S385" s="31">
        <v>34000</v>
      </c>
      <c r="T385" s="31">
        <v>0</v>
      </c>
      <c r="U385" s="31">
        <v>0</v>
      </c>
      <c r="V385" s="31">
        <v>34000</v>
      </c>
      <c r="W385" s="31">
        <v>0</v>
      </c>
      <c r="X385" s="31">
        <v>0</v>
      </c>
      <c r="Y385" s="31">
        <v>0</v>
      </c>
      <c r="Z385" s="31">
        <v>0</v>
      </c>
      <c r="AA385" s="31">
        <v>0</v>
      </c>
      <c r="AB385" s="31">
        <v>0</v>
      </c>
      <c r="AC385" s="31">
        <v>0</v>
      </c>
      <c r="AD385" s="31">
        <v>0</v>
      </c>
      <c r="AE385" s="16" t="s">
        <v>41</v>
      </c>
      <c r="AF385" s="15">
        <v>0</v>
      </c>
      <c r="AG385" s="15">
        <v>0</v>
      </c>
      <c r="AH385" s="15">
        <v>0</v>
      </c>
      <c r="AI385" s="15">
        <v>0</v>
      </c>
      <c r="AJ385" s="15">
        <v>0</v>
      </c>
      <c r="AK385" s="15">
        <v>0</v>
      </c>
      <c r="AL385" s="15">
        <v>0</v>
      </c>
      <c r="AM385" s="15">
        <v>0</v>
      </c>
      <c r="AN385" s="15">
        <v>0</v>
      </c>
      <c r="AO385" s="15">
        <v>0</v>
      </c>
      <c r="AP385" s="15">
        <v>0</v>
      </c>
      <c r="AQ385" s="13"/>
      <c r="AR385" s="12">
        <f t="shared" si="129"/>
        <v>1</v>
      </c>
      <c r="AS385" s="12">
        <f t="shared" si="130"/>
        <v>0</v>
      </c>
      <c r="AT385" s="12" t="str">
        <f t="shared" si="142"/>
        <v>D3</v>
      </c>
      <c r="AU385" s="9">
        <f t="shared" si="143"/>
        <v>9</v>
      </c>
      <c r="AV385" s="4">
        <f t="shared" si="131"/>
        <v>1</v>
      </c>
      <c r="AW385" s="4">
        <f t="shared" si="132"/>
        <v>1</v>
      </c>
      <c r="AX385" s="4">
        <f t="shared" si="133"/>
        <v>1</v>
      </c>
      <c r="AY385" s="4">
        <f t="shared" si="134"/>
        <v>1</v>
      </c>
      <c r="AZ385" s="4">
        <f t="shared" si="135"/>
        <v>1</v>
      </c>
      <c r="BA385" s="4">
        <f t="shared" si="136"/>
        <v>1</v>
      </c>
      <c r="BB385" s="4">
        <f t="shared" si="137"/>
        <v>1</v>
      </c>
      <c r="BC385" s="7">
        <f t="shared" si="138"/>
        <v>0</v>
      </c>
      <c r="BD385" s="7">
        <f t="shared" si="144"/>
        <v>1</v>
      </c>
      <c r="BE385" s="7">
        <f t="shared" si="145"/>
        <v>0</v>
      </c>
      <c r="BF385" s="7">
        <f t="shared" si="146"/>
        <v>0</v>
      </c>
      <c r="BG385" s="7">
        <f t="shared" si="147"/>
        <v>1</v>
      </c>
      <c r="BH385" s="4">
        <f t="shared" si="148"/>
        <v>1</v>
      </c>
      <c r="BI385" s="4">
        <f t="shared" si="139"/>
        <v>1</v>
      </c>
      <c r="BJ385" s="4">
        <f t="shared" si="140"/>
        <v>0</v>
      </c>
      <c r="BK385" s="4">
        <f t="shared" si="141"/>
        <v>1</v>
      </c>
    </row>
    <row r="386" spans="1:63" ht="90" customHeight="1" x14ac:dyDescent="0.25">
      <c r="A386" s="54" t="s">
        <v>1012</v>
      </c>
      <c r="B386" s="55" t="s">
        <v>1243</v>
      </c>
      <c r="C386" s="55" t="s">
        <v>2779</v>
      </c>
      <c r="D386" s="56">
        <v>18</v>
      </c>
      <c r="E386" s="55" t="s">
        <v>2780</v>
      </c>
      <c r="F386" s="29" t="s">
        <v>2781</v>
      </c>
      <c r="G386" s="29" t="s">
        <v>2782</v>
      </c>
      <c r="H386" s="14" t="s">
        <v>2893</v>
      </c>
      <c r="I386" s="29" t="s">
        <v>2783</v>
      </c>
      <c r="J386" s="29" t="s">
        <v>2784</v>
      </c>
      <c r="K386" s="14" t="s">
        <v>2115</v>
      </c>
      <c r="L386" s="25" t="s">
        <v>2122</v>
      </c>
      <c r="M386" s="25" t="s">
        <v>2149</v>
      </c>
      <c r="N386" s="25" t="s">
        <v>51</v>
      </c>
      <c r="O386" s="25" t="s">
        <v>44</v>
      </c>
      <c r="P386" s="142" t="s">
        <v>3065</v>
      </c>
      <c r="Q386" s="14" t="s">
        <v>45</v>
      </c>
      <c r="R386" s="22">
        <v>1</v>
      </c>
      <c r="S386" s="57">
        <v>0</v>
      </c>
      <c r="T386" s="57">
        <v>0</v>
      </c>
      <c r="U386" s="57">
        <v>0</v>
      </c>
      <c r="V386" s="57">
        <v>0</v>
      </c>
      <c r="W386" s="57">
        <v>0</v>
      </c>
      <c r="X386" s="57">
        <v>0</v>
      </c>
      <c r="Y386" s="57">
        <v>0</v>
      </c>
      <c r="Z386" s="57">
        <v>0</v>
      </c>
      <c r="AA386" s="31">
        <v>0</v>
      </c>
      <c r="AB386" s="31">
        <v>0</v>
      </c>
      <c r="AC386" s="31">
        <v>0</v>
      </c>
      <c r="AD386" s="31">
        <v>0</v>
      </c>
      <c r="AE386" s="16" t="s">
        <v>41</v>
      </c>
      <c r="AF386" s="57">
        <v>14150</v>
      </c>
      <c r="AG386" s="57">
        <v>0</v>
      </c>
      <c r="AH386" s="57">
        <v>5000</v>
      </c>
      <c r="AI386" s="57">
        <v>5000</v>
      </c>
      <c r="AJ386" s="57">
        <v>4150</v>
      </c>
      <c r="AK386" s="57">
        <v>0</v>
      </c>
      <c r="AL386" s="57">
        <v>0</v>
      </c>
      <c r="AM386" s="15">
        <v>0</v>
      </c>
      <c r="AN386" s="15">
        <v>0</v>
      </c>
      <c r="AO386" s="15">
        <v>0</v>
      </c>
      <c r="AP386" s="15">
        <v>0</v>
      </c>
      <c r="AQ386" s="29"/>
      <c r="AR386" s="12">
        <f t="shared" si="129"/>
        <v>1</v>
      </c>
      <c r="AS386" s="12">
        <f t="shared" si="130"/>
        <v>0</v>
      </c>
      <c r="AT386" s="12" t="str">
        <f t="shared" si="142"/>
        <v>F3</v>
      </c>
      <c r="AU386" s="9">
        <f t="shared" si="143"/>
        <v>8</v>
      </c>
      <c r="AV386" s="4">
        <f t="shared" si="131"/>
        <v>1</v>
      </c>
      <c r="AW386" s="4">
        <f t="shared" si="132"/>
        <v>1</v>
      </c>
      <c r="AX386" s="4">
        <f t="shared" si="133"/>
        <v>0</v>
      </c>
      <c r="AY386" s="4">
        <f t="shared" si="134"/>
        <v>1</v>
      </c>
      <c r="AZ386" s="4">
        <f t="shared" si="135"/>
        <v>1</v>
      </c>
      <c r="BA386" s="4">
        <f t="shared" si="136"/>
        <v>1</v>
      </c>
      <c r="BB386" s="4">
        <f t="shared" si="137"/>
        <v>1</v>
      </c>
      <c r="BC386" s="7">
        <f t="shared" si="138"/>
        <v>0</v>
      </c>
      <c r="BD386" s="7">
        <f t="shared" si="144"/>
        <v>1</v>
      </c>
      <c r="BE386" s="7">
        <f t="shared" si="145"/>
        <v>0</v>
      </c>
      <c r="BF386" s="7">
        <f t="shared" si="146"/>
        <v>0</v>
      </c>
      <c r="BG386" s="7">
        <f t="shared" si="147"/>
        <v>1</v>
      </c>
      <c r="BH386" s="4">
        <f t="shared" si="148"/>
        <v>1</v>
      </c>
      <c r="BI386" s="4">
        <f t="shared" si="139"/>
        <v>1</v>
      </c>
      <c r="BJ386" s="4">
        <f t="shared" si="140"/>
        <v>0</v>
      </c>
      <c r="BK386" s="4">
        <f t="shared" si="141"/>
        <v>1</v>
      </c>
    </row>
    <row r="387" spans="1:63" ht="90" customHeight="1" x14ac:dyDescent="0.25">
      <c r="A387" s="54" t="s">
        <v>1012</v>
      </c>
      <c r="B387" s="55" t="s">
        <v>1302</v>
      </c>
      <c r="C387" s="55" t="s">
        <v>2801</v>
      </c>
      <c r="D387" s="56">
        <v>3</v>
      </c>
      <c r="E387" s="55" t="s">
        <v>2802</v>
      </c>
      <c r="F387" s="29" t="s">
        <v>2803</v>
      </c>
      <c r="G387" s="29" t="s">
        <v>2804</v>
      </c>
      <c r="H387" s="14" t="s">
        <v>2893</v>
      </c>
      <c r="I387" s="29" t="s">
        <v>2078</v>
      </c>
      <c r="J387" s="29" t="s">
        <v>2805</v>
      </c>
      <c r="K387" s="14" t="s">
        <v>2115</v>
      </c>
      <c r="L387" s="14" t="s">
        <v>2117</v>
      </c>
      <c r="M387" s="25" t="s">
        <v>2132</v>
      </c>
      <c r="N387" s="25" t="s">
        <v>51</v>
      </c>
      <c r="O387" s="25" t="s">
        <v>44</v>
      </c>
      <c r="P387" s="142" t="s">
        <v>3065</v>
      </c>
      <c r="Q387" s="14" t="s">
        <v>45</v>
      </c>
      <c r="R387" s="22">
        <v>1</v>
      </c>
      <c r="S387" s="57">
        <v>14040</v>
      </c>
      <c r="T387" s="57">
        <v>0</v>
      </c>
      <c r="U387" s="57">
        <v>0</v>
      </c>
      <c r="V387" s="57">
        <v>14040</v>
      </c>
      <c r="W387" s="57">
        <v>0</v>
      </c>
      <c r="X387" s="57">
        <v>0</v>
      </c>
      <c r="Y387" s="57">
        <v>0</v>
      </c>
      <c r="Z387" s="57">
        <v>0</v>
      </c>
      <c r="AA387" s="31">
        <v>0</v>
      </c>
      <c r="AB387" s="31">
        <v>0</v>
      </c>
      <c r="AC387" s="31">
        <v>0</v>
      </c>
      <c r="AD387" s="31">
        <v>0</v>
      </c>
      <c r="AE387" s="16" t="s">
        <v>41</v>
      </c>
      <c r="AF387" s="57">
        <v>0</v>
      </c>
      <c r="AG387" s="57">
        <v>0</v>
      </c>
      <c r="AH387" s="57">
        <v>0</v>
      </c>
      <c r="AI387" s="57">
        <v>0</v>
      </c>
      <c r="AJ387" s="57">
        <v>0</v>
      </c>
      <c r="AK387" s="57">
        <v>0</v>
      </c>
      <c r="AL387" s="57">
        <v>0</v>
      </c>
      <c r="AM387" s="15">
        <v>0</v>
      </c>
      <c r="AN387" s="15">
        <v>0</v>
      </c>
      <c r="AO387" s="15">
        <v>0</v>
      </c>
      <c r="AP387" s="15">
        <v>0</v>
      </c>
      <c r="AQ387" s="29"/>
      <c r="AR387" s="12">
        <f t="shared" si="129"/>
        <v>1</v>
      </c>
      <c r="AS387" s="12">
        <f t="shared" si="130"/>
        <v>0</v>
      </c>
      <c r="AT387" s="12" t="str">
        <f t="shared" si="142"/>
        <v>B5</v>
      </c>
      <c r="AU387" s="9">
        <f t="shared" si="143"/>
        <v>9</v>
      </c>
      <c r="AV387" s="4">
        <f t="shared" si="131"/>
        <v>1</v>
      </c>
      <c r="AW387" s="4">
        <f t="shared" si="132"/>
        <v>1</v>
      </c>
      <c r="AX387" s="4">
        <f t="shared" si="133"/>
        <v>1</v>
      </c>
      <c r="AY387" s="4">
        <f t="shared" si="134"/>
        <v>1</v>
      </c>
      <c r="AZ387" s="4">
        <f t="shared" si="135"/>
        <v>1</v>
      </c>
      <c r="BA387" s="4">
        <f t="shared" si="136"/>
        <v>1</v>
      </c>
      <c r="BB387" s="4">
        <f t="shared" si="137"/>
        <v>1</v>
      </c>
      <c r="BC387" s="7">
        <f t="shared" si="138"/>
        <v>0</v>
      </c>
      <c r="BD387" s="7">
        <f t="shared" si="144"/>
        <v>1</v>
      </c>
      <c r="BE387" s="7">
        <f t="shared" si="145"/>
        <v>0</v>
      </c>
      <c r="BF387" s="7">
        <f t="shared" si="146"/>
        <v>0</v>
      </c>
      <c r="BG387" s="7">
        <f t="shared" si="147"/>
        <v>1</v>
      </c>
      <c r="BH387" s="4">
        <f t="shared" si="148"/>
        <v>1</v>
      </c>
      <c r="BI387" s="4">
        <f t="shared" si="139"/>
        <v>1</v>
      </c>
      <c r="BJ387" s="4">
        <f t="shared" si="140"/>
        <v>0</v>
      </c>
      <c r="BK387" s="4">
        <f t="shared" si="141"/>
        <v>1</v>
      </c>
    </row>
    <row r="388" spans="1:63" ht="90" customHeight="1" x14ac:dyDescent="0.25">
      <c r="A388" s="17" t="s">
        <v>440</v>
      </c>
      <c r="B388" s="23" t="s">
        <v>441</v>
      </c>
      <c r="C388" s="23" t="s">
        <v>442</v>
      </c>
      <c r="D388" s="18"/>
      <c r="E388" s="23" t="s">
        <v>443</v>
      </c>
      <c r="F388" s="24" t="s">
        <v>444</v>
      </c>
      <c r="G388" s="24" t="s">
        <v>445</v>
      </c>
      <c r="H388" s="14" t="s">
        <v>2893</v>
      </c>
      <c r="I388" s="24" t="s">
        <v>446</v>
      </c>
      <c r="J388" s="24" t="s">
        <v>2824</v>
      </c>
      <c r="K388" s="14" t="s">
        <v>2115</v>
      </c>
      <c r="L388" s="25" t="s">
        <v>2120</v>
      </c>
      <c r="M388" s="25" t="s">
        <v>2142</v>
      </c>
      <c r="N388" s="25" t="s">
        <v>279</v>
      </c>
      <c r="O388" s="25" t="s">
        <v>44</v>
      </c>
      <c r="P388" s="142" t="s">
        <v>3065</v>
      </c>
      <c r="Q388" s="25" t="s">
        <v>111</v>
      </c>
      <c r="R388" s="30">
        <v>1</v>
      </c>
      <c r="S388" s="26">
        <v>350000</v>
      </c>
      <c r="T388" s="26">
        <v>0</v>
      </c>
      <c r="U388" s="26">
        <v>0</v>
      </c>
      <c r="V388" s="26">
        <v>350000</v>
      </c>
      <c r="W388" s="26">
        <v>0</v>
      </c>
      <c r="X388" s="26">
        <v>0</v>
      </c>
      <c r="Y388" s="26">
        <v>0</v>
      </c>
      <c r="Z388" s="26">
        <v>0</v>
      </c>
      <c r="AA388" s="31">
        <v>0</v>
      </c>
      <c r="AB388" s="31">
        <v>0</v>
      </c>
      <c r="AC388" s="31">
        <v>0</v>
      </c>
      <c r="AD388" s="31">
        <v>0</v>
      </c>
      <c r="AE388" s="16" t="s">
        <v>41</v>
      </c>
      <c r="AF388" s="26">
        <v>0</v>
      </c>
      <c r="AG388" s="26">
        <v>0</v>
      </c>
      <c r="AH388" s="26">
        <v>0</v>
      </c>
      <c r="AI388" s="26">
        <v>0</v>
      </c>
      <c r="AJ388" s="26">
        <v>0</v>
      </c>
      <c r="AK388" s="26">
        <v>0</v>
      </c>
      <c r="AL388" s="26">
        <v>0</v>
      </c>
      <c r="AM388" s="15">
        <v>0</v>
      </c>
      <c r="AN388" s="15">
        <v>0</v>
      </c>
      <c r="AO388" s="15">
        <v>0</v>
      </c>
      <c r="AP388" s="15">
        <v>0</v>
      </c>
      <c r="AQ388" s="13"/>
      <c r="AR388" s="12">
        <f t="shared" si="129"/>
        <v>0</v>
      </c>
      <c r="AS388" s="12">
        <f t="shared" si="130"/>
        <v>0</v>
      </c>
      <c r="AT388" s="12" t="str">
        <f t="shared" si="142"/>
        <v>D2</v>
      </c>
      <c r="AU388" s="9">
        <f t="shared" si="143"/>
        <v>7</v>
      </c>
      <c r="AV388" s="4">
        <f t="shared" si="131"/>
        <v>1</v>
      </c>
      <c r="AW388" s="4">
        <f t="shared" si="132"/>
        <v>1</v>
      </c>
      <c r="AX388" s="4">
        <f t="shared" si="133"/>
        <v>1</v>
      </c>
      <c r="AY388" s="4">
        <f t="shared" si="134"/>
        <v>0</v>
      </c>
      <c r="AZ388" s="4">
        <f t="shared" si="135"/>
        <v>1</v>
      </c>
      <c r="BA388" s="4">
        <f t="shared" si="136"/>
        <v>1</v>
      </c>
      <c r="BB388" s="4">
        <f t="shared" si="137"/>
        <v>1</v>
      </c>
      <c r="BC388" s="7">
        <f t="shared" si="138"/>
        <v>0</v>
      </c>
      <c r="BD388" s="7">
        <f t="shared" si="144"/>
        <v>1</v>
      </c>
      <c r="BE388" s="7">
        <f t="shared" si="145"/>
        <v>0</v>
      </c>
      <c r="BF388" s="7">
        <f t="shared" si="146"/>
        <v>0</v>
      </c>
      <c r="BG388" s="7">
        <f t="shared" si="147"/>
        <v>1</v>
      </c>
      <c r="BH388" s="4">
        <f t="shared" si="148"/>
        <v>1</v>
      </c>
      <c r="BI388" s="4">
        <f t="shared" si="139"/>
        <v>0</v>
      </c>
      <c r="BJ388" s="4">
        <f t="shared" si="140"/>
        <v>0</v>
      </c>
      <c r="BK388" s="4">
        <f t="shared" si="141"/>
        <v>0</v>
      </c>
    </row>
    <row r="389" spans="1:63" ht="90" customHeight="1" x14ac:dyDescent="0.25">
      <c r="A389" s="17" t="s">
        <v>112</v>
      </c>
      <c r="B389" s="23" t="s">
        <v>113</v>
      </c>
      <c r="C389" s="23" t="s">
        <v>157</v>
      </c>
      <c r="D389" s="25">
        <v>9</v>
      </c>
      <c r="E389" s="23" t="s">
        <v>158</v>
      </c>
      <c r="F389" s="24" t="s">
        <v>159</v>
      </c>
      <c r="G389" s="24" t="s">
        <v>160</v>
      </c>
      <c r="H389" s="14" t="s">
        <v>2893</v>
      </c>
      <c r="I389" s="24" t="s">
        <v>161</v>
      </c>
      <c r="J389" s="24" t="s">
        <v>162</v>
      </c>
      <c r="K389" s="14" t="s">
        <v>2115</v>
      </c>
      <c r="L389" s="25" t="s">
        <v>2119</v>
      </c>
      <c r="M389" s="25" t="s">
        <v>2966</v>
      </c>
      <c r="N389" s="25" t="s">
        <v>51</v>
      </c>
      <c r="O389" s="25" t="s">
        <v>44</v>
      </c>
      <c r="P389" s="142" t="s">
        <v>3065</v>
      </c>
      <c r="Q389" s="25" t="s">
        <v>45</v>
      </c>
      <c r="R389" s="30">
        <v>1</v>
      </c>
      <c r="S389" s="26">
        <v>30000</v>
      </c>
      <c r="T389" s="26">
        <v>0</v>
      </c>
      <c r="U389" s="26">
        <v>0</v>
      </c>
      <c r="V389" s="26">
        <v>10000</v>
      </c>
      <c r="W389" s="26">
        <v>15000</v>
      </c>
      <c r="X389" s="26">
        <v>5000</v>
      </c>
      <c r="Y389" s="26">
        <v>0</v>
      </c>
      <c r="Z389" s="26">
        <v>0</v>
      </c>
      <c r="AA389" s="31">
        <v>0</v>
      </c>
      <c r="AB389" s="31">
        <v>0</v>
      </c>
      <c r="AC389" s="31">
        <v>0</v>
      </c>
      <c r="AD389" s="31">
        <v>0</v>
      </c>
      <c r="AE389" s="16" t="s">
        <v>163</v>
      </c>
      <c r="AF389" s="26">
        <v>75000</v>
      </c>
      <c r="AG389" s="26">
        <v>0</v>
      </c>
      <c r="AH389" s="26">
        <v>15000</v>
      </c>
      <c r="AI389" s="26">
        <v>15000</v>
      </c>
      <c r="AJ389" s="26">
        <v>15000</v>
      </c>
      <c r="AK389" s="26">
        <v>15000</v>
      </c>
      <c r="AL389" s="26">
        <v>15000</v>
      </c>
      <c r="AM389" s="15">
        <v>0</v>
      </c>
      <c r="AN389" s="15">
        <v>0</v>
      </c>
      <c r="AO389" s="15">
        <v>0</v>
      </c>
      <c r="AP389" s="15">
        <v>0</v>
      </c>
      <c r="AQ389" s="24"/>
      <c r="AR389" s="12">
        <f t="shared" si="129"/>
        <v>1</v>
      </c>
      <c r="AS389" s="12">
        <f t="shared" si="130"/>
        <v>0</v>
      </c>
      <c r="AT389" s="12" t="str">
        <f t="shared" si="142"/>
        <v>C9</v>
      </c>
      <c r="AU389" s="9">
        <f t="shared" si="143"/>
        <v>9</v>
      </c>
      <c r="AV389" s="4">
        <f t="shared" si="131"/>
        <v>1</v>
      </c>
      <c r="AW389" s="4">
        <f t="shared" si="132"/>
        <v>1</v>
      </c>
      <c r="AX389" s="4">
        <f t="shared" si="133"/>
        <v>1</v>
      </c>
      <c r="AY389" s="4">
        <f t="shared" si="134"/>
        <v>1</v>
      </c>
      <c r="AZ389" s="4">
        <f t="shared" si="135"/>
        <v>1</v>
      </c>
      <c r="BA389" s="4">
        <f t="shared" si="136"/>
        <v>1</v>
      </c>
      <c r="BB389" s="4">
        <f t="shared" si="137"/>
        <v>1</v>
      </c>
      <c r="BC389" s="7">
        <f t="shared" si="138"/>
        <v>0</v>
      </c>
      <c r="BD389" s="7">
        <f t="shared" si="144"/>
        <v>1</v>
      </c>
      <c r="BE389" s="7">
        <f t="shared" si="145"/>
        <v>0</v>
      </c>
      <c r="BF389" s="7">
        <f t="shared" si="146"/>
        <v>0</v>
      </c>
      <c r="BG389" s="7">
        <f t="shared" si="147"/>
        <v>1</v>
      </c>
      <c r="BH389" s="4">
        <f t="shared" si="148"/>
        <v>1</v>
      </c>
      <c r="BI389" s="4">
        <f t="shared" si="139"/>
        <v>1</v>
      </c>
      <c r="BJ389" s="4">
        <f t="shared" si="140"/>
        <v>0</v>
      </c>
      <c r="BK389" s="4">
        <f t="shared" si="141"/>
        <v>1</v>
      </c>
    </row>
    <row r="390" spans="1:63" ht="90" customHeight="1" x14ac:dyDescent="0.25">
      <c r="A390" s="54" t="s">
        <v>1012</v>
      </c>
      <c r="B390" s="55" t="s">
        <v>2886</v>
      </c>
      <c r="C390" s="55" t="s">
        <v>1027</v>
      </c>
      <c r="D390" s="56">
        <v>4</v>
      </c>
      <c r="E390" s="55" t="s">
        <v>1028</v>
      </c>
      <c r="F390" s="29" t="s">
        <v>1029</v>
      </c>
      <c r="G390" s="29" t="s">
        <v>1030</v>
      </c>
      <c r="H390" s="29"/>
      <c r="I390" s="24" t="s">
        <v>2031</v>
      </c>
      <c r="J390" s="29" t="s">
        <v>1031</v>
      </c>
      <c r="K390" s="14" t="s">
        <v>2115</v>
      </c>
      <c r="L390" s="14" t="s">
        <v>2123</v>
      </c>
      <c r="M390" s="25" t="s">
        <v>2123</v>
      </c>
      <c r="N390" s="25" t="s">
        <v>51</v>
      </c>
      <c r="O390" s="25" t="s">
        <v>44</v>
      </c>
      <c r="P390" s="142" t="s">
        <v>3065</v>
      </c>
      <c r="Q390" s="14" t="s">
        <v>45</v>
      </c>
      <c r="R390" s="22">
        <v>1</v>
      </c>
      <c r="S390" s="57">
        <v>53500000</v>
      </c>
      <c r="T390" s="57">
        <v>2000000</v>
      </c>
      <c r="U390" s="57">
        <v>0</v>
      </c>
      <c r="V390" s="57">
        <v>0</v>
      </c>
      <c r="W390" s="57">
        <v>100000</v>
      </c>
      <c r="X390" s="57">
        <v>1000000</v>
      </c>
      <c r="Y390" s="57">
        <v>2000000</v>
      </c>
      <c r="Z390" s="57">
        <v>25000000</v>
      </c>
      <c r="AA390" s="57">
        <v>25400000</v>
      </c>
      <c r="AB390" s="31">
        <v>0</v>
      </c>
      <c r="AC390" s="31">
        <v>0</v>
      </c>
      <c r="AD390" s="31">
        <v>0</v>
      </c>
      <c r="AE390" s="16" t="s">
        <v>41</v>
      </c>
      <c r="AF390" s="57">
        <v>600000</v>
      </c>
      <c r="AG390" s="57">
        <v>0</v>
      </c>
      <c r="AH390" s="57">
        <v>100000</v>
      </c>
      <c r="AI390" s="57">
        <v>100000</v>
      </c>
      <c r="AJ390" s="57">
        <v>100000</v>
      </c>
      <c r="AK390" s="57">
        <v>100000</v>
      </c>
      <c r="AL390" s="57">
        <v>200000</v>
      </c>
      <c r="AM390" s="15">
        <v>0</v>
      </c>
      <c r="AN390" s="15">
        <v>0</v>
      </c>
      <c r="AO390" s="15">
        <v>0</v>
      </c>
      <c r="AP390" s="15">
        <v>0</v>
      </c>
      <c r="AQ390" s="29" t="s">
        <v>1032</v>
      </c>
      <c r="AR390" s="12">
        <f t="shared" si="129"/>
        <v>0</v>
      </c>
      <c r="AS390" s="12">
        <f t="shared" si="130"/>
        <v>1</v>
      </c>
      <c r="AT390" s="12" t="str">
        <f t="shared" si="142"/>
        <v>G</v>
      </c>
      <c r="AU390" s="9">
        <f t="shared" si="143"/>
        <v>8</v>
      </c>
      <c r="AV390" s="4">
        <f t="shared" si="131"/>
        <v>1</v>
      </c>
      <c r="AW390" s="4">
        <f t="shared" si="132"/>
        <v>1</v>
      </c>
      <c r="AX390" s="4">
        <f t="shared" si="133"/>
        <v>1</v>
      </c>
      <c r="AY390" s="4">
        <f t="shared" si="134"/>
        <v>1</v>
      </c>
      <c r="AZ390" s="4">
        <f t="shared" si="135"/>
        <v>1</v>
      </c>
      <c r="BA390" s="4">
        <f t="shared" si="136"/>
        <v>0</v>
      </c>
      <c r="BB390" s="4">
        <f t="shared" si="137"/>
        <v>0</v>
      </c>
      <c r="BC390" s="7">
        <f t="shared" si="138"/>
        <v>0</v>
      </c>
      <c r="BD390" s="7">
        <f t="shared" si="144"/>
        <v>1</v>
      </c>
      <c r="BE390" s="7">
        <f t="shared" si="145"/>
        <v>0</v>
      </c>
      <c r="BF390" s="7">
        <f t="shared" si="146"/>
        <v>0</v>
      </c>
      <c r="BG390" s="7">
        <f t="shared" si="147"/>
        <v>1</v>
      </c>
      <c r="BH390" s="4">
        <f t="shared" si="148"/>
        <v>1</v>
      </c>
      <c r="BI390" s="4">
        <f t="shared" si="139"/>
        <v>1</v>
      </c>
      <c r="BJ390" s="4">
        <f t="shared" si="140"/>
        <v>0</v>
      </c>
      <c r="BK390" s="4">
        <f t="shared" si="141"/>
        <v>1</v>
      </c>
    </row>
    <row r="391" spans="1:63" ht="90" customHeight="1" x14ac:dyDescent="0.25">
      <c r="A391" s="17" t="s">
        <v>909</v>
      </c>
      <c r="B391" s="23" t="s">
        <v>910</v>
      </c>
      <c r="C391" s="23" t="s">
        <v>939</v>
      </c>
      <c r="D391" s="25">
        <v>5</v>
      </c>
      <c r="E391" s="23" t="s">
        <v>940</v>
      </c>
      <c r="F391" s="24" t="s">
        <v>941</v>
      </c>
      <c r="G391" s="24" t="s">
        <v>942</v>
      </c>
      <c r="H391" s="14" t="s">
        <v>2893</v>
      </c>
      <c r="I391" s="24" t="s">
        <v>943</v>
      </c>
      <c r="J391" s="24" t="s">
        <v>944</v>
      </c>
      <c r="K391" s="14" t="s">
        <v>2115</v>
      </c>
      <c r="L391" s="14" t="s">
        <v>2123</v>
      </c>
      <c r="M391" s="25" t="s">
        <v>2123</v>
      </c>
      <c r="N391" s="25" t="s">
        <v>51</v>
      </c>
      <c r="O391" s="25" t="s">
        <v>44</v>
      </c>
      <c r="P391" s="142" t="s">
        <v>3065</v>
      </c>
      <c r="Q391" s="14" t="s">
        <v>45</v>
      </c>
      <c r="R391" s="30">
        <v>1</v>
      </c>
      <c r="S391" s="26">
        <v>15000</v>
      </c>
      <c r="T391" s="26">
        <v>0</v>
      </c>
      <c r="U391" s="26">
        <v>0</v>
      </c>
      <c r="V391" s="26">
        <v>0</v>
      </c>
      <c r="W391" s="26">
        <v>0</v>
      </c>
      <c r="X391" s="26">
        <v>15000</v>
      </c>
      <c r="Y391" s="26">
        <v>0</v>
      </c>
      <c r="Z391" s="26">
        <v>0</v>
      </c>
      <c r="AA391" s="31">
        <v>0</v>
      </c>
      <c r="AB391" s="31">
        <v>0</v>
      </c>
      <c r="AC391" s="31">
        <v>0</v>
      </c>
      <c r="AD391" s="31">
        <v>0</v>
      </c>
      <c r="AE391" s="16" t="s">
        <v>41</v>
      </c>
      <c r="AF391" s="26">
        <v>360000</v>
      </c>
      <c r="AG391" s="26">
        <v>0</v>
      </c>
      <c r="AH391" s="26">
        <v>0</v>
      </c>
      <c r="AI391" s="26">
        <v>0</v>
      </c>
      <c r="AJ391" s="26">
        <v>120000</v>
      </c>
      <c r="AK391" s="26">
        <v>120000</v>
      </c>
      <c r="AL391" s="26">
        <v>120000</v>
      </c>
      <c r="AM391" s="15">
        <v>0</v>
      </c>
      <c r="AN391" s="15">
        <v>0</v>
      </c>
      <c r="AO391" s="15">
        <v>0</v>
      </c>
      <c r="AP391" s="15">
        <v>0</v>
      </c>
      <c r="AQ391" s="13"/>
      <c r="AR391" s="12">
        <f t="shared" ref="AR391:AR454" si="149">IF(S391&lt;100000,1,0)</f>
        <v>1</v>
      </c>
      <c r="AS391" s="12">
        <f t="shared" ref="AS391:AS454" si="150">IF(S391&gt;1000000,1,0)</f>
        <v>0</v>
      </c>
      <c r="AT391" s="12" t="str">
        <f t="shared" si="142"/>
        <v>G</v>
      </c>
      <c r="AU391" s="9">
        <f t="shared" si="143"/>
        <v>9</v>
      </c>
      <c r="AV391" s="4">
        <f t="shared" ref="AV391:AV454" si="151">IF(S391=SUM(U391:AD391),1,0)</f>
        <v>1</v>
      </c>
      <c r="AW391" s="4">
        <f t="shared" ref="AW391:AW454" si="152">IF(AF391=SUM(AG391:AP391),1,0)</f>
        <v>1</v>
      </c>
      <c r="AX391" s="4">
        <f t="shared" ref="AX391:AX454" si="153">IF(T391&lt;0.05*S391,1,0)</f>
        <v>1</v>
      </c>
      <c r="AY391" s="4">
        <f t="shared" ref="AY391:AY454" si="154">IF(IF(ISBLANK(A391),0,IF(ISBLANK(B391),0,IF(ISBLANK(C391),0,IF(ISBLANK(D391),0))))=FALSE,1,0)</f>
        <v>1</v>
      </c>
      <c r="AZ391" s="4">
        <f t="shared" ref="AZ391:AZ454" si="155">IF(IF(ISBLANK(E391),0,IF(ISBLANK(F391),0,IF(ISBLANK(G391),0,IF(ISBLANK(K391),0,IF(ISBLANK(L391),0,IF(ISBLANK(M391),0,IF(ISBLANK(N391),0,IF(ISBLANK(O391),0,IF(ISBLANK(Q391),0,IF(ISBLANK(R391),0))))))))))=FALSE,1,0)</f>
        <v>1</v>
      </c>
      <c r="BA391" s="4">
        <f t="shared" ref="BA391:BA454" si="156">IF(OR(BB391=1,BC391=1),1,0)</f>
        <v>1</v>
      </c>
      <c r="BB391" s="4">
        <f t="shared" ref="BB391:BB454" si="157">IF(AND(AS391=0,H391="n/a"),1,0)</f>
        <v>1</v>
      </c>
      <c r="BC391" s="7">
        <f t="shared" ref="BC391:BC454" si="158">IF(AND(AS391=1,ISBLANK(H391)=FALSE),1,0)</f>
        <v>0</v>
      </c>
      <c r="BD391" s="7">
        <f t="shared" si="144"/>
        <v>1</v>
      </c>
      <c r="BE391" s="7">
        <f t="shared" si="145"/>
        <v>0</v>
      </c>
      <c r="BF391" s="7">
        <f t="shared" si="146"/>
        <v>0</v>
      </c>
      <c r="BG391" s="7">
        <f t="shared" si="147"/>
        <v>1</v>
      </c>
      <c r="BH391" s="4">
        <f t="shared" si="148"/>
        <v>1</v>
      </c>
      <c r="BI391" s="4">
        <f t="shared" ref="BI391:BI454" si="159">IF(OR(BJ391=1,BK391=1),1,0)</f>
        <v>1</v>
      </c>
      <c r="BJ391" s="4">
        <f t="shared" ref="BJ391:BJ454" si="160">IF((AND(Q391="áno",OR(N391="07 V realizácii",N391="08 Realizované",N391="06 Pred vyhlásením verejného obstarávania"))),1,0)</f>
        <v>0</v>
      </c>
      <c r="BK391" s="4">
        <f t="shared" ref="BK391:BK454" si="161">IF((AND(Q391="nie",OR(N391="01 Investičný zámer",N391="02 Analýza / podkladová štúdia k investičnému zámeru",N391="03 Projektová dokumentácia k dispozícii - pre územné rozhodnutie",N391="04 Projektová dokumentácia k dispozícii - pre stavebné povolenie",N391="05 Projektová dokumentácia k dispozícii - pre realizáciu stavby"))),1,0)</f>
        <v>1</v>
      </c>
    </row>
    <row r="392" spans="1:63" ht="90" customHeight="1" x14ac:dyDescent="0.25">
      <c r="A392" s="17" t="s">
        <v>1456</v>
      </c>
      <c r="B392" s="23" t="s">
        <v>1457</v>
      </c>
      <c r="C392" s="23" t="s">
        <v>1584</v>
      </c>
      <c r="D392" s="166">
        <v>3</v>
      </c>
      <c r="E392" s="23" t="s">
        <v>1585</v>
      </c>
      <c r="F392" s="24" t="s">
        <v>1586</v>
      </c>
      <c r="G392" s="24" t="s">
        <v>1587</v>
      </c>
      <c r="H392" s="14" t="s">
        <v>2893</v>
      </c>
      <c r="I392" s="24" t="s">
        <v>2044</v>
      </c>
      <c r="J392" s="24" t="s">
        <v>1588</v>
      </c>
      <c r="K392" s="14" t="s">
        <v>2115</v>
      </c>
      <c r="L392" s="14" t="s">
        <v>2119</v>
      </c>
      <c r="M392" s="14" t="s">
        <v>2139</v>
      </c>
      <c r="N392" s="25" t="s">
        <v>51</v>
      </c>
      <c r="O392" s="25" t="s">
        <v>44</v>
      </c>
      <c r="P392" s="142" t="s">
        <v>3065</v>
      </c>
      <c r="Q392" s="25" t="s">
        <v>45</v>
      </c>
      <c r="R392" s="30">
        <v>1</v>
      </c>
      <c r="S392" s="26">
        <v>15000</v>
      </c>
      <c r="T392" s="26">
        <v>1500</v>
      </c>
      <c r="U392" s="26">
        <v>0</v>
      </c>
      <c r="V392" s="26">
        <v>15000</v>
      </c>
      <c r="W392" s="26">
        <v>0</v>
      </c>
      <c r="X392" s="26">
        <v>0</v>
      </c>
      <c r="Y392" s="26">
        <v>0</v>
      </c>
      <c r="Z392" s="26">
        <v>0</v>
      </c>
      <c r="AA392" s="31">
        <v>0</v>
      </c>
      <c r="AB392" s="31">
        <v>0</v>
      </c>
      <c r="AC392" s="31">
        <v>0</v>
      </c>
      <c r="AD392" s="31">
        <v>0</v>
      </c>
      <c r="AE392" s="16" t="s">
        <v>41</v>
      </c>
      <c r="AF392" s="26">
        <v>0</v>
      </c>
      <c r="AG392" s="26">
        <v>0</v>
      </c>
      <c r="AH392" s="26">
        <v>0</v>
      </c>
      <c r="AI392" s="26">
        <v>0</v>
      </c>
      <c r="AJ392" s="26">
        <v>0</v>
      </c>
      <c r="AK392" s="26">
        <v>0</v>
      </c>
      <c r="AL392" s="26">
        <v>0</v>
      </c>
      <c r="AM392" s="15">
        <v>0</v>
      </c>
      <c r="AN392" s="15">
        <v>0</v>
      </c>
      <c r="AO392" s="15">
        <v>0</v>
      </c>
      <c r="AP392" s="15">
        <v>0</v>
      </c>
      <c r="AQ392" s="13"/>
      <c r="AR392" s="12">
        <f t="shared" si="149"/>
        <v>1</v>
      </c>
      <c r="AS392" s="12">
        <f t="shared" si="150"/>
        <v>0</v>
      </c>
      <c r="AT392" s="12" t="str">
        <f t="shared" si="142"/>
        <v>C7</v>
      </c>
      <c r="AU392" s="9">
        <f t="shared" si="143"/>
        <v>8</v>
      </c>
      <c r="AV392" s="4">
        <f t="shared" si="151"/>
        <v>1</v>
      </c>
      <c r="AW392" s="4">
        <f t="shared" si="152"/>
        <v>1</v>
      </c>
      <c r="AX392" s="4">
        <f t="shared" si="153"/>
        <v>0</v>
      </c>
      <c r="AY392" s="4">
        <f t="shared" si="154"/>
        <v>1</v>
      </c>
      <c r="AZ392" s="4">
        <f t="shared" si="155"/>
        <v>1</v>
      </c>
      <c r="BA392" s="4">
        <f t="shared" si="156"/>
        <v>1</v>
      </c>
      <c r="BB392" s="4">
        <f t="shared" si="157"/>
        <v>1</v>
      </c>
      <c r="BC392" s="7">
        <f t="shared" si="158"/>
        <v>0</v>
      </c>
      <c r="BD392" s="7">
        <f t="shared" si="144"/>
        <v>1</v>
      </c>
      <c r="BE392" s="7">
        <f t="shared" si="145"/>
        <v>0</v>
      </c>
      <c r="BF392" s="7">
        <f t="shared" si="146"/>
        <v>0</v>
      </c>
      <c r="BG392" s="7">
        <f t="shared" si="147"/>
        <v>1</v>
      </c>
      <c r="BH392" s="4">
        <f t="shared" si="148"/>
        <v>1</v>
      </c>
      <c r="BI392" s="4">
        <f t="shared" si="159"/>
        <v>1</v>
      </c>
      <c r="BJ392" s="4">
        <f t="shared" si="160"/>
        <v>0</v>
      </c>
      <c r="BK392" s="4">
        <f t="shared" si="161"/>
        <v>1</v>
      </c>
    </row>
    <row r="393" spans="1:63" s="3" customFormat="1" ht="90" customHeight="1" x14ac:dyDescent="0.25">
      <c r="A393" s="17" t="s">
        <v>909</v>
      </c>
      <c r="B393" s="33" t="s">
        <v>910</v>
      </c>
      <c r="C393" s="33" t="s">
        <v>951</v>
      </c>
      <c r="D393" s="34">
        <v>8</v>
      </c>
      <c r="E393" s="33" t="s">
        <v>952</v>
      </c>
      <c r="F393" s="35" t="s">
        <v>953</v>
      </c>
      <c r="G393" s="35" t="s">
        <v>954</v>
      </c>
      <c r="H393" s="14" t="s">
        <v>2893</v>
      </c>
      <c r="I393" s="35" t="s">
        <v>955</v>
      </c>
      <c r="J393" s="35" t="s">
        <v>956</v>
      </c>
      <c r="K393" s="14" t="s">
        <v>2115</v>
      </c>
      <c r="L393" s="14" t="s">
        <v>2123</v>
      </c>
      <c r="M393" s="25" t="s">
        <v>2123</v>
      </c>
      <c r="N393" s="25" t="s">
        <v>51</v>
      </c>
      <c r="O393" s="25" t="s">
        <v>439</v>
      </c>
      <c r="P393" s="142" t="s">
        <v>3065</v>
      </c>
      <c r="Q393" s="14" t="s">
        <v>45</v>
      </c>
      <c r="R393" s="22"/>
      <c r="S393" s="36">
        <v>30000</v>
      </c>
      <c r="T393" s="36">
        <v>0</v>
      </c>
      <c r="U393" s="36">
        <v>0</v>
      </c>
      <c r="V393" s="36">
        <v>30000</v>
      </c>
      <c r="W393" s="36">
        <v>0</v>
      </c>
      <c r="X393" s="36">
        <v>0</v>
      </c>
      <c r="Y393" s="36">
        <v>0</v>
      </c>
      <c r="Z393" s="36">
        <v>0</v>
      </c>
      <c r="AA393" s="31">
        <v>0</v>
      </c>
      <c r="AB393" s="31">
        <v>0</v>
      </c>
      <c r="AC393" s="31">
        <v>0</v>
      </c>
      <c r="AD393" s="31">
        <v>0</v>
      </c>
      <c r="AE393" s="16" t="s">
        <v>41</v>
      </c>
      <c r="AF393" s="36">
        <v>180000</v>
      </c>
      <c r="AG393" s="26">
        <v>0</v>
      </c>
      <c r="AH393" s="26">
        <v>0</v>
      </c>
      <c r="AI393" s="26">
        <v>0</v>
      </c>
      <c r="AJ393" s="26">
        <v>100000</v>
      </c>
      <c r="AK393" s="26">
        <v>80000</v>
      </c>
      <c r="AL393" s="26">
        <v>0</v>
      </c>
      <c r="AM393" s="15">
        <v>0</v>
      </c>
      <c r="AN393" s="15">
        <v>0</v>
      </c>
      <c r="AO393" s="15">
        <v>0</v>
      </c>
      <c r="AP393" s="15">
        <v>0</v>
      </c>
      <c r="AQ393" s="13"/>
      <c r="AR393" s="12">
        <f t="shared" si="149"/>
        <v>1</v>
      </c>
      <c r="AS393" s="12">
        <f t="shared" si="150"/>
        <v>0</v>
      </c>
      <c r="AT393" s="12" t="str">
        <f t="shared" si="142"/>
        <v>G</v>
      </c>
      <c r="AU393" s="9">
        <f t="shared" si="143"/>
        <v>8</v>
      </c>
      <c r="AV393" s="4">
        <f t="shared" si="151"/>
        <v>1</v>
      </c>
      <c r="AW393" s="4">
        <f t="shared" si="152"/>
        <v>1</v>
      </c>
      <c r="AX393" s="4">
        <f t="shared" si="153"/>
        <v>1</v>
      </c>
      <c r="AY393" s="4">
        <f t="shared" si="154"/>
        <v>1</v>
      </c>
      <c r="AZ393" s="4">
        <f t="shared" si="155"/>
        <v>0</v>
      </c>
      <c r="BA393" s="4">
        <f t="shared" si="156"/>
        <v>1</v>
      </c>
      <c r="BB393" s="4">
        <f t="shared" si="157"/>
        <v>1</v>
      </c>
      <c r="BC393" s="7">
        <f t="shared" si="158"/>
        <v>0</v>
      </c>
      <c r="BD393" s="7">
        <f t="shared" si="144"/>
        <v>1</v>
      </c>
      <c r="BE393" s="7">
        <f t="shared" si="145"/>
        <v>0</v>
      </c>
      <c r="BF393" s="7">
        <f t="shared" si="146"/>
        <v>0</v>
      </c>
      <c r="BG393" s="7">
        <f t="shared" si="147"/>
        <v>1</v>
      </c>
      <c r="BH393" s="4">
        <f t="shared" si="148"/>
        <v>1</v>
      </c>
      <c r="BI393" s="4">
        <f t="shared" si="159"/>
        <v>1</v>
      </c>
      <c r="BJ393" s="4">
        <f t="shared" si="160"/>
        <v>0</v>
      </c>
      <c r="BK393" s="4">
        <f t="shared" si="161"/>
        <v>1</v>
      </c>
    </row>
    <row r="394" spans="1:63" ht="90" customHeight="1" x14ac:dyDescent="0.25">
      <c r="A394" s="54" t="s">
        <v>1012</v>
      </c>
      <c r="B394" s="55" t="s">
        <v>2948</v>
      </c>
      <c r="C394" s="180" t="s">
        <v>3097</v>
      </c>
      <c r="D394" s="56">
        <v>6</v>
      </c>
      <c r="E394" s="55" t="s">
        <v>3181</v>
      </c>
      <c r="F394" s="55" t="s">
        <v>3182</v>
      </c>
      <c r="G394" s="55" t="s">
        <v>3183</v>
      </c>
      <c r="H394" s="14" t="s">
        <v>2893</v>
      </c>
      <c r="I394" s="55" t="s">
        <v>3184</v>
      </c>
      <c r="J394" s="55" t="s">
        <v>3185</v>
      </c>
      <c r="K394" s="25" t="s">
        <v>2114</v>
      </c>
      <c r="L394" s="25" t="s">
        <v>2120</v>
      </c>
      <c r="M394" s="25" t="s">
        <v>2143</v>
      </c>
      <c r="N394" s="14" t="s">
        <v>265</v>
      </c>
      <c r="O394" s="25" t="s">
        <v>2889</v>
      </c>
      <c r="P394" s="142" t="s">
        <v>3065</v>
      </c>
      <c r="Q394" s="14" t="s">
        <v>45</v>
      </c>
      <c r="R394" s="22">
        <v>0</v>
      </c>
      <c r="S394" s="26">
        <v>861787</v>
      </c>
      <c r="T394" s="182">
        <v>0</v>
      </c>
      <c r="U394" s="183">
        <v>0</v>
      </c>
      <c r="V394" s="36">
        <v>0</v>
      </c>
      <c r="W394" s="26">
        <v>861787</v>
      </c>
      <c r="X394" s="183">
        <v>0</v>
      </c>
      <c r="Y394" s="183">
        <v>0</v>
      </c>
      <c r="Z394" s="183">
        <v>0</v>
      </c>
      <c r="AA394" s="183">
        <v>0</v>
      </c>
      <c r="AB394" s="183">
        <v>0</v>
      </c>
      <c r="AC394" s="183">
        <v>0</v>
      </c>
      <c r="AD394" s="183">
        <v>0</v>
      </c>
      <c r="AE394" s="16" t="s">
        <v>3186</v>
      </c>
      <c r="AF394" s="182">
        <v>0</v>
      </c>
      <c r="AG394" s="182">
        <v>0</v>
      </c>
      <c r="AH394" s="182">
        <v>0</v>
      </c>
      <c r="AI394" s="182">
        <v>0</v>
      </c>
      <c r="AJ394" s="182">
        <v>0</v>
      </c>
      <c r="AK394" s="182">
        <v>0</v>
      </c>
      <c r="AL394" s="182">
        <v>0</v>
      </c>
      <c r="AM394" s="184">
        <v>0</v>
      </c>
      <c r="AN394" s="184">
        <v>0</v>
      </c>
      <c r="AO394" s="184">
        <v>0</v>
      </c>
      <c r="AP394" s="184">
        <v>0</v>
      </c>
      <c r="AQ394" s="55"/>
      <c r="AR394" s="12">
        <f t="shared" si="149"/>
        <v>0</v>
      </c>
      <c r="AS394" s="12">
        <f t="shared" si="150"/>
        <v>0</v>
      </c>
      <c r="AT394" s="12" t="str">
        <f t="shared" si="142"/>
        <v>D3</v>
      </c>
      <c r="AU394" s="9">
        <f t="shared" si="143"/>
        <v>7</v>
      </c>
      <c r="AV394" s="4">
        <f t="shared" si="151"/>
        <v>1</v>
      </c>
      <c r="AW394" s="4">
        <f t="shared" si="152"/>
        <v>1</v>
      </c>
      <c r="AX394" s="4">
        <f t="shared" si="153"/>
        <v>1</v>
      </c>
      <c r="AY394" s="4">
        <f t="shared" si="154"/>
        <v>1</v>
      </c>
      <c r="AZ394" s="4">
        <f t="shared" si="155"/>
        <v>1</v>
      </c>
      <c r="BA394" s="4">
        <f t="shared" si="156"/>
        <v>1</v>
      </c>
      <c r="BB394" s="4">
        <f t="shared" si="157"/>
        <v>1</v>
      </c>
      <c r="BC394" s="7">
        <f t="shared" si="158"/>
        <v>0</v>
      </c>
      <c r="BD394" s="7">
        <f t="shared" si="144"/>
        <v>0</v>
      </c>
      <c r="BE394" s="7">
        <f t="shared" si="145"/>
        <v>0</v>
      </c>
      <c r="BF394" s="7">
        <f t="shared" si="146"/>
        <v>0</v>
      </c>
      <c r="BG394" s="7">
        <f t="shared" si="147"/>
        <v>0</v>
      </c>
      <c r="BH394" s="4">
        <f t="shared" si="148"/>
        <v>1</v>
      </c>
      <c r="BI394" s="4">
        <f t="shared" si="159"/>
        <v>0</v>
      </c>
      <c r="BJ394" s="4">
        <f t="shared" si="160"/>
        <v>0</v>
      </c>
      <c r="BK394" s="4">
        <f t="shared" si="161"/>
        <v>0</v>
      </c>
    </row>
    <row r="395" spans="1:63" ht="90" customHeight="1" x14ac:dyDescent="0.25">
      <c r="A395" s="17" t="s">
        <v>818</v>
      </c>
      <c r="B395" s="23" t="s">
        <v>819</v>
      </c>
      <c r="C395" s="23" t="s">
        <v>842</v>
      </c>
      <c r="D395" s="18">
        <v>7</v>
      </c>
      <c r="E395" s="23" t="s">
        <v>843</v>
      </c>
      <c r="F395" s="24" t="s">
        <v>844</v>
      </c>
      <c r="G395" s="24" t="s">
        <v>845</v>
      </c>
      <c r="H395" s="14" t="s">
        <v>2893</v>
      </c>
      <c r="I395" s="24" t="s">
        <v>2086</v>
      </c>
      <c r="J395" s="24" t="s">
        <v>846</v>
      </c>
      <c r="K395" s="14" t="s">
        <v>2115</v>
      </c>
      <c r="L395" s="14" t="s">
        <v>2117</v>
      </c>
      <c r="M395" s="14" t="s">
        <v>2130</v>
      </c>
      <c r="N395" s="25" t="s">
        <v>110</v>
      </c>
      <c r="O395" s="25" t="s">
        <v>44</v>
      </c>
      <c r="P395" s="142" t="s">
        <v>3065</v>
      </c>
      <c r="Q395" s="25" t="s">
        <v>111</v>
      </c>
      <c r="R395" s="30">
        <v>1</v>
      </c>
      <c r="S395" s="26">
        <v>270000</v>
      </c>
      <c r="T395" s="26">
        <v>0</v>
      </c>
      <c r="U395" s="26">
        <v>270000</v>
      </c>
      <c r="V395" s="26">
        <v>0</v>
      </c>
      <c r="W395" s="26">
        <v>0</v>
      </c>
      <c r="X395" s="26">
        <v>0</v>
      </c>
      <c r="Y395" s="26">
        <v>0</v>
      </c>
      <c r="Z395" s="26">
        <v>0</v>
      </c>
      <c r="AA395" s="31">
        <v>0</v>
      </c>
      <c r="AB395" s="31">
        <v>0</v>
      </c>
      <c r="AC395" s="31">
        <v>0</v>
      </c>
      <c r="AD395" s="31">
        <v>0</v>
      </c>
      <c r="AE395" s="16" t="s">
        <v>41</v>
      </c>
      <c r="AF395" s="27">
        <v>0</v>
      </c>
      <c r="AG395" s="27">
        <v>0</v>
      </c>
      <c r="AH395" s="27">
        <v>0</v>
      </c>
      <c r="AI395" s="27">
        <v>0</v>
      </c>
      <c r="AJ395" s="27">
        <v>0</v>
      </c>
      <c r="AK395" s="27">
        <v>0</v>
      </c>
      <c r="AL395" s="27">
        <v>0</v>
      </c>
      <c r="AM395" s="15">
        <v>0</v>
      </c>
      <c r="AN395" s="15">
        <v>0</v>
      </c>
      <c r="AO395" s="15">
        <v>0</v>
      </c>
      <c r="AP395" s="15">
        <v>0</v>
      </c>
      <c r="AQ395" s="13"/>
      <c r="AR395" s="12">
        <f t="shared" si="149"/>
        <v>0</v>
      </c>
      <c r="AS395" s="12">
        <f t="shared" si="150"/>
        <v>0</v>
      </c>
      <c r="AT395" s="12" t="str">
        <f t="shared" ref="AT395:AT458" si="162">LEFT(M395,(FIND(" ",M395,1)-1))</f>
        <v>B3</v>
      </c>
      <c r="AU395" s="9">
        <f t="shared" ref="AU395:AU458" si="163">AV395+AW395+AX395+AY395+AZ395+BA395+BD395+BH395+BI395</f>
        <v>9</v>
      </c>
      <c r="AV395" s="4">
        <f t="shared" si="151"/>
        <v>1</v>
      </c>
      <c r="AW395" s="4">
        <f t="shared" si="152"/>
        <v>1</v>
      </c>
      <c r="AX395" s="4">
        <f t="shared" si="153"/>
        <v>1</v>
      </c>
      <c r="AY395" s="4">
        <f t="shared" si="154"/>
        <v>1</v>
      </c>
      <c r="AZ395" s="4">
        <f t="shared" si="155"/>
        <v>1</v>
      </c>
      <c r="BA395" s="4">
        <f t="shared" si="156"/>
        <v>1</v>
      </c>
      <c r="BB395" s="4">
        <f t="shared" si="157"/>
        <v>1</v>
      </c>
      <c r="BC395" s="7">
        <f t="shared" si="158"/>
        <v>0</v>
      </c>
      <c r="BD395" s="7">
        <f t="shared" ref="BD395:BD458" si="164">IF(OR(BE395=1,BF395=1,BG395=1),1,0)</f>
        <v>1</v>
      </c>
      <c r="BE395" s="7">
        <f t="shared" ref="BE395:BE458" si="165">IF(AND(K395="01 Záchrana",L395="0 Odstránenie havarijného stavu",M395="0 Odstránenie havarijného stavu"),1,0)</f>
        <v>0</v>
      </c>
      <c r="BF395" s="7">
        <f t="shared" ref="BF395:BF458" si="166">IF(AND(K395="02 Hlavná činnosť",OR(M395="C1 Javisková technika",M395="C2 Osvetľovacia technika",M395="C3 Zvuková technika",M395="C4 Nahrávacia a vysielacia technika",M395="C5 Mikroporty",M395="D1 Nákup štandardnej IT techniky",M395="E1 Nákup hudobných nástrojov",M395="E2 Tvorba inscenácií, nákup umeleckých licencií",M395="E3 Akvizícia zbierkových predmetov")),1,0)</f>
        <v>0</v>
      </c>
      <c r="BG395" s="7">
        <f t="shared" ref="BG395:BG458" si="167">IF(AND(K395="03 Rozvoj",OR(M395="A1 Nákup budovy",M395="A2 Výstavba budovy",M395="A3 Dostavba budovy",M395="A4 Stavebný dozor",M395="B1 Komplexná rekonštrukcia",M395="B2 Stavebná reprofilizácia priestorov",M395="B3 Stavebná rekonštrukcia priestorov",M395="B4 Vykurovanie nehnuteľnosti",M395="B5 Rekonštrukcia extravilánu",M395="C6 Vzduchotechnika",M395="C90 Dopravné prostriedky",M395="C7 Zabezpečovacia technika",M395="C8 Mobiliár",M395="C9 Elektrické spotrebiče",M395="C91 Technické vybavenie dielní",M395="D2 Zhodnotenie existujúceho špeciálneho HW/SW",M395="D3 Obstaranie novej IT funkcionality",M395="F1 Rekonštrukcia expozičných priestorov",M395="F2 Vytvorenie novej expozície/výstavy",M395="F3 Realizácia výskumu",M395="G Reformný zámer")),1,0)</f>
        <v>1</v>
      </c>
      <c r="BH395" s="4">
        <f t="shared" ref="BH395:BH458" si="168">IF(I395="",0,1)</f>
        <v>1</v>
      </c>
      <c r="BI395" s="4">
        <f t="shared" si="159"/>
        <v>1</v>
      </c>
      <c r="BJ395" s="4">
        <f t="shared" si="160"/>
        <v>1</v>
      </c>
      <c r="BK395" s="4">
        <f t="shared" si="161"/>
        <v>0</v>
      </c>
    </row>
    <row r="396" spans="1:63" ht="90" customHeight="1" x14ac:dyDescent="0.25">
      <c r="A396" s="17" t="s">
        <v>440</v>
      </c>
      <c r="B396" s="23" t="s">
        <v>441</v>
      </c>
      <c r="C396" s="23" t="s">
        <v>477</v>
      </c>
      <c r="D396" s="25"/>
      <c r="E396" s="23" t="s">
        <v>478</v>
      </c>
      <c r="F396" s="105" t="s">
        <v>479</v>
      </c>
      <c r="G396" s="24" t="s">
        <v>480</v>
      </c>
      <c r="H396" s="14" t="s">
        <v>2893</v>
      </c>
      <c r="I396" s="24" t="s">
        <v>446</v>
      </c>
      <c r="J396" s="24" t="s">
        <v>457</v>
      </c>
      <c r="K396" s="25" t="s">
        <v>2114</v>
      </c>
      <c r="L396" s="25" t="s">
        <v>2120</v>
      </c>
      <c r="M396" s="25" t="s">
        <v>2141</v>
      </c>
      <c r="N396" s="25" t="s">
        <v>51</v>
      </c>
      <c r="O396" s="25" t="s">
        <v>266</v>
      </c>
      <c r="P396" s="142" t="s">
        <v>3065</v>
      </c>
      <c r="Q396" s="14" t="s">
        <v>45</v>
      </c>
      <c r="R396" s="30"/>
      <c r="S396" s="26">
        <v>300000</v>
      </c>
      <c r="T396" s="26">
        <v>0</v>
      </c>
      <c r="U396" s="26">
        <v>0</v>
      </c>
      <c r="V396" s="26">
        <v>0</v>
      </c>
      <c r="W396" s="26">
        <v>0</v>
      </c>
      <c r="X396" s="26">
        <v>0</v>
      </c>
      <c r="Y396" s="26">
        <v>0</v>
      </c>
      <c r="Z396" s="26">
        <v>0</v>
      </c>
      <c r="AA396" s="31">
        <v>0</v>
      </c>
      <c r="AB396" s="31">
        <v>0</v>
      </c>
      <c r="AC396" s="31">
        <v>0</v>
      </c>
      <c r="AD396" s="31">
        <v>0</v>
      </c>
      <c r="AE396" s="16" t="s">
        <v>41</v>
      </c>
      <c r="AF396" s="27">
        <v>0</v>
      </c>
      <c r="AG396" s="27">
        <v>0</v>
      </c>
      <c r="AH396" s="28">
        <v>0</v>
      </c>
      <c r="AI396" s="28">
        <v>0</v>
      </c>
      <c r="AJ396" s="28">
        <v>0</v>
      </c>
      <c r="AK396" s="28">
        <v>0</v>
      </c>
      <c r="AL396" s="28">
        <v>0</v>
      </c>
      <c r="AM396" s="15">
        <v>0</v>
      </c>
      <c r="AN396" s="15">
        <v>0</v>
      </c>
      <c r="AO396" s="15">
        <v>0</v>
      </c>
      <c r="AP396" s="15">
        <v>0</v>
      </c>
      <c r="AQ396" s="13"/>
      <c r="AR396" s="12">
        <f t="shared" si="149"/>
        <v>0</v>
      </c>
      <c r="AS396" s="12">
        <f t="shared" si="150"/>
        <v>0</v>
      </c>
      <c r="AT396" s="12" t="str">
        <f t="shared" si="162"/>
        <v>D1</v>
      </c>
      <c r="AU396" s="9">
        <f t="shared" si="163"/>
        <v>6</v>
      </c>
      <c r="AV396" s="4">
        <f t="shared" si="151"/>
        <v>0</v>
      </c>
      <c r="AW396" s="4">
        <f t="shared" si="152"/>
        <v>1</v>
      </c>
      <c r="AX396" s="4">
        <f t="shared" si="153"/>
        <v>1</v>
      </c>
      <c r="AY396" s="4">
        <f t="shared" si="154"/>
        <v>0</v>
      </c>
      <c r="AZ396" s="4">
        <f t="shared" si="155"/>
        <v>0</v>
      </c>
      <c r="BA396" s="4">
        <f t="shared" si="156"/>
        <v>1</v>
      </c>
      <c r="BB396" s="4">
        <f t="shared" si="157"/>
        <v>1</v>
      </c>
      <c r="BC396" s="7">
        <f t="shared" si="158"/>
        <v>0</v>
      </c>
      <c r="BD396" s="7">
        <f t="shared" si="164"/>
        <v>1</v>
      </c>
      <c r="BE396" s="7">
        <f t="shared" si="165"/>
        <v>0</v>
      </c>
      <c r="BF396" s="7">
        <f t="shared" si="166"/>
        <v>1</v>
      </c>
      <c r="BG396" s="7">
        <f t="shared" si="167"/>
        <v>0</v>
      </c>
      <c r="BH396" s="4">
        <f t="shared" si="168"/>
        <v>1</v>
      </c>
      <c r="BI396" s="4">
        <f t="shared" si="159"/>
        <v>1</v>
      </c>
      <c r="BJ396" s="4">
        <f t="shared" si="160"/>
        <v>0</v>
      </c>
      <c r="BK396" s="4">
        <f t="shared" si="161"/>
        <v>1</v>
      </c>
    </row>
    <row r="397" spans="1:63" ht="90" customHeight="1" x14ac:dyDescent="0.25">
      <c r="A397" s="17" t="s">
        <v>1456</v>
      </c>
      <c r="B397" s="38" t="s">
        <v>1457</v>
      </c>
      <c r="C397" s="38" t="s">
        <v>1580</v>
      </c>
      <c r="D397" s="166">
        <v>31</v>
      </c>
      <c r="E397" s="23" t="s">
        <v>1581</v>
      </c>
      <c r="F397" s="29" t="s">
        <v>2329</v>
      </c>
      <c r="G397" s="29" t="s">
        <v>1582</v>
      </c>
      <c r="H397" s="14" t="s">
        <v>2893</v>
      </c>
      <c r="I397" s="24" t="s">
        <v>2038</v>
      </c>
      <c r="J397" s="29" t="s">
        <v>1583</v>
      </c>
      <c r="K397" s="25" t="s">
        <v>2115</v>
      </c>
      <c r="L397" s="25" t="s">
        <v>2117</v>
      </c>
      <c r="M397" s="25" t="s">
        <v>2130</v>
      </c>
      <c r="N397" s="25" t="s">
        <v>51</v>
      </c>
      <c r="O397" s="25" t="s">
        <v>44</v>
      </c>
      <c r="P397" s="142" t="s">
        <v>3065</v>
      </c>
      <c r="Q397" s="14" t="s">
        <v>45</v>
      </c>
      <c r="R397" s="22">
        <v>1</v>
      </c>
      <c r="S397" s="40">
        <v>25000</v>
      </c>
      <c r="T397" s="21">
        <v>0</v>
      </c>
      <c r="U397" s="26">
        <v>0</v>
      </c>
      <c r="V397" s="21">
        <v>25000</v>
      </c>
      <c r="W397" s="21">
        <v>0</v>
      </c>
      <c r="X397" s="21">
        <v>0</v>
      </c>
      <c r="Y397" s="21">
        <v>0</v>
      </c>
      <c r="Z397" s="21">
        <v>0</v>
      </c>
      <c r="AA397" s="31">
        <v>0</v>
      </c>
      <c r="AB397" s="31">
        <v>0</v>
      </c>
      <c r="AC397" s="31">
        <v>0</v>
      </c>
      <c r="AD397" s="31">
        <v>0</v>
      </c>
      <c r="AE397" s="16" t="s">
        <v>41</v>
      </c>
      <c r="AF397" s="41">
        <v>0</v>
      </c>
      <c r="AG397" s="26">
        <v>0</v>
      </c>
      <c r="AH397" s="26">
        <v>0</v>
      </c>
      <c r="AI397" s="26">
        <v>0</v>
      </c>
      <c r="AJ397" s="26">
        <v>0</v>
      </c>
      <c r="AK397" s="26">
        <v>0</v>
      </c>
      <c r="AL397" s="26">
        <v>0</v>
      </c>
      <c r="AM397" s="15">
        <v>0</v>
      </c>
      <c r="AN397" s="15">
        <v>0</v>
      </c>
      <c r="AO397" s="15">
        <v>0</v>
      </c>
      <c r="AP397" s="15">
        <v>0</v>
      </c>
      <c r="AQ397" s="42"/>
      <c r="AR397" s="12">
        <f t="shared" si="149"/>
        <v>1</v>
      </c>
      <c r="AS397" s="12">
        <f t="shared" si="150"/>
        <v>0</v>
      </c>
      <c r="AT397" s="12" t="str">
        <f t="shared" si="162"/>
        <v>B3</v>
      </c>
      <c r="AU397" s="9">
        <f t="shared" si="163"/>
        <v>9</v>
      </c>
      <c r="AV397" s="4">
        <f t="shared" si="151"/>
        <v>1</v>
      </c>
      <c r="AW397" s="4">
        <f t="shared" si="152"/>
        <v>1</v>
      </c>
      <c r="AX397" s="4">
        <f t="shared" si="153"/>
        <v>1</v>
      </c>
      <c r="AY397" s="4">
        <f t="shared" si="154"/>
        <v>1</v>
      </c>
      <c r="AZ397" s="4">
        <f t="shared" si="155"/>
        <v>1</v>
      </c>
      <c r="BA397" s="4">
        <f t="shared" si="156"/>
        <v>1</v>
      </c>
      <c r="BB397" s="4">
        <f t="shared" si="157"/>
        <v>1</v>
      </c>
      <c r="BC397" s="7">
        <f t="shared" si="158"/>
        <v>0</v>
      </c>
      <c r="BD397" s="7">
        <f t="shared" si="164"/>
        <v>1</v>
      </c>
      <c r="BE397" s="7">
        <f t="shared" si="165"/>
        <v>0</v>
      </c>
      <c r="BF397" s="7">
        <f t="shared" si="166"/>
        <v>0</v>
      </c>
      <c r="BG397" s="7">
        <f t="shared" si="167"/>
        <v>1</v>
      </c>
      <c r="BH397" s="4">
        <f t="shared" si="168"/>
        <v>1</v>
      </c>
      <c r="BI397" s="4">
        <f t="shared" si="159"/>
        <v>1</v>
      </c>
      <c r="BJ397" s="4">
        <f t="shared" si="160"/>
        <v>0</v>
      </c>
      <c r="BK397" s="4">
        <f t="shared" si="161"/>
        <v>1</v>
      </c>
    </row>
    <row r="398" spans="1:63" ht="90" customHeight="1" x14ac:dyDescent="0.25">
      <c r="A398" s="17" t="s">
        <v>440</v>
      </c>
      <c r="B398" s="23" t="s">
        <v>441</v>
      </c>
      <c r="C398" s="23" t="s">
        <v>646</v>
      </c>
      <c r="D398" s="25"/>
      <c r="E398" s="23" t="s">
        <v>647</v>
      </c>
      <c r="F398" s="24" t="s">
        <v>648</v>
      </c>
      <c r="G398" s="24" t="s">
        <v>469</v>
      </c>
      <c r="H398" s="14" t="s">
        <v>2893</v>
      </c>
      <c r="I398" s="24" t="s">
        <v>446</v>
      </c>
      <c r="J398" s="24"/>
      <c r="K398" s="25" t="s">
        <v>2115</v>
      </c>
      <c r="L398" s="25" t="s">
        <v>2120</v>
      </c>
      <c r="M398" s="25" t="s">
        <v>2142</v>
      </c>
      <c r="N398" s="25" t="s">
        <v>51</v>
      </c>
      <c r="O398" s="25" t="s">
        <v>266</v>
      </c>
      <c r="P398" s="142" t="s">
        <v>3065</v>
      </c>
      <c r="Q398" s="14" t="s">
        <v>45</v>
      </c>
      <c r="R398" s="30"/>
      <c r="S398" s="26">
        <v>20000</v>
      </c>
      <c r="T398" s="26">
        <v>0</v>
      </c>
      <c r="U398" s="26">
        <v>0</v>
      </c>
      <c r="V398" s="26">
        <v>0</v>
      </c>
      <c r="W398" s="26">
        <v>0</v>
      </c>
      <c r="X398" s="26">
        <v>0</v>
      </c>
      <c r="Y398" s="26">
        <v>0</v>
      </c>
      <c r="Z398" s="26">
        <v>0</v>
      </c>
      <c r="AA398" s="31">
        <v>0</v>
      </c>
      <c r="AB398" s="31">
        <v>0</v>
      </c>
      <c r="AC398" s="31">
        <v>0</v>
      </c>
      <c r="AD398" s="31">
        <v>0</v>
      </c>
      <c r="AE398" s="16" t="s">
        <v>41</v>
      </c>
      <c r="AF398" s="26">
        <v>0</v>
      </c>
      <c r="AG398" s="26">
        <v>0</v>
      </c>
      <c r="AH398" s="26">
        <v>0</v>
      </c>
      <c r="AI398" s="26">
        <v>0</v>
      </c>
      <c r="AJ398" s="26">
        <v>0</v>
      </c>
      <c r="AK398" s="26">
        <v>0</v>
      </c>
      <c r="AL398" s="26">
        <v>0</v>
      </c>
      <c r="AM398" s="15">
        <v>0</v>
      </c>
      <c r="AN398" s="15">
        <v>0</v>
      </c>
      <c r="AO398" s="15">
        <v>0</v>
      </c>
      <c r="AP398" s="15">
        <v>0</v>
      </c>
      <c r="AQ398" s="13"/>
      <c r="AR398" s="12">
        <f t="shared" si="149"/>
        <v>1</v>
      </c>
      <c r="AS398" s="12">
        <f t="shared" si="150"/>
        <v>0</v>
      </c>
      <c r="AT398" s="12" t="str">
        <f t="shared" si="162"/>
        <v>D2</v>
      </c>
      <c r="AU398" s="9">
        <f t="shared" si="163"/>
        <v>6</v>
      </c>
      <c r="AV398" s="4">
        <f t="shared" si="151"/>
        <v>0</v>
      </c>
      <c r="AW398" s="4">
        <f t="shared" si="152"/>
        <v>1</v>
      </c>
      <c r="AX398" s="4">
        <f t="shared" si="153"/>
        <v>1</v>
      </c>
      <c r="AY398" s="4">
        <f t="shared" si="154"/>
        <v>0</v>
      </c>
      <c r="AZ398" s="4">
        <f t="shared" si="155"/>
        <v>0</v>
      </c>
      <c r="BA398" s="4">
        <f t="shared" si="156"/>
        <v>1</v>
      </c>
      <c r="BB398" s="4">
        <f t="shared" si="157"/>
        <v>1</v>
      </c>
      <c r="BC398" s="7">
        <f t="shared" si="158"/>
        <v>0</v>
      </c>
      <c r="BD398" s="7">
        <f t="shared" si="164"/>
        <v>1</v>
      </c>
      <c r="BE398" s="7">
        <f t="shared" si="165"/>
        <v>0</v>
      </c>
      <c r="BF398" s="7">
        <f t="shared" si="166"/>
        <v>0</v>
      </c>
      <c r="BG398" s="7">
        <f t="shared" si="167"/>
        <v>1</v>
      </c>
      <c r="BH398" s="4">
        <f t="shared" si="168"/>
        <v>1</v>
      </c>
      <c r="BI398" s="4">
        <f t="shared" si="159"/>
        <v>1</v>
      </c>
      <c r="BJ398" s="4">
        <f t="shared" si="160"/>
        <v>0</v>
      </c>
      <c r="BK398" s="4">
        <f t="shared" si="161"/>
        <v>1</v>
      </c>
    </row>
    <row r="399" spans="1:63" ht="90" customHeight="1" x14ac:dyDescent="0.25">
      <c r="A399" s="17" t="s">
        <v>725</v>
      </c>
      <c r="B399" s="17" t="s">
        <v>726</v>
      </c>
      <c r="C399" s="17" t="s">
        <v>743</v>
      </c>
      <c r="D399" s="18">
        <v>6</v>
      </c>
      <c r="E399" s="23" t="s">
        <v>744</v>
      </c>
      <c r="F399" s="24" t="s">
        <v>745</v>
      </c>
      <c r="G399" s="24" t="s">
        <v>746</v>
      </c>
      <c r="H399" s="14" t="s">
        <v>2893</v>
      </c>
      <c r="I399" s="24" t="s">
        <v>2235</v>
      </c>
      <c r="J399" s="24" t="s">
        <v>747</v>
      </c>
      <c r="K399" s="25" t="s">
        <v>2114</v>
      </c>
      <c r="L399" s="25" t="s">
        <v>2119</v>
      </c>
      <c r="M399" s="25" t="s">
        <v>2136</v>
      </c>
      <c r="N399" s="25" t="s">
        <v>51</v>
      </c>
      <c r="O399" s="25" t="s">
        <v>44</v>
      </c>
      <c r="P399" s="142" t="s">
        <v>3065</v>
      </c>
      <c r="Q399" s="25" t="s">
        <v>45</v>
      </c>
      <c r="R399" s="30">
        <v>1</v>
      </c>
      <c r="S399" s="26">
        <v>49500</v>
      </c>
      <c r="T399" s="26">
        <v>0</v>
      </c>
      <c r="U399" s="26">
        <v>0</v>
      </c>
      <c r="V399" s="26">
        <v>49500</v>
      </c>
      <c r="W399" s="26"/>
      <c r="X399" s="26">
        <v>0</v>
      </c>
      <c r="Y399" s="26">
        <v>0</v>
      </c>
      <c r="Z399" s="26">
        <v>0</v>
      </c>
      <c r="AA399" s="31">
        <v>0</v>
      </c>
      <c r="AB399" s="31">
        <v>0</v>
      </c>
      <c r="AC399" s="31">
        <v>0</v>
      </c>
      <c r="AD399" s="31">
        <v>0</v>
      </c>
      <c r="AE399" s="16" t="s">
        <v>41</v>
      </c>
      <c r="AF399" s="26">
        <v>0</v>
      </c>
      <c r="AG399" s="26">
        <v>0</v>
      </c>
      <c r="AH399" s="26">
        <v>0</v>
      </c>
      <c r="AI399" s="26">
        <v>0</v>
      </c>
      <c r="AJ399" s="26">
        <v>0</v>
      </c>
      <c r="AK399" s="26">
        <v>0</v>
      </c>
      <c r="AL399" s="26">
        <v>0</v>
      </c>
      <c r="AM399" s="15">
        <v>0</v>
      </c>
      <c r="AN399" s="15">
        <v>0</v>
      </c>
      <c r="AO399" s="15">
        <v>0</v>
      </c>
      <c r="AP399" s="15">
        <v>0</v>
      </c>
      <c r="AQ399" s="24"/>
      <c r="AR399" s="12">
        <f t="shared" si="149"/>
        <v>1</v>
      </c>
      <c r="AS399" s="12">
        <f t="shared" si="150"/>
        <v>0</v>
      </c>
      <c r="AT399" s="12" t="str">
        <f t="shared" si="162"/>
        <v>C4</v>
      </c>
      <c r="AU399" s="9">
        <f t="shared" si="163"/>
        <v>9</v>
      </c>
      <c r="AV399" s="4">
        <f t="shared" si="151"/>
        <v>1</v>
      </c>
      <c r="AW399" s="4">
        <f t="shared" si="152"/>
        <v>1</v>
      </c>
      <c r="AX399" s="4">
        <f t="shared" si="153"/>
        <v>1</v>
      </c>
      <c r="AY399" s="4">
        <f t="shared" si="154"/>
        <v>1</v>
      </c>
      <c r="AZ399" s="4">
        <f t="shared" si="155"/>
        <v>1</v>
      </c>
      <c r="BA399" s="4">
        <f t="shared" si="156"/>
        <v>1</v>
      </c>
      <c r="BB399" s="4">
        <f t="shared" si="157"/>
        <v>1</v>
      </c>
      <c r="BC399" s="7">
        <f t="shared" si="158"/>
        <v>0</v>
      </c>
      <c r="BD399" s="7">
        <f t="shared" si="164"/>
        <v>1</v>
      </c>
      <c r="BE399" s="7">
        <f t="shared" si="165"/>
        <v>0</v>
      </c>
      <c r="BF399" s="7">
        <f t="shared" si="166"/>
        <v>1</v>
      </c>
      <c r="BG399" s="7">
        <f t="shared" si="167"/>
        <v>0</v>
      </c>
      <c r="BH399" s="4">
        <f t="shared" si="168"/>
        <v>1</v>
      </c>
      <c r="BI399" s="4">
        <f t="shared" si="159"/>
        <v>1</v>
      </c>
      <c r="BJ399" s="4">
        <f t="shared" si="160"/>
        <v>0</v>
      </c>
      <c r="BK399" s="4">
        <f t="shared" si="161"/>
        <v>1</v>
      </c>
    </row>
    <row r="400" spans="1:63" ht="90" customHeight="1" x14ac:dyDescent="0.25">
      <c r="A400" s="17" t="s">
        <v>1654</v>
      </c>
      <c r="B400" s="38" t="s">
        <v>1655</v>
      </c>
      <c r="C400" s="38" t="s">
        <v>2402</v>
      </c>
      <c r="D400" s="39">
        <v>6</v>
      </c>
      <c r="E400" s="23" t="s">
        <v>1691</v>
      </c>
      <c r="F400" s="29" t="s">
        <v>2403</v>
      </c>
      <c r="G400" s="29" t="s">
        <v>1692</v>
      </c>
      <c r="H400" s="14" t="s">
        <v>2893</v>
      </c>
      <c r="I400" s="29" t="s">
        <v>2365</v>
      </c>
      <c r="J400" s="29" t="s">
        <v>1685</v>
      </c>
      <c r="K400" s="25" t="s">
        <v>2114</v>
      </c>
      <c r="L400" s="25" t="s">
        <v>2119</v>
      </c>
      <c r="M400" s="25" t="s">
        <v>2134</v>
      </c>
      <c r="N400" s="25" t="s">
        <v>110</v>
      </c>
      <c r="O400" s="25" t="s">
        <v>44</v>
      </c>
      <c r="P400" s="142" t="s">
        <v>3065</v>
      </c>
      <c r="Q400" s="14" t="s">
        <v>111</v>
      </c>
      <c r="R400" s="30">
        <v>1</v>
      </c>
      <c r="S400" s="40">
        <v>199300</v>
      </c>
      <c r="T400" s="21">
        <v>0</v>
      </c>
      <c r="U400" s="21">
        <v>0</v>
      </c>
      <c r="V400" s="21">
        <v>199300</v>
      </c>
      <c r="W400" s="21">
        <v>0</v>
      </c>
      <c r="X400" s="21">
        <v>0</v>
      </c>
      <c r="Y400" s="21">
        <v>0</v>
      </c>
      <c r="Z400" s="21">
        <v>0</v>
      </c>
      <c r="AA400" s="31">
        <v>0</v>
      </c>
      <c r="AB400" s="31">
        <v>0</v>
      </c>
      <c r="AC400" s="31">
        <v>0</v>
      </c>
      <c r="AD400" s="31">
        <v>0</v>
      </c>
      <c r="AE400" s="16" t="s">
        <v>41</v>
      </c>
      <c r="AF400" s="41">
        <v>0</v>
      </c>
      <c r="AG400" s="26">
        <v>0</v>
      </c>
      <c r="AH400" s="26">
        <v>0</v>
      </c>
      <c r="AI400" s="26">
        <v>0</v>
      </c>
      <c r="AJ400" s="26">
        <v>0</v>
      </c>
      <c r="AK400" s="26">
        <v>0</v>
      </c>
      <c r="AL400" s="26">
        <v>0</v>
      </c>
      <c r="AM400" s="15">
        <v>0</v>
      </c>
      <c r="AN400" s="15">
        <v>0</v>
      </c>
      <c r="AO400" s="15">
        <v>0</v>
      </c>
      <c r="AP400" s="15">
        <v>0</v>
      </c>
      <c r="AQ400" s="42"/>
      <c r="AR400" s="12">
        <f t="shared" si="149"/>
        <v>0</v>
      </c>
      <c r="AS400" s="12">
        <f t="shared" si="150"/>
        <v>0</v>
      </c>
      <c r="AT400" s="12" t="str">
        <f t="shared" si="162"/>
        <v>C2</v>
      </c>
      <c r="AU400" s="9">
        <f t="shared" si="163"/>
        <v>9</v>
      </c>
      <c r="AV400" s="4">
        <f t="shared" si="151"/>
        <v>1</v>
      </c>
      <c r="AW400" s="4">
        <f t="shared" si="152"/>
        <v>1</v>
      </c>
      <c r="AX400" s="4">
        <f t="shared" si="153"/>
        <v>1</v>
      </c>
      <c r="AY400" s="4">
        <f t="shared" si="154"/>
        <v>1</v>
      </c>
      <c r="AZ400" s="4">
        <f t="shared" si="155"/>
        <v>1</v>
      </c>
      <c r="BA400" s="4">
        <f t="shared" si="156"/>
        <v>1</v>
      </c>
      <c r="BB400" s="4">
        <f t="shared" si="157"/>
        <v>1</v>
      </c>
      <c r="BC400" s="7">
        <f t="shared" si="158"/>
        <v>0</v>
      </c>
      <c r="BD400" s="7">
        <f t="shared" si="164"/>
        <v>1</v>
      </c>
      <c r="BE400" s="7">
        <f t="shared" si="165"/>
        <v>0</v>
      </c>
      <c r="BF400" s="7">
        <f t="shared" si="166"/>
        <v>1</v>
      </c>
      <c r="BG400" s="7">
        <f t="shared" si="167"/>
        <v>0</v>
      </c>
      <c r="BH400" s="4">
        <f t="shared" si="168"/>
        <v>1</v>
      </c>
      <c r="BI400" s="4">
        <f t="shared" si="159"/>
        <v>1</v>
      </c>
      <c r="BJ400" s="4">
        <f t="shared" si="160"/>
        <v>1</v>
      </c>
      <c r="BK400" s="4">
        <f t="shared" si="161"/>
        <v>0</v>
      </c>
    </row>
    <row r="401" spans="1:63" ht="90" customHeight="1" x14ac:dyDescent="0.25">
      <c r="A401" s="17" t="s">
        <v>440</v>
      </c>
      <c r="B401" s="38" t="s">
        <v>441</v>
      </c>
      <c r="C401" s="38" t="s">
        <v>447</v>
      </c>
      <c r="D401" s="39"/>
      <c r="E401" s="23" t="s">
        <v>448</v>
      </c>
      <c r="F401" s="29" t="s">
        <v>449</v>
      </c>
      <c r="G401" s="29" t="s">
        <v>450</v>
      </c>
      <c r="H401" s="14" t="s">
        <v>2893</v>
      </c>
      <c r="I401" s="24" t="s">
        <v>446</v>
      </c>
      <c r="J401" s="29" t="s">
        <v>2824</v>
      </c>
      <c r="K401" s="25" t="s">
        <v>2114</v>
      </c>
      <c r="L401" s="25" t="s">
        <v>2119</v>
      </c>
      <c r="M401" s="25" t="s">
        <v>2136</v>
      </c>
      <c r="N401" s="14" t="s">
        <v>110</v>
      </c>
      <c r="O401" s="25" t="s">
        <v>44</v>
      </c>
      <c r="P401" s="142" t="s">
        <v>3065</v>
      </c>
      <c r="Q401" s="14" t="s">
        <v>111</v>
      </c>
      <c r="R401" s="30">
        <v>1</v>
      </c>
      <c r="S401" s="40">
        <v>250000</v>
      </c>
      <c r="T401" s="21">
        <v>0</v>
      </c>
      <c r="U401" s="21">
        <v>0</v>
      </c>
      <c r="V401" s="21">
        <v>250000</v>
      </c>
      <c r="W401" s="21">
        <v>0</v>
      </c>
      <c r="X401" s="21">
        <v>0</v>
      </c>
      <c r="Y401" s="21">
        <v>0</v>
      </c>
      <c r="Z401" s="21">
        <v>0</v>
      </c>
      <c r="AA401" s="31">
        <v>0</v>
      </c>
      <c r="AB401" s="31">
        <v>0</v>
      </c>
      <c r="AC401" s="31">
        <v>0</v>
      </c>
      <c r="AD401" s="31">
        <v>0</v>
      </c>
      <c r="AE401" s="16" t="s">
        <v>41</v>
      </c>
      <c r="AF401" s="41">
        <v>0</v>
      </c>
      <c r="AG401" s="26">
        <v>0</v>
      </c>
      <c r="AH401" s="26">
        <v>0</v>
      </c>
      <c r="AI401" s="26">
        <v>0</v>
      </c>
      <c r="AJ401" s="26">
        <v>0</v>
      </c>
      <c r="AK401" s="26">
        <v>0</v>
      </c>
      <c r="AL401" s="26">
        <v>0</v>
      </c>
      <c r="AM401" s="15">
        <v>0</v>
      </c>
      <c r="AN401" s="15">
        <v>0</v>
      </c>
      <c r="AO401" s="15">
        <v>0</v>
      </c>
      <c r="AP401" s="15">
        <v>0</v>
      </c>
      <c r="AQ401" s="42"/>
      <c r="AR401" s="12">
        <f t="shared" si="149"/>
        <v>0</v>
      </c>
      <c r="AS401" s="12">
        <f t="shared" si="150"/>
        <v>0</v>
      </c>
      <c r="AT401" s="12" t="str">
        <f t="shared" si="162"/>
        <v>C4</v>
      </c>
      <c r="AU401" s="9">
        <f t="shared" si="163"/>
        <v>8</v>
      </c>
      <c r="AV401" s="4">
        <f t="shared" si="151"/>
        <v>1</v>
      </c>
      <c r="AW401" s="4">
        <f t="shared" si="152"/>
        <v>1</v>
      </c>
      <c r="AX401" s="4">
        <f t="shared" si="153"/>
        <v>1</v>
      </c>
      <c r="AY401" s="4">
        <f t="shared" si="154"/>
        <v>0</v>
      </c>
      <c r="AZ401" s="4">
        <f t="shared" si="155"/>
        <v>1</v>
      </c>
      <c r="BA401" s="4">
        <f t="shared" si="156"/>
        <v>1</v>
      </c>
      <c r="BB401" s="4">
        <f t="shared" si="157"/>
        <v>1</v>
      </c>
      <c r="BC401" s="7">
        <f t="shared" si="158"/>
        <v>0</v>
      </c>
      <c r="BD401" s="7">
        <f t="shared" si="164"/>
        <v>1</v>
      </c>
      <c r="BE401" s="7">
        <f t="shared" si="165"/>
        <v>0</v>
      </c>
      <c r="BF401" s="7">
        <f t="shared" si="166"/>
        <v>1</v>
      </c>
      <c r="BG401" s="7">
        <f t="shared" si="167"/>
        <v>0</v>
      </c>
      <c r="BH401" s="4">
        <f t="shared" si="168"/>
        <v>1</v>
      </c>
      <c r="BI401" s="4">
        <f t="shared" si="159"/>
        <v>1</v>
      </c>
      <c r="BJ401" s="4">
        <f t="shared" si="160"/>
        <v>1</v>
      </c>
      <c r="BK401" s="4">
        <f t="shared" si="161"/>
        <v>0</v>
      </c>
    </row>
    <row r="402" spans="1:63" ht="90" customHeight="1" x14ac:dyDescent="0.25">
      <c r="A402" s="17" t="s">
        <v>818</v>
      </c>
      <c r="B402" s="23" t="s">
        <v>819</v>
      </c>
      <c r="C402" s="23" t="s">
        <v>830</v>
      </c>
      <c r="D402" s="18">
        <v>5</v>
      </c>
      <c r="E402" s="23" t="s">
        <v>831</v>
      </c>
      <c r="F402" s="24" t="s">
        <v>832</v>
      </c>
      <c r="G402" s="24" t="s">
        <v>833</v>
      </c>
      <c r="H402" s="14" t="s">
        <v>2893</v>
      </c>
      <c r="I402" s="24" t="s">
        <v>834</v>
      </c>
      <c r="J402" s="24" t="s">
        <v>835</v>
      </c>
      <c r="K402" s="14" t="s">
        <v>2115</v>
      </c>
      <c r="L402" s="25" t="s">
        <v>2120</v>
      </c>
      <c r="M402" s="25" t="s">
        <v>2142</v>
      </c>
      <c r="N402" s="25" t="s">
        <v>51</v>
      </c>
      <c r="O402" s="25" t="s">
        <v>44</v>
      </c>
      <c r="P402" s="142" t="s">
        <v>3065</v>
      </c>
      <c r="Q402" s="14" t="s">
        <v>45</v>
      </c>
      <c r="R402" s="30">
        <v>1</v>
      </c>
      <c r="S402" s="144">
        <v>48100</v>
      </c>
      <c r="T402" s="144">
        <v>0</v>
      </c>
      <c r="U402" s="144">
        <v>0</v>
      </c>
      <c r="V402" s="144">
        <v>26000</v>
      </c>
      <c r="W402" s="144">
        <v>22100</v>
      </c>
      <c r="X402" s="144">
        <v>0</v>
      </c>
      <c r="Y402" s="144">
        <v>0</v>
      </c>
      <c r="Z402" s="26">
        <v>0</v>
      </c>
      <c r="AA402" s="31">
        <v>0</v>
      </c>
      <c r="AB402" s="31">
        <v>0</v>
      </c>
      <c r="AC402" s="31">
        <v>0</v>
      </c>
      <c r="AD402" s="31">
        <v>0</v>
      </c>
      <c r="AE402" s="16" t="s">
        <v>41</v>
      </c>
      <c r="AF402" s="27">
        <v>0</v>
      </c>
      <c r="AG402" s="27">
        <v>0</v>
      </c>
      <c r="AH402" s="27">
        <v>0</v>
      </c>
      <c r="AI402" s="27">
        <v>0</v>
      </c>
      <c r="AJ402" s="27">
        <v>0</v>
      </c>
      <c r="AK402" s="27">
        <v>0</v>
      </c>
      <c r="AL402" s="27">
        <v>0</v>
      </c>
      <c r="AM402" s="15">
        <v>0</v>
      </c>
      <c r="AN402" s="15">
        <v>0</v>
      </c>
      <c r="AO402" s="15">
        <v>0</v>
      </c>
      <c r="AP402" s="15">
        <v>0</v>
      </c>
      <c r="AQ402" s="13"/>
      <c r="AR402" s="12">
        <f t="shared" si="149"/>
        <v>1</v>
      </c>
      <c r="AS402" s="12">
        <f t="shared" si="150"/>
        <v>0</v>
      </c>
      <c r="AT402" s="12" t="str">
        <f t="shared" si="162"/>
        <v>D2</v>
      </c>
      <c r="AU402" s="9">
        <f t="shared" si="163"/>
        <v>9</v>
      </c>
      <c r="AV402" s="4">
        <f t="shared" si="151"/>
        <v>1</v>
      </c>
      <c r="AW402" s="4">
        <f t="shared" si="152"/>
        <v>1</v>
      </c>
      <c r="AX402" s="4">
        <f t="shared" si="153"/>
        <v>1</v>
      </c>
      <c r="AY402" s="4">
        <f t="shared" si="154"/>
        <v>1</v>
      </c>
      <c r="AZ402" s="4">
        <f t="shared" si="155"/>
        <v>1</v>
      </c>
      <c r="BA402" s="4">
        <f t="shared" si="156"/>
        <v>1</v>
      </c>
      <c r="BB402" s="4">
        <f t="shared" si="157"/>
        <v>1</v>
      </c>
      <c r="BC402" s="7">
        <f t="shared" si="158"/>
        <v>0</v>
      </c>
      <c r="BD402" s="7">
        <f t="shared" si="164"/>
        <v>1</v>
      </c>
      <c r="BE402" s="7">
        <f t="shared" si="165"/>
        <v>0</v>
      </c>
      <c r="BF402" s="7">
        <f t="shared" si="166"/>
        <v>0</v>
      </c>
      <c r="BG402" s="7">
        <f t="shared" si="167"/>
        <v>1</v>
      </c>
      <c r="BH402" s="4">
        <f t="shared" si="168"/>
        <v>1</v>
      </c>
      <c r="BI402" s="4">
        <f t="shared" si="159"/>
        <v>1</v>
      </c>
      <c r="BJ402" s="4">
        <f t="shared" si="160"/>
        <v>0</v>
      </c>
      <c r="BK402" s="4">
        <f t="shared" si="161"/>
        <v>1</v>
      </c>
    </row>
    <row r="403" spans="1:63" ht="90" customHeight="1" x14ac:dyDescent="0.25">
      <c r="A403" s="17" t="s">
        <v>440</v>
      </c>
      <c r="B403" s="23" t="s">
        <v>441</v>
      </c>
      <c r="C403" s="23" t="s">
        <v>595</v>
      </c>
      <c r="D403" s="18"/>
      <c r="E403" s="44" t="s">
        <v>2866</v>
      </c>
      <c r="F403" s="45" t="s">
        <v>596</v>
      </c>
      <c r="G403" s="24" t="s">
        <v>559</v>
      </c>
      <c r="H403" s="14" t="s">
        <v>2893</v>
      </c>
      <c r="I403" s="24" t="s">
        <v>560</v>
      </c>
      <c r="J403" s="24" t="s">
        <v>561</v>
      </c>
      <c r="K403" s="14" t="s">
        <v>2115</v>
      </c>
      <c r="L403" s="14" t="s">
        <v>2117</v>
      </c>
      <c r="M403" s="14" t="s">
        <v>2130</v>
      </c>
      <c r="N403" s="25" t="s">
        <v>110</v>
      </c>
      <c r="O403" s="25" t="s">
        <v>44</v>
      </c>
      <c r="P403" s="142" t="s">
        <v>3065</v>
      </c>
      <c r="Q403" s="25" t="s">
        <v>111</v>
      </c>
      <c r="R403" s="30">
        <v>1</v>
      </c>
      <c r="S403" s="46">
        <v>250000</v>
      </c>
      <c r="T403" s="26">
        <v>0</v>
      </c>
      <c r="U403" s="26">
        <v>0</v>
      </c>
      <c r="V403" s="26">
        <v>50000</v>
      </c>
      <c r="W403" s="26">
        <v>200000</v>
      </c>
      <c r="X403" s="26">
        <v>0</v>
      </c>
      <c r="Y403" s="26">
        <v>0</v>
      </c>
      <c r="Z403" s="26">
        <v>0</v>
      </c>
      <c r="AA403" s="31">
        <v>0</v>
      </c>
      <c r="AB403" s="31">
        <v>0</v>
      </c>
      <c r="AC403" s="31">
        <v>0</v>
      </c>
      <c r="AD403" s="31">
        <v>0</v>
      </c>
      <c r="AE403" s="16" t="s">
        <v>41</v>
      </c>
      <c r="AF403" s="27">
        <v>0</v>
      </c>
      <c r="AG403" s="27">
        <v>0</v>
      </c>
      <c r="AH403" s="27">
        <v>0</v>
      </c>
      <c r="AI403" s="27">
        <v>0</v>
      </c>
      <c r="AJ403" s="27">
        <v>0</v>
      </c>
      <c r="AK403" s="27">
        <v>0</v>
      </c>
      <c r="AL403" s="27">
        <v>0</v>
      </c>
      <c r="AM403" s="15">
        <v>0</v>
      </c>
      <c r="AN403" s="15">
        <v>0</v>
      </c>
      <c r="AO403" s="15">
        <v>0</v>
      </c>
      <c r="AP403" s="15">
        <v>0</v>
      </c>
      <c r="AQ403" s="13"/>
      <c r="AR403" s="12">
        <f t="shared" si="149"/>
        <v>0</v>
      </c>
      <c r="AS403" s="12">
        <f t="shared" si="150"/>
        <v>0</v>
      </c>
      <c r="AT403" s="12" t="str">
        <f t="shared" si="162"/>
        <v>B3</v>
      </c>
      <c r="AU403" s="9">
        <f t="shared" si="163"/>
        <v>8</v>
      </c>
      <c r="AV403" s="4">
        <f t="shared" si="151"/>
        <v>1</v>
      </c>
      <c r="AW403" s="4">
        <f t="shared" si="152"/>
        <v>1</v>
      </c>
      <c r="AX403" s="4">
        <f t="shared" si="153"/>
        <v>1</v>
      </c>
      <c r="AY403" s="4">
        <f t="shared" si="154"/>
        <v>0</v>
      </c>
      <c r="AZ403" s="4">
        <f t="shared" si="155"/>
        <v>1</v>
      </c>
      <c r="BA403" s="4">
        <f t="shared" si="156"/>
        <v>1</v>
      </c>
      <c r="BB403" s="4">
        <f t="shared" si="157"/>
        <v>1</v>
      </c>
      <c r="BC403" s="7">
        <f t="shared" si="158"/>
        <v>0</v>
      </c>
      <c r="BD403" s="7">
        <f t="shared" si="164"/>
        <v>1</v>
      </c>
      <c r="BE403" s="7">
        <f t="shared" si="165"/>
        <v>0</v>
      </c>
      <c r="BF403" s="7">
        <f t="shared" si="166"/>
        <v>0</v>
      </c>
      <c r="BG403" s="7">
        <f t="shared" si="167"/>
        <v>1</v>
      </c>
      <c r="BH403" s="4">
        <f t="shared" si="168"/>
        <v>1</v>
      </c>
      <c r="BI403" s="4">
        <f t="shared" si="159"/>
        <v>1</v>
      </c>
      <c r="BJ403" s="4">
        <f t="shared" si="160"/>
        <v>1</v>
      </c>
      <c r="BK403" s="4">
        <f t="shared" si="161"/>
        <v>0</v>
      </c>
    </row>
    <row r="404" spans="1:63" ht="90" customHeight="1" x14ac:dyDescent="0.25">
      <c r="A404" s="17" t="s">
        <v>1456</v>
      </c>
      <c r="B404" s="23" t="s">
        <v>1457</v>
      </c>
      <c r="C404" s="23" t="s">
        <v>1491</v>
      </c>
      <c r="D404" s="5">
        <v>2</v>
      </c>
      <c r="E404" s="23" t="s">
        <v>1492</v>
      </c>
      <c r="F404" s="24" t="s">
        <v>1493</v>
      </c>
      <c r="G404" s="24" t="s">
        <v>1494</v>
      </c>
      <c r="H404" s="14" t="s">
        <v>2893</v>
      </c>
      <c r="I404" s="24" t="s">
        <v>1495</v>
      </c>
      <c r="J404" s="24" t="s">
        <v>1496</v>
      </c>
      <c r="K404" s="25" t="s">
        <v>2114</v>
      </c>
      <c r="L404" s="25" t="s">
        <v>2119</v>
      </c>
      <c r="M404" s="25" t="s">
        <v>2137</v>
      </c>
      <c r="N404" s="25" t="s">
        <v>51</v>
      </c>
      <c r="O404" s="25" t="s">
        <v>44</v>
      </c>
      <c r="P404" s="142" t="s">
        <v>3065</v>
      </c>
      <c r="Q404" s="25" t="s">
        <v>111</v>
      </c>
      <c r="R404" s="30">
        <v>1</v>
      </c>
      <c r="S404" s="144">
        <v>97971</v>
      </c>
      <c r="T404" s="144">
        <v>0</v>
      </c>
      <c r="U404" s="144">
        <v>0</v>
      </c>
      <c r="V404" s="144">
        <v>97971</v>
      </c>
      <c r="W404" s="144">
        <v>0</v>
      </c>
      <c r="X404" s="26">
        <v>0</v>
      </c>
      <c r="Y404" s="26">
        <v>0</v>
      </c>
      <c r="Z404" s="26">
        <v>0</v>
      </c>
      <c r="AA404" s="31">
        <v>0</v>
      </c>
      <c r="AB404" s="31">
        <v>0</v>
      </c>
      <c r="AC404" s="31">
        <v>0</v>
      </c>
      <c r="AD404" s="31">
        <v>0</v>
      </c>
      <c r="AE404" s="16" t="s">
        <v>41</v>
      </c>
      <c r="AF404" s="26">
        <v>0</v>
      </c>
      <c r="AG404" s="26">
        <v>0</v>
      </c>
      <c r="AH404" s="26">
        <v>0</v>
      </c>
      <c r="AI404" s="26">
        <v>0</v>
      </c>
      <c r="AJ404" s="26">
        <v>0</v>
      </c>
      <c r="AK404" s="26">
        <v>0</v>
      </c>
      <c r="AL404" s="26">
        <v>0</v>
      </c>
      <c r="AM404" s="15">
        <v>0</v>
      </c>
      <c r="AN404" s="15">
        <v>0</v>
      </c>
      <c r="AO404" s="15">
        <v>0</v>
      </c>
      <c r="AP404" s="15">
        <v>0</v>
      </c>
      <c r="AQ404" s="13" t="s">
        <v>1497</v>
      </c>
      <c r="AR404" s="12">
        <f t="shared" si="149"/>
        <v>1</v>
      </c>
      <c r="AS404" s="12">
        <f t="shared" si="150"/>
        <v>0</v>
      </c>
      <c r="AT404" s="12" t="str">
        <f t="shared" si="162"/>
        <v>C5</v>
      </c>
      <c r="AU404" s="9">
        <f t="shared" si="163"/>
        <v>8</v>
      </c>
      <c r="AV404" s="4">
        <f t="shared" si="151"/>
        <v>1</v>
      </c>
      <c r="AW404" s="4">
        <f t="shared" si="152"/>
        <v>1</v>
      </c>
      <c r="AX404" s="4">
        <f t="shared" si="153"/>
        <v>1</v>
      </c>
      <c r="AY404" s="4">
        <f t="shared" si="154"/>
        <v>1</v>
      </c>
      <c r="AZ404" s="4">
        <f t="shared" si="155"/>
        <v>1</v>
      </c>
      <c r="BA404" s="4">
        <f t="shared" si="156"/>
        <v>1</v>
      </c>
      <c r="BB404" s="4">
        <f t="shared" si="157"/>
        <v>1</v>
      </c>
      <c r="BC404" s="7">
        <f t="shared" si="158"/>
        <v>0</v>
      </c>
      <c r="BD404" s="7">
        <f t="shared" si="164"/>
        <v>1</v>
      </c>
      <c r="BE404" s="7">
        <f t="shared" si="165"/>
        <v>0</v>
      </c>
      <c r="BF404" s="7">
        <f t="shared" si="166"/>
        <v>1</v>
      </c>
      <c r="BG404" s="7">
        <f t="shared" si="167"/>
        <v>0</v>
      </c>
      <c r="BH404" s="4">
        <f t="shared" si="168"/>
        <v>1</v>
      </c>
      <c r="BI404" s="4">
        <f t="shared" si="159"/>
        <v>0</v>
      </c>
      <c r="BJ404" s="4">
        <f t="shared" si="160"/>
        <v>0</v>
      </c>
      <c r="BK404" s="4">
        <f t="shared" si="161"/>
        <v>0</v>
      </c>
    </row>
    <row r="405" spans="1:63" ht="90" customHeight="1" x14ac:dyDescent="0.25">
      <c r="A405" s="17" t="s">
        <v>246</v>
      </c>
      <c r="B405" s="23" t="s">
        <v>247</v>
      </c>
      <c r="C405" s="23" t="s">
        <v>248</v>
      </c>
      <c r="D405" s="25">
        <v>3</v>
      </c>
      <c r="E405" s="23" t="s">
        <v>249</v>
      </c>
      <c r="F405" s="66" t="s">
        <v>250</v>
      </c>
      <c r="G405" s="24" t="s">
        <v>251</v>
      </c>
      <c r="H405" s="14" t="s">
        <v>2893</v>
      </c>
      <c r="I405" s="24" t="s">
        <v>252</v>
      </c>
      <c r="J405" s="24" t="s">
        <v>253</v>
      </c>
      <c r="K405" s="14" t="s">
        <v>2115</v>
      </c>
      <c r="L405" s="14" t="s">
        <v>2117</v>
      </c>
      <c r="M405" s="14" t="s">
        <v>2130</v>
      </c>
      <c r="N405" s="25" t="s">
        <v>51</v>
      </c>
      <c r="O405" s="25" t="s">
        <v>44</v>
      </c>
      <c r="P405" s="142" t="s">
        <v>3065</v>
      </c>
      <c r="Q405" s="14" t="s">
        <v>45</v>
      </c>
      <c r="R405" s="30">
        <v>1</v>
      </c>
      <c r="S405" s="26">
        <v>940000</v>
      </c>
      <c r="T405" s="26">
        <v>20000</v>
      </c>
      <c r="U405" s="26">
        <v>0</v>
      </c>
      <c r="V405" s="26">
        <v>20000</v>
      </c>
      <c r="W405" s="26">
        <v>490000</v>
      </c>
      <c r="X405" s="26">
        <v>430000</v>
      </c>
      <c r="Y405" s="26">
        <v>0</v>
      </c>
      <c r="Z405" s="26">
        <v>0</v>
      </c>
      <c r="AA405" s="31">
        <v>0</v>
      </c>
      <c r="AB405" s="31">
        <v>0</v>
      </c>
      <c r="AC405" s="31">
        <v>0</v>
      </c>
      <c r="AD405" s="31">
        <v>0</v>
      </c>
      <c r="AE405" s="16" t="s">
        <v>41</v>
      </c>
      <c r="AF405" s="28">
        <v>0</v>
      </c>
      <c r="AG405" s="28">
        <v>0</v>
      </c>
      <c r="AH405" s="28">
        <v>0</v>
      </c>
      <c r="AI405" s="28">
        <v>0</v>
      </c>
      <c r="AJ405" s="28">
        <v>0</v>
      </c>
      <c r="AK405" s="28">
        <v>0</v>
      </c>
      <c r="AL405" s="28">
        <v>0</v>
      </c>
      <c r="AM405" s="15">
        <v>0</v>
      </c>
      <c r="AN405" s="15">
        <v>0</v>
      </c>
      <c r="AO405" s="15">
        <v>0</v>
      </c>
      <c r="AP405" s="15">
        <v>0</v>
      </c>
      <c r="AQ405" s="13" t="s">
        <v>2354</v>
      </c>
      <c r="AR405" s="12">
        <f t="shared" si="149"/>
        <v>0</v>
      </c>
      <c r="AS405" s="12">
        <f t="shared" si="150"/>
        <v>0</v>
      </c>
      <c r="AT405" s="12" t="str">
        <f t="shared" si="162"/>
        <v>B3</v>
      </c>
      <c r="AU405" s="9">
        <f t="shared" si="163"/>
        <v>9</v>
      </c>
      <c r="AV405" s="4">
        <f t="shared" si="151"/>
        <v>1</v>
      </c>
      <c r="AW405" s="4">
        <f t="shared" si="152"/>
        <v>1</v>
      </c>
      <c r="AX405" s="4">
        <f t="shared" si="153"/>
        <v>1</v>
      </c>
      <c r="AY405" s="4">
        <f t="shared" si="154"/>
        <v>1</v>
      </c>
      <c r="AZ405" s="4">
        <f t="shared" si="155"/>
        <v>1</v>
      </c>
      <c r="BA405" s="4">
        <f t="shared" si="156"/>
        <v>1</v>
      </c>
      <c r="BB405" s="4">
        <f t="shared" si="157"/>
        <v>1</v>
      </c>
      <c r="BC405" s="7">
        <f t="shared" si="158"/>
        <v>0</v>
      </c>
      <c r="BD405" s="7">
        <f t="shared" si="164"/>
        <v>1</v>
      </c>
      <c r="BE405" s="7">
        <f t="shared" si="165"/>
        <v>0</v>
      </c>
      <c r="BF405" s="7">
        <f t="shared" si="166"/>
        <v>0</v>
      </c>
      <c r="BG405" s="7">
        <f t="shared" si="167"/>
        <v>1</v>
      </c>
      <c r="BH405" s="4">
        <f t="shared" si="168"/>
        <v>1</v>
      </c>
      <c r="BI405" s="4">
        <f t="shared" si="159"/>
        <v>1</v>
      </c>
      <c r="BJ405" s="4">
        <f t="shared" si="160"/>
        <v>0</v>
      </c>
      <c r="BK405" s="4">
        <f t="shared" si="161"/>
        <v>1</v>
      </c>
    </row>
    <row r="406" spans="1:63" ht="90" customHeight="1" x14ac:dyDescent="0.25">
      <c r="A406" s="17" t="s">
        <v>853</v>
      </c>
      <c r="B406" s="23" t="s">
        <v>854</v>
      </c>
      <c r="C406" s="23" t="s">
        <v>2448</v>
      </c>
      <c r="D406" s="39">
        <v>1</v>
      </c>
      <c r="E406" s="23" t="s">
        <v>2449</v>
      </c>
      <c r="F406" s="24" t="s">
        <v>2450</v>
      </c>
      <c r="G406" s="24" t="s">
        <v>1494</v>
      </c>
      <c r="H406" s="14" t="s">
        <v>2893</v>
      </c>
      <c r="I406" s="24" t="s">
        <v>867</v>
      </c>
      <c r="J406" s="24" t="s">
        <v>866</v>
      </c>
      <c r="K406" s="25" t="s">
        <v>2114</v>
      </c>
      <c r="L406" s="25" t="s">
        <v>2119</v>
      </c>
      <c r="M406" s="25" t="s">
        <v>2137</v>
      </c>
      <c r="N406" s="25" t="s">
        <v>265</v>
      </c>
      <c r="O406" s="25" t="s">
        <v>439</v>
      </c>
      <c r="P406" s="142" t="s">
        <v>3065</v>
      </c>
      <c r="Q406" s="14" t="s">
        <v>111</v>
      </c>
      <c r="R406" s="30">
        <v>1</v>
      </c>
      <c r="S406" s="31">
        <v>550000</v>
      </c>
      <c r="T406" s="31">
        <v>0</v>
      </c>
      <c r="U406" s="31">
        <v>0</v>
      </c>
      <c r="V406" s="31">
        <v>550000</v>
      </c>
      <c r="W406" s="31">
        <v>0</v>
      </c>
      <c r="X406" s="31">
        <v>0</v>
      </c>
      <c r="Y406" s="31">
        <v>0</v>
      </c>
      <c r="Z406" s="31">
        <v>0</v>
      </c>
      <c r="AA406" s="31">
        <v>0</v>
      </c>
      <c r="AB406" s="31">
        <v>0</v>
      </c>
      <c r="AC406" s="31">
        <v>0</v>
      </c>
      <c r="AD406" s="31">
        <v>0</v>
      </c>
      <c r="AE406" s="16" t="s">
        <v>41</v>
      </c>
      <c r="AF406" s="15">
        <v>0</v>
      </c>
      <c r="AG406" s="15">
        <v>0</v>
      </c>
      <c r="AH406" s="15">
        <v>0</v>
      </c>
      <c r="AI406" s="15">
        <v>0</v>
      </c>
      <c r="AJ406" s="15">
        <v>0</v>
      </c>
      <c r="AK406" s="15">
        <v>0</v>
      </c>
      <c r="AL406" s="15">
        <v>0</v>
      </c>
      <c r="AM406" s="15">
        <v>0</v>
      </c>
      <c r="AN406" s="15">
        <v>0</v>
      </c>
      <c r="AO406" s="15">
        <v>0</v>
      </c>
      <c r="AP406" s="15">
        <v>0</v>
      </c>
      <c r="AQ406" s="13" t="s">
        <v>2451</v>
      </c>
      <c r="AR406" s="12">
        <f t="shared" si="149"/>
        <v>0</v>
      </c>
      <c r="AS406" s="12">
        <f t="shared" si="150"/>
        <v>0</v>
      </c>
      <c r="AT406" s="12" t="str">
        <f t="shared" si="162"/>
        <v>C5</v>
      </c>
      <c r="AU406" s="9">
        <f t="shared" si="163"/>
        <v>9</v>
      </c>
      <c r="AV406" s="4">
        <f t="shared" si="151"/>
        <v>1</v>
      </c>
      <c r="AW406" s="4">
        <f t="shared" si="152"/>
        <v>1</v>
      </c>
      <c r="AX406" s="4">
        <f t="shared" si="153"/>
        <v>1</v>
      </c>
      <c r="AY406" s="4">
        <f t="shared" si="154"/>
        <v>1</v>
      </c>
      <c r="AZ406" s="4">
        <f t="shared" si="155"/>
        <v>1</v>
      </c>
      <c r="BA406" s="4">
        <f t="shared" si="156"/>
        <v>1</v>
      </c>
      <c r="BB406" s="4">
        <f t="shared" si="157"/>
        <v>1</v>
      </c>
      <c r="BC406" s="7">
        <f t="shared" si="158"/>
        <v>0</v>
      </c>
      <c r="BD406" s="7">
        <f t="shared" si="164"/>
        <v>1</v>
      </c>
      <c r="BE406" s="7">
        <f t="shared" si="165"/>
        <v>0</v>
      </c>
      <c r="BF406" s="7">
        <f t="shared" si="166"/>
        <v>1</v>
      </c>
      <c r="BG406" s="7">
        <f t="shared" si="167"/>
        <v>0</v>
      </c>
      <c r="BH406" s="4">
        <f t="shared" si="168"/>
        <v>1</v>
      </c>
      <c r="BI406" s="4">
        <f t="shared" si="159"/>
        <v>1</v>
      </c>
      <c r="BJ406" s="4">
        <f t="shared" si="160"/>
        <v>1</v>
      </c>
      <c r="BK406" s="4">
        <f t="shared" si="161"/>
        <v>0</v>
      </c>
    </row>
    <row r="407" spans="1:63" ht="90" customHeight="1" x14ac:dyDescent="0.25">
      <c r="A407" s="17" t="s">
        <v>1593</v>
      </c>
      <c r="B407" s="23" t="s">
        <v>1594</v>
      </c>
      <c r="C407" s="23" t="s">
        <v>3093</v>
      </c>
      <c r="D407" s="18"/>
      <c r="E407" s="23" t="s">
        <v>1492</v>
      </c>
      <c r="F407" s="24" t="s">
        <v>3094</v>
      </c>
      <c r="G407" s="24" t="s">
        <v>1494</v>
      </c>
      <c r="H407" s="14" t="s">
        <v>2893</v>
      </c>
      <c r="I407" s="24"/>
      <c r="J407" s="24" t="s">
        <v>3095</v>
      </c>
      <c r="K407" s="25" t="s">
        <v>2114</v>
      </c>
      <c r="L407" s="25" t="s">
        <v>2119</v>
      </c>
      <c r="M407" s="25" t="s">
        <v>2137</v>
      </c>
      <c r="N407" s="25" t="s">
        <v>110</v>
      </c>
      <c r="O407" s="25" t="s">
        <v>44</v>
      </c>
      <c r="P407" s="142" t="s">
        <v>3065</v>
      </c>
      <c r="Q407" s="25" t="s">
        <v>111</v>
      </c>
      <c r="R407" s="22">
        <v>1</v>
      </c>
      <c r="S407" s="26">
        <v>4640</v>
      </c>
      <c r="T407" s="26">
        <v>0</v>
      </c>
      <c r="U407" s="26">
        <v>0</v>
      </c>
      <c r="V407" s="26">
        <v>4640</v>
      </c>
      <c r="W407" s="26">
        <v>0</v>
      </c>
      <c r="X407" s="26">
        <v>0</v>
      </c>
      <c r="Y407" s="26">
        <v>0</v>
      </c>
      <c r="Z407" s="26">
        <v>0</v>
      </c>
      <c r="AA407" s="31">
        <v>0</v>
      </c>
      <c r="AB407" s="31">
        <v>0</v>
      </c>
      <c r="AC407" s="31">
        <v>0</v>
      </c>
      <c r="AD407" s="31">
        <v>0</v>
      </c>
      <c r="AE407" s="16" t="s">
        <v>41</v>
      </c>
      <c r="AF407" s="28">
        <v>0</v>
      </c>
      <c r="AG407" s="26">
        <v>0</v>
      </c>
      <c r="AH407" s="26">
        <v>0</v>
      </c>
      <c r="AI407" s="26">
        <v>0</v>
      </c>
      <c r="AJ407" s="26">
        <v>0</v>
      </c>
      <c r="AK407" s="26">
        <v>0</v>
      </c>
      <c r="AL407" s="26">
        <v>0</v>
      </c>
      <c r="AM407" s="15">
        <v>0</v>
      </c>
      <c r="AN407" s="15">
        <v>0</v>
      </c>
      <c r="AO407" s="15">
        <v>0</v>
      </c>
      <c r="AP407" s="15">
        <v>0</v>
      </c>
      <c r="AQ407" s="13"/>
      <c r="AR407" s="12">
        <f t="shared" si="149"/>
        <v>1</v>
      </c>
      <c r="AS407" s="12">
        <f t="shared" si="150"/>
        <v>0</v>
      </c>
      <c r="AT407" s="12" t="str">
        <f t="shared" si="162"/>
        <v>C5</v>
      </c>
      <c r="AU407" s="9">
        <f t="shared" si="163"/>
        <v>7</v>
      </c>
      <c r="AV407" s="4">
        <f t="shared" si="151"/>
        <v>1</v>
      </c>
      <c r="AW407" s="4">
        <f t="shared" si="152"/>
        <v>1</v>
      </c>
      <c r="AX407" s="4">
        <f t="shared" si="153"/>
        <v>1</v>
      </c>
      <c r="AY407" s="4">
        <f t="shared" si="154"/>
        <v>0</v>
      </c>
      <c r="AZ407" s="4">
        <f t="shared" si="155"/>
        <v>1</v>
      </c>
      <c r="BA407" s="4">
        <f t="shared" si="156"/>
        <v>1</v>
      </c>
      <c r="BB407" s="4">
        <f t="shared" si="157"/>
        <v>1</v>
      </c>
      <c r="BC407" s="7">
        <f t="shared" si="158"/>
        <v>0</v>
      </c>
      <c r="BD407" s="7">
        <f t="shared" si="164"/>
        <v>1</v>
      </c>
      <c r="BE407" s="7">
        <f t="shared" si="165"/>
        <v>0</v>
      </c>
      <c r="BF407" s="7">
        <f t="shared" si="166"/>
        <v>1</v>
      </c>
      <c r="BG407" s="7">
        <f t="shared" si="167"/>
        <v>0</v>
      </c>
      <c r="BH407" s="4">
        <f t="shared" si="168"/>
        <v>0</v>
      </c>
      <c r="BI407" s="4">
        <f t="shared" si="159"/>
        <v>1</v>
      </c>
      <c r="BJ407" s="4">
        <f t="shared" si="160"/>
        <v>1</v>
      </c>
      <c r="BK407" s="4">
        <f t="shared" si="161"/>
        <v>0</v>
      </c>
    </row>
    <row r="408" spans="1:63" ht="90" customHeight="1" x14ac:dyDescent="0.25">
      <c r="A408" s="17" t="s">
        <v>725</v>
      </c>
      <c r="B408" s="17" t="s">
        <v>726</v>
      </c>
      <c r="C408" s="17" t="s">
        <v>769</v>
      </c>
      <c r="D408" s="18">
        <v>9</v>
      </c>
      <c r="E408" s="23" t="s">
        <v>770</v>
      </c>
      <c r="F408" s="23" t="s">
        <v>771</v>
      </c>
      <c r="G408" s="24" t="s">
        <v>772</v>
      </c>
      <c r="H408" s="14" t="s">
        <v>2893</v>
      </c>
      <c r="I408" s="24" t="s">
        <v>2236</v>
      </c>
      <c r="J408" s="24" t="s">
        <v>773</v>
      </c>
      <c r="K408" s="14" t="s">
        <v>2115</v>
      </c>
      <c r="L408" s="25" t="s">
        <v>2119</v>
      </c>
      <c r="M408" s="25" t="s">
        <v>2966</v>
      </c>
      <c r="N408" s="25" t="s">
        <v>51</v>
      </c>
      <c r="O408" s="25" t="s">
        <v>44</v>
      </c>
      <c r="P408" s="142" t="s">
        <v>3065</v>
      </c>
      <c r="Q408" s="25" t="s">
        <v>45</v>
      </c>
      <c r="R408" s="30">
        <v>1</v>
      </c>
      <c r="S408" s="26">
        <v>22500</v>
      </c>
      <c r="T408" s="26">
        <v>0</v>
      </c>
      <c r="U408" s="26">
        <v>0</v>
      </c>
      <c r="V408" s="26">
        <v>0</v>
      </c>
      <c r="W408" s="26">
        <v>22500</v>
      </c>
      <c r="X408" s="26">
        <v>0</v>
      </c>
      <c r="Y408" s="26">
        <v>0</v>
      </c>
      <c r="Z408" s="26">
        <v>0</v>
      </c>
      <c r="AA408" s="31">
        <v>0</v>
      </c>
      <c r="AB408" s="31">
        <v>0</v>
      </c>
      <c r="AC408" s="31">
        <v>0</v>
      </c>
      <c r="AD408" s="31">
        <v>0</v>
      </c>
      <c r="AE408" s="16" t="s">
        <v>41</v>
      </c>
      <c r="AF408" s="26">
        <v>0</v>
      </c>
      <c r="AG408" s="26">
        <v>0</v>
      </c>
      <c r="AH408" s="26">
        <v>0</v>
      </c>
      <c r="AI408" s="26">
        <v>0</v>
      </c>
      <c r="AJ408" s="26">
        <v>0</v>
      </c>
      <c r="AK408" s="26">
        <v>0</v>
      </c>
      <c r="AL408" s="26">
        <v>0</v>
      </c>
      <c r="AM408" s="15">
        <v>0</v>
      </c>
      <c r="AN408" s="15">
        <v>0</v>
      </c>
      <c r="AO408" s="15">
        <v>0</v>
      </c>
      <c r="AP408" s="15">
        <v>0</v>
      </c>
      <c r="AQ408" s="24"/>
      <c r="AR408" s="12">
        <f t="shared" si="149"/>
        <v>1</v>
      </c>
      <c r="AS408" s="12">
        <f t="shared" si="150"/>
        <v>0</v>
      </c>
      <c r="AT408" s="12" t="str">
        <f t="shared" si="162"/>
        <v>C9</v>
      </c>
      <c r="AU408" s="9">
        <f t="shared" si="163"/>
        <v>9</v>
      </c>
      <c r="AV408" s="4">
        <f t="shared" si="151"/>
        <v>1</v>
      </c>
      <c r="AW408" s="4">
        <f t="shared" si="152"/>
        <v>1</v>
      </c>
      <c r="AX408" s="4">
        <f t="shared" si="153"/>
        <v>1</v>
      </c>
      <c r="AY408" s="4">
        <f t="shared" si="154"/>
        <v>1</v>
      </c>
      <c r="AZ408" s="4">
        <f t="shared" si="155"/>
        <v>1</v>
      </c>
      <c r="BA408" s="4">
        <f t="shared" si="156"/>
        <v>1</v>
      </c>
      <c r="BB408" s="4">
        <f t="shared" si="157"/>
        <v>1</v>
      </c>
      <c r="BC408" s="7">
        <f t="shared" si="158"/>
        <v>0</v>
      </c>
      <c r="BD408" s="7">
        <f t="shared" si="164"/>
        <v>1</v>
      </c>
      <c r="BE408" s="7">
        <f t="shared" si="165"/>
        <v>0</v>
      </c>
      <c r="BF408" s="7">
        <f t="shared" si="166"/>
        <v>0</v>
      </c>
      <c r="BG408" s="7">
        <f t="shared" si="167"/>
        <v>1</v>
      </c>
      <c r="BH408" s="4">
        <f t="shared" si="168"/>
        <v>1</v>
      </c>
      <c r="BI408" s="4">
        <f t="shared" si="159"/>
        <v>1</v>
      </c>
      <c r="BJ408" s="4">
        <f t="shared" si="160"/>
        <v>0</v>
      </c>
      <c r="BK408" s="4">
        <f t="shared" si="161"/>
        <v>1</v>
      </c>
    </row>
    <row r="409" spans="1:63" ht="90" customHeight="1" x14ac:dyDescent="0.25">
      <c r="A409" s="17" t="s">
        <v>1654</v>
      </c>
      <c r="B409" s="23" t="s">
        <v>1655</v>
      </c>
      <c r="C409" s="23" t="s">
        <v>3122</v>
      </c>
      <c r="D409" s="18"/>
      <c r="E409" s="23" t="s">
        <v>3123</v>
      </c>
      <c r="F409" s="23" t="s">
        <v>3126</v>
      </c>
      <c r="G409" s="23" t="s">
        <v>3127</v>
      </c>
      <c r="H409" s="14" t="s">
        <v>2893</v>
      </c>
      <c r="I409" s="24" t="s">
        <v>3125</v>
      </c>
      <c r="J409" s="24" t="s">
        <v>3124</v>
      </c>
      <c r="K409" s="14" t="s">
        <v>2113</v>
      </c>
      <c r="L409" s="25" t="s">
        <v>2118</v>
      </c>
      <c r="M409" s="106" t="s">
        <v>2118</v>
      </c>
      <c r="N409" s="25" t="s">
        <v>110</v>
      </c>
      <c r="O409" s="25" t="s">
        <v>44</v>
      </c>
      <c r="P409" s="142" t="s">
        <v>3065</v>
      </c>
      <c r="Q409" s="14" t="s">
        <v>45</v>
      </c>
      <c r="R409" s="30">
        <v>1</v>
      </c>
      <c r="S409" s="26">
        <v>64200</v>
      </c>
      <c r="T409" s="26">
        <v>0</v>
      </c>
      <c r="U409" s="26">
        <v>0</v>
      </c>
      <c r="V409" s="26">
        <v>64200</v>
      </c>
      <c r="W409" s="26">
        <v>0</v>
      </c>
      <c r="X409" s="26">
        <v>0</v>
      </c>
      <c r="Y409" s="26">
        <v>0</v>
      </c>
      <c r="Z409" s="26">
        <v>0</v>
      </c>
      <c r="AA409" s="31">
        <v>0</v>
      </c>
      <c r="AB409" s="31">
        <v>0</v>
      </c>
      <c r="AC409" s="31">
        <v>0</v>
      </c>
      <c r="AD409" s="31">
        <v>0</v>
      </c>
      <c r="AE409" s="16" t="s">
        <v>41</v>
      </c>
      <c r="AF409" s="26">
        <v>0</v>
      </c>
      <c r="AG409" s="26">
        <v>0</v>
      </c>
      <c r="AH409" s="26">
        <v>0</v>
      </c>
      <c r="AI409" s="26">
        <v>0</v>
      </c>
      <c r="AJ409" s="26">
        <v>0</v>
      </c>
      <c r="AK409" s="26">
        <v>0</v>
      </c>
      <c r="AL409" s="26">
        <v>0</v>
      </c>
      <c r="AM409" s="15">
        <v>0</v>
      </c>
      <c r="AN409" s="15">
        <v>0</v>
      </c>
      <c r="AO409" s="15">
        <v>0</v>
      </c>
      <c r="AP409" s="15">
        <v>0</v>
      </c>
      <c r="AQ409" s="63"/>
      <c r="AR409" s="12">
        <f t="shared" si="149"/>
        <v>1</v>
      </c>
      <c r="AS409" s="12">
        <f t="shared" si="150"/>
        <v>0</v>
      </c>
      <c r="AT409" s="12" t="str">
        <f t="shared" si="162"/>
        <v>0</v>
      </c>
      <c r="AU409" s="9">
        <f t="shared" si="163"/>
        <v>7</v>
      </c>
      <c r="AV409" s="4">
        <f t="shared" si="151"/>
        <v>1</v>
      </c>
      <c r="AW409" s="4">
        <f t="shared" si="152"/>
        <v>1</v>
      </c>
      <c r="AX409" s="4">
        <f t="shared" si="153"/>
        <v>1</v>
      </c>
      <c r="AY409" s="4">
        <f t="shared" si="154"/>
        <v>0</v>
      </c>
      <c r="AZ409" s="4">
        <f t="shared" si="155"/>
        <v>1</v>
      </c>
      <c r="BA409" s="4">
        <f t="shared" si="156"/>
        <v>1</v>
      </c>
      <c r="BB409" s="4">
        <f t="shared" si="157"/>
        <v>1</v>
      </c>
      <c r="BC409" s="7">
        <f t="shared" si="158"/>
        <v>0</v>
      </c>
      <c r="BD409" s="7">
        <f t="shared" si="164"/>
        <v>1</v>
      </c>
      <c r="BE409" s="7">
        <f t="shared" si="165"/>
        <v>1</v>
      </c>
      <c r="BF409" s="7">
        <f t="shared" si="166"/>
        <v>0</v>
      </c>
      <c r="BG409" s="7">
        <f t="shared" si="167"/>
        <v>0</v>
      </c>
      <c r="BH409" s="4">
        <f t="shared" si="168"/>
        <v>1</v>
      </c>
      <c r="BI409" s="4">
        <f t="shared" si="159"/>
        <v>0</v>
      </c>
      <c r="BJ409" s="4">
        <f t="shared" si="160"/>
        <v>0</v>
      </c>
      <c r="BK409" s="4">
        <f t="shared" si="161"/>
        <v>0</v>
      </c>
    </row>
    <row r="410" spans="1:63" ht="90" customHeight="1" x14ac:dyDescent="0.25">
      <c r="A410" s="17" t="s">
        <v>440</v>
      </c>
      <c r="B410" s="23" t="s">
        <v>441</v>
      </c>
      <c r="C410" s="23" t="s">
        <v>687</v>
      </c>
      <c r="D410" s="25"/>
      <c r="E410" s="23" t="s">
        <v>688</v>
      </c>
      <c r="F410" s="24" t="s">
        <v>689</v>
      </c>
      <c r="G410" s="24" t="s">
        <v>690</v>
      </c>
      <c r="H410" s="14" t="s">
        <v>2893</v>
      </c>
      <c r="I410" s="24" t="s">
        <v>446</v>
      </c>
      <c r="J410" s="24" t="s">
        <v>457</v>
      </c>
      <c r="K410" s="14" t="s">
        <v>2115</v>
      </c>
      <c r="L410" s="14" t="s">
        <v>2117</v>
      </c>
      <c r="M410" s="14" t="s">
        <v>2132</v>
      </c>
      <c r="N410" s="25" t="s">
        <v>1676</v>
      </c>
      <c r="O410" s="25" t="s">
        <v>266</v>
      </c>
      <c r="P410" s="142" t="s">
        <v>3065</v>
      </c>
      <c r="Q410" s="14" t="s">
        <v>111</v>
      </c>
      <c r="R410" s="22"/>
      <c r="S410" s="26">
        <v>3000</v>
      </c>
      <c r="T410" s="26">
        <v>0</v>
      </c>
      <c r="U410" s="26">
        <v>3000</v>
      </c>
      <c r="V410" s="26">
        <v>0</v>
      </c>
      <c r="W410" s="26">
        <v>0</v>
      </c>
      <c r="X410" s="26">
        <v>0</v>
      </c>
      <c r="Y410" s="26">
        <v>0</v>
      </c>
      <c r="Z410" s="26">
        <v>0</v>
      </c>
      <c r="AA410" s="31">
        <v>0</v>
      </c>
      <c r="AB410" s="31">
        <v>0</v>
      </c>
      <c r="AC410" s="31">
        <v>0</v>
      </c>
      <c r="AD410" s="31">
        <v>0</v>
      </c>
      <c r="AE410" s="16" t="s">
        <v>41</v>
      </c>
      <c r="AF410" s="26">
        <v>0</v>
      </c>
      <c r="AG410" s="26">
        <v>0</v>
      </c>
      <c r="AH410" s="26">
        <v>0</v>
      </c>
      <c r="AI410" s="26">
        <v>0</v>
      </c>
      <c r="AJ410" s="26">
        <v>0</v>
      </c>
      <c r="AK410" s="26">
        <v>0</v>
      </c>
      <c r="AL410" s="26">
        <v>0</v>
      </c>
      <c r="AM410" s="15">
        <v>0</v>
      </c>
      <c r="AN410" s="15">
        <v>0</v>
      </c>
      <c r="AO410" s="15">
        <v>0</v>
      </c>
      <c r="AP410" s="15">
        <v>0</v>
      </c>
      <c r="AQ410" s="13"/>
      <c r="AR410" s="12">
        <f t="shared" si="149"/>
        <v>1</v>
      </c>
      <c r="AS410" s="12">
        <f t="shared" si="150"/>
        <v>0</v>
      </c>
      <c r="AT410" s="12" t="str">
        <f t="shared" si="162"/>
        <v>B5</v>
      </c>
      <c r="AU410" s="9">
        <f t="shared" si="163"/>
        <v>7</v>
      </c>
      <c r="AV410" s="4">
        <f t="shared" si="151"/>
        <v>1</v>
      </c>
      <c r="AW410" s="4">
        <f t="shared" si="152"/>
        <v>1</v>
      </c>
      <c r="AX410" s="4">
        <f t="shared" si="153"/>
        <v>1</v>
      </c>
      <c r="AY410" s="4">
        <f t="shared" si="154"/>
        <v>0</v>
      </c>
      <c r="AZ410" s="4">
        <f t="shared" si="155"/>
        <v>0</v>
      </c>
      <c r="BA410" s="4">
        <f t="shared" si="156"/>
        <v>1</v>
      </c>
      <c r="BB410" s="4">
        <f t="shared" si="157"/>
        <v>1</v>
      </c>
      <c r="BC410" s="7">
        <f t="shared" si="158"/>
        <v>0</v>
      </c>
      <c r="BD410" s="7">
        <f t="shared" si="164"/>
        <v>1</v>
      </c>
      <c r="BE410" s="7">
        <f t="shared" si="165"/>
        <v>0</v>
      </c>
      <c r="BF410" s="7">
        <f t="shared" si="166"/>
        <v>0</v>
      </c>
      <c r="BG410" s="7">
        <f t="shared" si="167"/>
        <v>1</v>
      </c>
      <c r="BH410" s="4">
        <f t="shared" si="168"/>
        <v>1</v>
      </c>
      <c r="BI410" s="4">
        <f t="shared" si="159"/>
        <v>1</v>
      </c>
      <c r="BJ410" s="4">
        <f t="shared" si="160"/>
        <v>1</v>
      </c>
      <c r="BK410" s="4">
        <f t="shared" si="161"/>
        <v>0</v>
      </c>
    </row>
    <row r="411" spans="1:63" ht="90" customHeight="1" x14ac:dyDescent="0.25">
      <c r="A411" s="17" t="s">
        <v>440</v>
      </c>
      <c r="B411" s="23" t="s">
        <v>441</v>
      </c>
      <c r="C411" s="23" t="s">
        <v>677</v>
      </c>
      <c r="D411" s="25"/>
      <c r="E411" s="23" t="s">
        <v>678</v>
      </c>
      <c r="F411" s="24" t="s">
        <v>679</v>
      </c>
      <c r="G411" s="24" t="s">
        <v>680</v>
      </c>
      <c r="H411" s="14" t="s">
        <v>2893</v>
      </c>
      <c r="I411" s="24" t="s">
        <v>446</v>
      </c>
      <c r="J411" s="24" t="s">
        <v>457</v>
      </c>
      <c r="K411" s="25" t="s">
        <v>2114</v>
      </c>
      <c r="L411" s="25" t="s">
        <v>2119</v>
      </c>
      <c r="M411" s="25" t="s">
        <v>2134</v>
      </c>
      <c r="N411" s="25" t="s">
        <v>1676</v>
      </c>
      <c r="O411" s="25" t="s">
        <v>266</v>
      </c>
      <c r="P411" s="142" t="s">
        <v>3065</v>
      </c>
      <c r="Q411" s="14" t="s">
        <v>111</v>
      </c>
      <c r="R411" s="22"/>
      <c r="S411" s="26">
        <v>12000</v>
      </c>
      <c r="T411" s="26">
        <v>0</v>
      </c>
      <c r="U411" s="26">
        <v>12000</v>
      </c>
      <c r="V411" s="26">
        <v>0</v>
      </c>
      <c r="W411" s="26">
        <v>0</v>
      </c>
      <c r="X411" s="26">
        <v>0</v>
      </c>
      <c r="Y411" s="26">
        <v>0</v>
      </c>
      <c r="Z411" s="26">
        <v>0</v>
      </c>
      <c r="AA411" s="31">
        <v>0</v>
      </c>
      <c r="AB411" s="31">
        <v>0</v>
      </c>
      <c r="AC411" s="31">
        <v>0</v>
      </c>
      <c r="AD411" s="31">
        <v>0</v>
      </c>
      <c r="AE411" s="16" t="s">
        <v>41</v>
      </c>
      <c r="AF411" s="26">
        <v>0</v>
      </c>
      <c r="AG411" s="26">
        <v>0</v>
      </c>
      <c r="AH411" s="26">
        <v>0</v>
      </c>
      <c r="AI411" s="26">
        <v>0</v>
      </c>
      <c r="AJ411" s="26">
        <v>0</v>
      </c>
      <c r="AK411" s="26">
        <v>0</v>
      </c>
      <c r="AL411" s="26">
        <v>0</v>
      </c>
      <c r="AM411" s="15">
        <v>0</v>
      </c>
      <c r="AN411" s="15">
        <v>0</v>
      </c>
      <c r="AO411" s="15">
        <v>0</v>
      </c>
      <c r="AP411" s="15">
        <v>0</v>
      </c>
      <c r="AQ411" s="13"/>
      <c r="AR411" s="12">
        <f t="shared" si="149"/>
        <v>1</v>
      </c>
      <c r="AS411" s="12">
        <f t="shared" si="150"/>
        <v>0</v>
      </c>
      <c r="AT411" s="12" t="str">
        <f t="shared" si="162"/>
        <v>C2</v>
      </c>
      <c r="AU411" s="9">
        <f t="shared" si="163"/>
        <v>7</v>
      </c>
      <c r="AV411" s="4">
        <f t="shared" si="151"/>
        <v>1</v>
      </c>
      <c r="AW411" s="4">
        <f t="shared" si="152"/>
        <v>1</v>
      </c>
      <c r="AX411" s="4">
        <f t="shared" si="153"/>
        <v>1</v>
      </c>
      <c r="AY411" s="4">
        <f t="shared" si="154"/>
        <v>0</v>
      </c>
      <c r="AZ411" s="4">
        <f t="shared" si="155"/>
        <v>0</v>
      </c>
      <c r="BA411" s="4">
        <f t="shared" si="156"/>
        <v>1</v>
      </c>
      <c r="BB411" s="4">
        <f t="shared" si="157"/>
        <v>1</v>
      </c>
      <c r="BC411" s="7">
        <f t="shared" si="158"/>
        <v>0</v>
      </c>
      <c r="BD411" s="7">
        <f t="shared" si="164"/>
        <v>1</v>
      </c>
      <c r="BE411" s="7">
        <f t="shared" si="165"/>
        <v>0</v>
      </c>
      <c r="BF411" s="7">
        <f t="shared" si="166"/>
        <v>1</v>
      </c>
      <c r="BG411" s="7">
        <f t="shared" si="167"/>
        <v>0</v>
      </c>
      <c r="BH411" s="4">
        <f t="shared" si="168"/>
        <v>1</v>
      </c>
      <c r="BI411" s="4">
        <f t="shared" si="159"/>
        <v>1</v>
      </c>
      <c r="BJ411" s="4">
        <f t="shared" si="160"/>
        <v>1</v>
      </c>
      <c r="BK411" s="4">
        <f t="shared" si="161"/>
        <v>0</v>
      </c>
    </row>
    <row r="412" spans="1:63" ht="90" customHeight="1" x14ac:dyDescent="0.25">
      <c r="A412" s="17" t="s">
        <v>1456</v>
      </c>
      <c r="B412" s="38" t="s">
        <v>1457</v>
      </c>
      <c r="C412" s="38" t="s">
        <v>1570</v>
      </c>
      <c r="D412" s="166">
        <v>29</v>
      </c>
      <c r="E412" s="23" t="s">
        <v>1571</v>
      </c>
      <c r="F412" s="29" t="s">
        <v>1572</v>
      </c>
      <c r="G412" s="29" t="s">
        <v>1573</v>
      </c>
      <c r="H412" s="14" t="s">
        <v>2893</v>
      </c>
      <c r="I412" s="24" t="s">
        <v>2038</v>
      </c>
      <c r="J412" s="29" t="s">
        <v>1574</v>
      </c>
      <c r="K412" s="25" t="s">
        <v>2114</v>
      </c>
      <c r="L412" s="25" t="s">
        <v>2119</v>
      </c>
      <c r="M412" s="25" t="s">
        <v>2134</v>
      </c>
      <c r="N412" s="25" t="s">
        <v>51</v>
      </c>
      <c r="O412" s="25" t="s">
        <v>44</v>
      </c>
      <c r="P412" s="142" t="s">
        <v>3065</v>
      </c>
      <c r="Q412" s="14" t="s">
        <v>45</v>
      </c>
      <c r="R412" s="22">
        <v>1</v>
      </c>
      <c r="S412" s="40">
        <v>70000</v>
      </c>
      <c r="T412" s="21">
        <v>5000</v>
      </c>
      <c r="U412" s="26">
        <v>0</v>
      </c>
      <c r="V412" s="21">
        <v>5000</v>
      </c>
      <c r="W412" s="21">
        <v>65000</v>
      </c>
      <c r="X412" s="21">
        <v>0</v>
      </c>
      <c r="Y412" s="21">
        <v>0</v>
      </c>
      <c r="Z412" s="21">
        <v>0</v>
      </c>
      <c r="AA412" s="31">
        <v>0</v>
      </c>
      <c r="AB412" s="31">
        <v>0</v>
      </c>
      <c r="AC412" s="31">
        <v>0</v>
      </c>
      <c r="AD412" s="31">
        <v>0</v>
      </c>
      <c r="AE412" s="16" t="s">
        <v>41</v>
      </c>
      <c r="AF412" s="41">
        <v>0</v>
      </c>
      <c r="AG412" s="26">
        <v>0</v>
      </c>
      <c r="AH412" s="26">
        <v>0</v>
      </c>
      <c r="AI412" s="26">
        <v>0</v>
      </c>
      <c r="AJ412" s="26">
        <v>0</v>
      </c>
      <c r="AK412" s="26">
        <v>0</v>
      </c>
      <c r="AL412" s="26">
        <v>0</v>
      </c>
      <c r="AM412" s="15">
        <v>0</v>
      </c>
      <c r="AN412" s="15">
        <v>0</v>
      </c>
      <c r="AO412" s="15">
        <v>0</v>
      </c>
      <c r="AP412" s="15">
        <v>0</v>
      </c>
      <c r="AQ412" s="42"/>
      <c r="AR412" s="12">
        <f t="shared" si="149"/>
        <v>1</v>
      </c>
      <c r="AS412" s="12">
        <f t="shared" si="150"/>
        <v>0</v>
      </c>
      <c r="AT412" s="12" t="str">
        <f t="shared" si="162"/>
        <v>C2</v>
      </c>
      <c r="AU412" s="9">
        <f t="shared" si="163"/>
        <v>8</v>
      </c>
      <c r="AV412" s="4">
        <f t="shared" si="151"/>
        <v>1</v>
      </c>
      <c r="AW412" s="4">
        <f t="shared" si="152"/>
        <v>1</v>
      </c>
      <c r="AX412" s="4">
        <f t="shared" si="153"/>
        <v>0</v>
      </c>
      <c r="AY412" s="4">
        <f t="shared" si="154"/>
        <v>1</v>
      </c>
      <c r="AZ412" s="4">
        <f t="shared" si="155"/>
        <v>1</v>
      </c>
      <c r="BA412" s="4">
        <f t="shared" si="156"/>
        <v>1</v>
      </c>
      <c r="BB412" s="4">
        <f t="shared" si="157"/>
        <v>1</v>
      </c>
      <c r="BC412" s="7">
        <f t="shared" si="158"/>
        <v>0</v>
      </c>
      <c r="BD412" s="7">
        <f t="shared" si="164"/>
        <v>1</v>
      </c>
      <c r="BE412" s="7">
        <f t="shared" si="165"/>
        <v>0</v>
      </c>
      <c r="BF412" s="7">
        <f t="shared" si="166"/>
        <v>1</v>
      </c>
      <c r="BG412" s="7">
        <f t="shared" si="167"/>
        <v>0</v>
      </c>
      <c r="BH412" s="4">
        <f t="shared" si="168"/>
        <v>1</v>
      </c>
      <c r="BI412" s="4">
        <f t="shared" si="159"/>
        <v>1</v>
      </c>
      <c r="BJ412" s="4">
        <f t="shared" si="160"/>
        <v>0</v>
      </c>
      <c r="BK412" s="4">
        <f t="shared" si="161"/>
        <v>1</v>
      </c>
    </row>
    <row r="413" spans="1:63" ht="90" customHeight="1" x14ac:dyDescent="0.25">
      <c r="A413" s="17" t="s">
        <v>1654</v>
      </c>
      <c r="B413" s="38" t="s">
        <v>1655</v>
      </c>
      <c r="C413" s="38" t="s">
        <v>2374</v>
      </c>
      <c r="D413" s="39" t="s">
        <v>2262</v>
      </c>
      <c r="E413" s="23" t="s">
        <v>2375</v>
      </c>
      <c r="F413" s="29" t="s">
        <v>2376</v>
      </c>
      <c r="G413" s="29" t="s">
        <v>2377</v>
      </c>
      <c r="H413" s="14" t="s">
        <v>2893</v>
      </c>
      <c r="I413" s="29" t="s">
        <v>2378</v>
      </c>
      <c r="J413" s="29" t="s">
        <v>866</v>
      </c>
      <c r="K413" s="25" t="s">
        <v>2115</v>
      </c>
      <c r="L413" s="25" t="s">
        <v>2119</v>
      </c>
      <c r="M413" s="25" t="s">
        <v>2140</v>
      </c>
      <c r="N413" s="25" t="s">
        <v>1676</v>
      </c>
      <c r="O413" s="14" t="s">
        <v>266</v>
      </c>
      <c r="P413" s="142" t="s">
        <v>3065</v>
      </c>
      <c r="Q413" s="14" t="s">
        <v>111</v>
      </c>
      <c r="R413" s="30">
        <v>1</v>
      </c>
      <c r="S413" s="40">
        <v>11812.46</v>
      </c>
      <c r="T413" s="21">
        <v>0</v>
      </c>
      <c r="U413" s="21">
        <v>11812.46</v>
      </c>
      <c r="V413" s="21">
        <v>0</v>
      </c>
      <c r="W413" s="21">
        <v>0</v>
      </c>
      <c r="X413" s="21">
        <v>0</v>
      </c>
      <c r="Y413" s="21">
        <v>0</v>
      </c>
      <c r="Z413" s="21">
        <v>0</v>
      </c>
      <c r="AA413" s="31">
        <v>0</v>
      </c>
      <c r="AB413" s="31">
        <v>0</v>
      </c>
      <c r="AC413" s="31">
        <v>0</v>
      </c>
      <c r="AD413" s="31">
        <v>0</v>
      </c>
      <c r="AE413" s="16" t="s">
        <v>41</v>
      </c>
      <c r="AF413" s="41">
        <v>0</v>
      </c>
      <c r="AG413" s="26">
        <v>0</v>
      </c>
      <c r="AH413" s="26">
        <v>0</v>
      </c>
      <c r="AI413" s="26">
        <v>0</v>
      </c>
      <c r="AJ413" s="26">
        <v>0</v>
      </c>
      <c r="AK413" s="26">
        <v>0</v>
      </c>
      <c r="AL413" s="26">
        <v>0</v>
      </c>
      <c r="AM413" s="15">
        <v>0</v>
      </c>
      <c r="AN413" s="15">
        <v>0</v>
      </c>
      <c r="AO413" s="15">
        <v>0</v>
      </c>
      <c r="AP413" s="15">
        <v>0</v>
      </c>
      <c r="AQ413" s="42"/>
      <c r="AR413" s="12">
        <f t="shared" si="149"/>
        <v>1</v>
      </c>
      <c r="AS413" s="12">
        <f t="shared" si="150"/>
        <v>0</v>
      </c>
      <c r="AT413" s="12" t="str">
        <f t="shared" si="162"/>
        <v>C8</v>
      </c>
      <c r="AU413" s="9">
        <f t="shared" si="163"/>
        <v>9</v>
      </c>
      <c r="AV413" s="4">
        <f t="shared" si="151"/>
        <v>1</v>
      </c>
      <c r="AW413" s="4">
        <f t="shared" si="152"/>
        <v>1</v>
      </c>
      <c r="AX413" s="4">
        <f t="shared" si="153"/>
        <v>1</v>
      </c>
      <c r="AY413" s="4">
        <f t="shared" si="154"/>
        <v>1</v>
      </c>
      <c r="AZ413" s="4">
        <f t="shared" si="155"/>
        <v>1</v>
      </c>
      <c r="BA413" s="4">
        <f t="shared" si="156"/>
        <v>1</v>
      </c>
      <c r="BB413" s="4">
        <f t="shared" si="157"/>
        <v>1</v>
      </c>
      <c r="BC413" s="7">
        <f t="shared" si="158"/>
        <v>0</v>
      </c>
      <c r="BD413" s="7">
        <f t="shared" si="164"/>
        <v>1</v>
      </c>
      <c r="BE413" s="7">
        <f t="shared" si="165"/>
        <v>0</v>
      </c>
      <c r="BF413" s="7">
        <f t="shared" si="166"/>
        <v>0</v>
      </c>
      <c r="BG413" s="7">
        <f t="shared" si="167"/>
        <v>1</v>
      </c>
      <c r="BH413" s="4">
        <f t="shared" si="168"/>
        <v>1</v>
      </c>
      <c r="BI413" s="4">
        <f t="shared" si="159"/>
        <v>1</v>
      </c>
      <c r="BJ413" s="4">
        <f t="shared" si="160"/>
        <v>1</v>
      </c>
      <c r="BK413" s="4">
        <f t="shared" si="161"/>
        <v>0</v>
      </c>
    </row>
    <row r="414" spans="1:63" ht="90" customHeight="1" x14ac:dyDescent="0.25">
      <c r="A414" s="17" t="s">
        <v>1782</v>
      </c>
      <c r="B414" s="23" t="s">
        <v>1783</v>
      </c>
      <c r="C414" s="23" t="s">
        <v>1797</v>
      </c>
      <c r="D414" s="25" t="s">
        <v>2262</v>
      </c>
      <c r="E414" s="109" t="s">
        <v>1798</v>
      </c>
      <c r="F414" s="110" t="s">
        <v>1799</v>
      </c>
      <c r="G414" s="24" t="s">
        <v>1800</v>
      </c>
      <c r="H414" s="14" t="s">
        <v>2893</v>
      </c>
      <c r="I414" s="24" t="s">
        <v>2030</v>
      </c>
      <c r="J414" s="24" t="s">
        <v>1801</v>
      </c>
      <c r="K414" s="14" t="s">
        <v>2115</v>
      </c>
      <c r="L414" s="25" t="s">
        <v>2120</v>
      </c>
      <c r="M414" s="25" t="s">
        <v>2142</v>
      </c>
      <c r="N414" s="25" t="s">
        <v>51</v>
      </c>
      <c r="O414" s="25" t="s">
        <v>44</v>
      </c>
      <c r="P414" s="142" t="s">
        <v>3065</v>
      </c>
      <c r="Q414" s="14" t="s">
        <v>111</v>
      </c>
      <c r="R414" s="30">
        <v>1</v>
      </c>
      <c r="S414" s="26">
        <v>15000</v>
      </c>
      <c r="T414" s="26">
        <v>0</v>
      </c>
      <c r="U414" s="26">
        <v>0</v>
      </c>
      <c r="V414" s="26">
        <v>15000</v>
      </c>
      <c r="W414" s="26">
        <v>0</v>
      </c>
      <c r="X414" s="26">
        <v>0</v>
      </c>
      <c r="Y414" s="26">
        <v>0</v>
      </c>
      <c r="Z414" s="26">
        <v>0</v>
      </c>
      <c r="AA414" s="31">
        <v>0</v>
      </c>
      <c r="AB414" s="31">
        <v>0</v>
      </c>
      <c r="AC414" s="31">
        <v>0</v>
      </c>
      <c r="AD414" s="31">
        <v>0</v>
      </c>
      <c r="AE414" s="16" t="s">
        <v>41</v>
      </c>
      <c r="AF414" s="26">
        <v>0</v>
      </c>
      <c r="AG414" s="26">
        <v>0</v>
      </c>
      <c r="AH414" s="26">
        <v>0</v>
      </c>
      <c r="AI414" s="26">
        <v>0</v>
      </c>
      <c r="AJ414" s="26">
        <v>0</v>
      </c>
      <c r="AK414" s="26">
        <v>0</v>
      </c>
      <c r="AL414" s="26">
        <v>0</v>
      </c>
      <c r="AM414" s="15">
        <v>0</v>
      </c>
      <c r="AN414" s="15">
        <v>0</v>
      </c>
      <c r="AO414" s="15">
        <v>0</v>
      </c>
      <c r="AP414" s="15">
        <v>0</v>
      </c>
      <c r="AQ414" s="13"/>
      <c r="AR414" s="12">
        <f t="shared" si="149"/>
        <v>1</v>
      </c>
      <c r="AS414" s="12">
        <f t="shared" si="150"/>
        <v>0</v>
      </c>
      <c r="AT414" s="12" t="str">
        <f t="shared" si="162"/>
        <v>D2</v>
      </c>
      <c r="AU414" s="9">
        <f t="shared" si="163"/>
        <v>8</v>
      </c>
      <c r="AV414" s="4">
        <f t="shared" si="151"/>
        <v>1</v>
      </c>
      <c r="AW414" s="4">
        <f t="shared" si="152"/>
        <v>1</v>
      </c>
      <c r="AX414" s="4">
        <f t="shared" si="153"/>
        <v>1</v>
      </c>
      <c r="AY414" s="4">
        <f t="shared" si="154"/>
        <v>1</v>
      </c>
      <c r="AZ414" s="4">
        <f t="shared" si="155"/>
        <v>1</v>
      </c>
      <c r="BA414" s="4">
        <f t="shared" si="156"/>
        <v>1</v>
      </c>
      <c r="BB414" s="4">
        <f t="shared" si="157"/>
        <v>1</v>
      </c>
      <c r="BC414" s="7">
        <f t="shared" si="158"/>
        <v>0</v>
      </c>
      <c r="BD414" s="7">
        <f t="shared" si="164"/>
        <v>1</v>
      </c>
      <c r="BE414" s="7">
        <f t="shared" si="165"/>
        <v>0</v>
      </c>
      <c r="BF414" s="7">
        <f t="shared" si="166"/>
        <v>0</v>
      </c>
      <c r="BG414" s="7">
        <f t="shared" si="167"/>
        <v>1</v>
      </c>
      <c r="BH414" s="4">
        <f t="shared" si="168"/>
        <v>1</v>
      </c>
      <c r="BI414" s="4">
        <f t="shared" si="159"/>
        <v>0</v>
      </c>
      <c r="BJ414" s="4">
        <f t="shared" si="160"/>
        <v>0</v>
      </c>
      <c r="BK414" s="4">
        <f t="shared" si="161"/>
        <v>0</v>
      </c>
    </row>
    <row r="415" spans="1:63" ht="90" customHeight="1" x14ac:dyDescent="0.25">
      <c r="A415" s="17" t="s">
        <v>853</v>
      </c>
      <c r="B415" s="23" t="s">
        <v>854</v>
      </c>
      <c r="C415" s="23" t="s">
        <v>895</v>
      </c>
      <c r="D415" s="39"/>
      <c r="E415" s="23" t="s">
        <v>896</v>
      </c>
      <c r="F415" s="24" t="s">
        <v>897</v>
      </c>
      <c r="G415" s="24" t="s">
        <v>898</v>
      </c>
      <c r="H415" s="14" t="s">
        <v>2893</v>
      </c>
      <c r="I415" s="24" t="s">
        <v>899</v>
      </c>
      <c r="J415" s="24" t="s">
        <v>866</v>
      </c>
      <c r="K415" s="14" t="s">
        <v>2115</v>
      </c>
      <c r="L415" s="14" t="s">
        <v>2117</v>
      </c>
      <c r="M415" s="14" t="s">
        <v>2130</v>
      </c>
      <c r="N415" s="25" t="s">
        <v>51</v>
      </c>
      <c r="O415" s="25" t="s">
        <v>44</v>
      </c>
      <c r="P415" s="142" t="s">
        <v>3065</v>
      </c>
      <c r="Q415" s="14" t="s">
        <v>45</v>
      </c>
      <c r="R415" s="30">
        <v>1</v>
      </c>
      <c r="S415" s="26">
        <v>100000</v>
      </c>
      <c r="T415" s="26">
        <v>0</v>
      </c>
      <c r="U415" s="26">
        <v>0</v>
      </c>
      <c r="V415" s="26">
        <v>0</v>
      </c>
      <c r="W415" s="26">
        <v>0</v>
      </c>
      <c r="X415" s="26">
        <v>100000</v>
      </c>
      <c r="Y415" s="26">
        <v>0</v>
      </c>
      <c r="Z415" s="26">
        <v>0</v>
      </c>
      <c r="AA415" s="31">
        <v>0</v>
      </c>
      <c r="AB415" s="31">
        <v>0</v>
      </c>
      <c r="AC415" s="31">
        <v>0</v>
      </c>
      <c r="AD415" s="31">
        <v>0</v>
      </c>
      <c r="AE415" s="16" t="s">
        <v>41</v>
      </c>
      <c r="AF415" s="26">
        <v>0</v>
      </c>
      <c r="AG415" s="26">
        <v>0</v>
      </c>
      <c r="AH415" s="26">
        <v>0</v>
      </c>
      <c r="AI415" s="26">
        <v>0</v>
      </c>
      <c r="AJ415" s="26">
        <v>0</v>
      </c>
      <c r="AK415" s="26">
        <v>0</v>
      </c>
      <c r="AL415" s="26">
        <v>0</v>
      </c>
      <c r="AM415" s="15">
        <v>0</v>
      </c>
      <c r="AN415" s="15">
        <v>0</v>
      </c>
      <c r="AO415" s="15">
        <v>0</v>
      </c>
      <c r="AP415" s="15">
        <v>0</v>
      </c>
      <c r="AQ415" s="24"/>
      <c r="AR415" s="12">
        <f t="shared" si="149"/>
        <v>0</v>
      </c>
      <c r="AS415" s="12">
        <f t="shared" si="150"/>
        <v>0</v>
      </c>
      <c r="AT415" s="12" t="str">
        <f t="shared" si="162"/>
        <v>B3</v>
      </c>
      <c r="AU415" s="9">
        <f t="shared" si="163"/>
        <v>8</v>
      </c>
      <c r="AV415" s="4">
        <f t="shared" si="151"/>
        <v>1</v>
      </c>
      <c r="AW415" s="4">
        <f t="shared" si="152"/>
        <v>1</v>
      </c>
      <c r="AX415" s="4">
        <f t="shared" si="153"/>
        <v>1</v>
      </c>
      <c r="AY415" s="4">
        <f t="shared" si="154"/>
        <v>0</v>
      </c>
      <c r="AZ415" s="4">
        <f t="shared" si="155"/>
        <v>1</v>
      </c>
      <c r="BA415" s="4">
        <f t="shared" si="156"/>
        <v>1</v>
      </c>
      <c r="BB415" s="4">
        <f t="shared" si="157"/>
        <v>1</v>
      </c>
      <c r="BC415" s="7">
        <f t="shared" si="158"/>
        <v>0</v>
      </c>
      <c r="BD415" s="7">
        <f t="shared" si="164"/>
        <v>1</v>
      </c>
      <c r="BE415" s="7">
        <f t="shared" si="165"/>
        <v>0</v>
      </c>
      <c r="BF415" s="7">
        <f t="shared" si="166"/>
        <v>0</v>
      </c>
      <c r="BG415" s="7">
        <f t="shared" si="167"/>
        <v>1</v>
      </c>
      <c r="BH415" s="4">
        <f t="shared" si="168"/>
        <v>1</v>
      </c>
      <c r="BI415" s="4">
        <f t="shared" si="159"/>
        <v>1</v>
      </c>
      <c r="BJ415" s="4">
        <f t="shared" si="160"/>
        <v>0</v>
      </c>
      <c r="BK415" s="4">
        <f t="shared" si="161"/>
        <v>1</v>
      </c>
    </row>
    <row r="416" spans="1:63" ht="90" customHeight="1" x14ac:dyDescent="0.25">
      <c r="A416" s="17" t="s">
        <v>197</v>
      </c>
      <c r="B416" s="23" t="s">
        <v>198</v>
      </c>
      <c r="C416" s="23" t="s">
        <v>2564</v>
      </c>
      <c r="D416" s="18">
        <v>6</v>
      </c>
      <c r="E416" s="23" t="s">
        <v>2565</v>
      </c>
      <c r="F416" s="24" t="s">
        <v>2566</v>
      </c>
      <c r="G416" s="24" t="s">
        <v>2567</v>
      </c>
      <c r="H416" s="14" t="s">
        <v>2893</v>
      </c>
      <c r="I416" s="24" t="s">
        <v>2568</v>
      </c>
      <c r="J416" s="24" t="s">
        <v>2569</v>
      </c>
      <c r="K416" s="25" t="s">
        <v>2114</v>
      </c>
      <c r="L416" s="25" t="s">
        <v>2119</v>
      </c>
      <c r="M416" s="25" t="s">
        <v>2134</v>
      </c>
      <c r="N416" s="25" t="s">
        <v>51</v>
      </c>
      <c r="O416" s="25" t="s">
        <v>44</v>
      </c>
      <c r="P416" s="142" t="s">
        <v>3065</v>
      </c>
      <c r="Q416" s="14" t="s">
        <v>45</v>
      </c>
      <c r="R416" s="22">
        <v>1</v>
      </c>
      <c r="S416" s="31">
        <v>20000</v>
      </c>
      <c r="T416" s="31">
        <v>0</v>
      </c>
      <c r="U416" s="31">
        <v>0</v>
      </c>
      <c r="V416" s="31">
        <v>20000</v>
      </c>
      <c r="W416" s="31">
        <v>0</v>
      </c>
      <c r="X416" s="31">
        <v>0</v>
      </c>
      <c r="Y416" s="31">
        <v>0</v>
      </c>
      <c r="Z416" s="31">
        <v>0</v>
      </c>
      <c r="AA416" s="31">
        <v>0</v>
      </c>
      <c r="AB416" s="31">
        <v>0</v>
      </c>
      <c r="AC416" s="31">
        <v>0</v>
      </c>
      <c r="AD416" s="31">
        <v>0</v>
      </c>
      <c r="AE416" s="16" t="s">
        <v>41</v>
      </c>
      <c r="AF416" s="15">
        <v>0</v>
      </c>
      <c r="AG416" s="15">
        <v>0</v>
      </c>
      <c r="AH416" s="15">
        <v>0</v>
      </c>
      <c r="AI416" s="15">
        <v>0</v>
      </c>
      <c r="AJ416" s="15">
        <v>0</v>
      </c>
      <c r="AK416" s="15">
        <v>0</v>
      </c>
      <c r="AL416" s="15">
        <v>0</v>
      </c>
      <c r="AM416" s="15">
        <v>0</v>
      </c>
      <c r="AN416" s="15">
        <v>0</v>
      </c>
      <c r="AO416" s="15">
        <v>0</v>
      </c>
      <c r="AP416" s="15">
        <v>0</v>
      </c>
      <c r="AQ416" s="13"/>
      <c r="AR416" s="12">
        <f t="shared" si="149"/>
        <v>1</v>
      </c>
      <c r="AS416" s="12">
        <f t="shared" si="150"/>
        <v>0</v>
      </c>
      <c r="AT416" s="12" t="str">
        <f t="shared" si="162"/>
        <v>C2</v>
      </c>
      <c r="AU416" s="9">
        <f t="shared" si="163"/>
        <v>9</v>
      </c>
      <c r="AV416" s="4">
        <f t="shared" si="151"/>
        <v>1</v>
      </c>
      <c r="AW416" s="4">
        <f t="shared" si="152"/>
        <v>1</v>
      </c>
      <c r="AX416" s="4">
        <f t="shared" si="153"/>
        <v>1</v>
      </c>
      <c r="AY416" s="4">
        <f t="shared" si="154"/>
        <v>1</v>
      </c>
      <c r="AZ416" s="4">
        <f t="shared" si="155"/>
        <v>1</v>
      </c>
      <c r="BA416" s="4">
        <f t="shared" si="156"/>
        <v>1</v>
      </c>
      <c r="BB416" s="4">
        <f t="shared" si="157"/>
        <v>1</v>
      </c>
      <c r="BC416" s="7">
        <f t="shared" si="158"/>
        <v>0</v>
      </c>
      <c r="BD416" s="7">
        <f t="shared" si="164"/>
        <v>1</v>
      </c>
      <c r="BE416" s="7">
        <f t="shared" si="165"/>
        <v>0</v>
      </c>
      <c r="BF416" s="7">
        <f t="shared" si="166"/>
        <v>1</v>
      </c>
      <c r="BG416" s="7">
        <f t="shared" si="167"/>
        <v>0</v>
      </c>
      <c r="BH416" s="4">
        <f t="shared" si="168"/>
        <v>1</v>
      </c>
      <c r="BI416" s="4">
        <f t="shared" si="159"/>
        <v>1</v>
      </c>
      <c r="BJ416" s="4">
        <f t="shared" si="160"/>
        <v>0</v>
      </c>
      <c r="BK416" s="4">
        <f t="shared" si="161"/>
        <v>1</v>
      </c>
    </row>
    <row r="417" spans="1:63" ht="90" customHeight="1" x14ac:dyDescent="0.25">
      <c r="A417" s="17" t="s">
        <v>1712</v>
      </c>
      <c r="B417" s="23" t="s">
        <v>1713</v>
      </c>
      <c r="C417" s="23" t="s">
        <v>1733</v>
      </c>
      <c r="D417" s="25">
        <v>1</v>
      </c>
      <c r="E417" s="23" t="s">
        <v>1734</v>
      </c>
      <c r="F417" s="24" t="s">
        <v>1735</v>
      </c>
      <c r="G417" s="29" t="s">
        <v>1736</v>
      </c>
      <c r="H417" s="14" t="s">
        <v>2893</v>
      </c>
      <c r="I417" s="24" t="s">
        <v>2095</v>
      </c>
      <c r="J417" s="24" t="s">
        <v>1737</v>
      </c>
      <c r="K417" s="14" t="s">
        <v>2113</v>
      </c>
      <c r="L417" s="14" t="s">
        <v>2118</v>
      </c>
      <c r="M417" s="14" t="s">
        <v>2118</v>
      </c>
      <c r="N417" s="14" t="s">
        <v>43</v>
      </c>
      <c r="O417" s="25" t="s">
        <v>44</v>
      </c>
      <c r="P417" s="142" t="s">
        <v>3065</v>
      </c>
      <c r="Q417" s="14" t="s">
        <v>45</v>
      </c>
      <c r="R417" s="30">
        <v>1</v>
      </c>
      <c r="S417" s="26">
        <v>70000</v>
      </c>
      <c r="T417" s="26">
        <v>0</v>
      </c>
      <c r="U417" s="26">
        <v>0</v>
      </c>
      <c r="V417" s="26">
        <v>70000</v>
      </c>
      <c r="W417" s="26">
        <v>0</v>
      </c>
      <c r="X417" s="26">
        <v>0</v>
      </c>
      <c r="Y417" s="26">
        <v>0</v>
      </c>
      <c r="Z417" s="26">
        <v>0</v>
      </c>
      <c r="AA417" s="31">
        <v>0</v>
      </c>
      <c r="AB417" s="31">
        <v>0</v>
      </c>
      <c r="AC417" s="31">
        <v>0</v>
      </c>
      <c r="AD417" s="31">
        <v>0</v>
      </c>
      <c r="AE417" s="66" t="s">
        <v>1738</v>
      </c>
      <c r="AF417" s="26">
        <v>1000</v>
      </c>
      <c r="AG417" s="26">
        <v>0</v>
      </c>
      <c r="AH417" s="26">
        <v>1000</v>
      </c>
      <c r="AI417" s="26">
        <v>0</v>
      </c>
      <c r="AJ417" s="26">
        <v>0</v>
      </c>
      <c r="AK417" s="26">
        <v>0</v>
      </c>
      <c r="AL417" s="26">
        <v>0</v>
      </c>
      <c r="AM417" s="15">
        <v>0</v>
      </c>
      <c r="AN417" s="15">
        <v>0</v>
      </c>
      <c r="AO417" s="15">
        <v>0</v>
      </c>
      <c r="AP417" s="15">
        <v>0</v>
      </c>
      <c r="AQ417" s="24"/>
      <c r="AR417" s="12">
        <f t="shared" si="149"/>
        <v>1</v>
      </c>
      <c r="AS417" s="12">
        <f t="shared" si="150"/>
        <v>0</v>
      </c>
      <c r="AT417" s="12" t="str">
        <f t="shared" si="162"/>
        <v>0</v>
      </c>
      <c r="AU417" s="9">
        <f t="shared" si="163"/>
        <v>9</v>
      </c>
      <c r="AV417" s="4">
        <f t="shared" si="151"/>
        <v>1</v>
      </c>
      <c r="AW417" s="4">
        <f t="shared" si="152"/>
        <v>1</v>
      </c>
      <c r="AX417" s="4">
        <f t="shared" si="153"/>
        <v>1</v>
      </c>
      <c r="AY417" s="4">
        <f t="shared" si="154"/>
        <v>1</v>
      </c>
      <c r="AZ417" s="4">
        <f t="shared" si="155"/>
        <v>1</v>
      </c>
      <c r="BA417" s="4">
        <f t="shared" si="156"/>
        <v>1</v>
      </c>
      <c r="BB417" s="4">
        <f t="shared" si="157"/>
        <v>1</v>
      </c>
      <c r="BC417" s="7">
        <f t="shared" si="158"/>
        <v>0</v>
      </c>
      <c r="BD417" s="7">
        <f t="shared" si="164"/>
        <v>1</v>
      </c>
      <c r="BE417" s="7">
        <f t="shared" si="165"/>
        <v>1</v>
      </c>
      <c r="BF417" s="7">
        <f t="shared" si="166"/>
        <v>0</v>
      </c>
      <c r="BG417" s="7">
        <f t="shared" si="167"/>
        <v>0</v>
      </c>
      <c r="BH417" s="4">
        <f t="shared" si="168"/>
        <v>1</v>
      </c>
      <c r="BI417" s="4">
        <f t="shared" si="159"/>
        <v>1</v>
      </c>
      <c r="BJ417" s="4">
        <f t="shared" si="160"/>
        <v>0</v>
      </c>
      <c r="BK417" s="4">
        <f t="shared" si="161"/>
        <v>1</v>
      </c>
    </row>
    <row r="418" spans="1:63" ht="90" customHeight="1" x14ac:dyDescent="0.25">
      <c r="A418" s="146" t="s">
        <v>1456</v>
      </c>
      <c r="B418" s="147" t="s">
        <v>1457</v>
      </c>
      <c r="C418" s="147" t="s">
        <v>1476</v>
      </c>
      <c r="D418" s="166">
        <v>8</v>
      </c>
      <c r="E418" s="148" t="s">
        <v>3109</v>
      </c>
      <c r="F418" s="149" t="s">
        <v>3110</v>
      </c>
      <c r="G418" s="149" t="s">
        <v>3111</v>
      </c>
      <c r="H418" s="150" t="s">
        <v>41</v>
      </c>
      <c r="I418" s="149" t="s">
        <v>2088</v>
      </c>
      <c r="J418" s="149" t="s">
        <v>3112</v>
      </c>
      <c r="K418" s="5" t="s">
        <v>2113</v>
      </c>
      <c r="L418" s="5" t="s">
        <v>2118</v>
      </c>
      <c r="M418" s="5" t="s">
        <v>2118</v>
      </c>
      <c r="N418" s="5" t="s">
        <v>51</v>
      </c>
      <c r="O418" s="25" t="s">
        <v>44</v>
      </c>
      <c r="P418" s="142" t="s">
        <v>3065</v>
      </c>
      <c r="Q418" s="150" t="s">
        <v>45</v>
      </c>
      <c r="R418" s="151">
        <v>1</v>
      </c>
      <c r="S418" s="140">
        <v>3000000</v>
      </c>
      <c r="T418" s="140">
        <v>70000</v>
      </c>
      <c r="U418" s="140">
        <v>0</v>
      </c>
      <c r="V418" s="140">
        <v>70000</v>
      </c>
      <c r="W418" s="140">
        <v>3000000</v>
      </c>
      <c r="X418" s="140">
        <v>0</v>
      </c>
      <c r="Y418" s="140">
        <v>0</v>
      </c>
      <c r="Z418" s="140">
        <v>0</v>
      </c>
      <c r="AA418" s="31">
        <v>0</v>
      </c>
      <c r="AB418" s="31">
        <v>0</v>
      </c>
      <c r="AC418" s="31">
        <v>0</v>
      </c>
      <c r="AD418" s="31">
        <v>0</v>
      </c>
      <c r="AE418" s="16" t="s">
        <v>41</v>
      </c>
      <c r="AF418" s="27">
        <v>0</v>
      </c>
      <c r="AG418" s="27">
        <v>0</v>
      </c>
      <c r="AH418" s="26">
        <v>0</v>
      </c>
      <c r="AI418" s="26">
        <v>0</v>
      </c>
      <c r="AJ418" s="26">
        <v>0</v>
      </c>
      <c r="AK418" s="26">
        <v>0</v>
      </c>
      <c r="AL418" s="26">
        <v>0</v>
      </c>
      <c r="AM418" s="15">
        <v>0</v>
      </c>
      <c r="AN418" s="15">
        <v>0</v>
      </c>
      <c r="AO418" s="15">
        <v>0</v>
      </c>
      <c r="AP418" s="15">
        <v>0</v>
      </c>
      <c r="AQ418" s="149" t="s">
        <v>3113</v>
      </c>
      <c r="AR418" s="12">
        <f t="shared" si="149"/>
        <v>0</v>
      </c>
      <c r="AS418" s="12">
        <f t="shared" si="150"/>
        <v>1</v>
      </c>
      <c r="AT418" s="12" t="str">
        <f t="shared" si="162"/>
        <v>0</v>
      </c>
      <c r="AU418" s="9">
        <f t="shared" si="163"/>
        <v>8</v>
      </c>
      <c r="AV418" s="4">
        <f t="shared" si="151"/>
        <v>0</v>
      </c>
      <c r="AW418" s="4">
        <f t="shared" si="152"/>
        <v>1</v>
      </c>
      <c r="AX418" s="4">
        <f t="shared" si="153"/>
        <v>1</v>
      </c>
      <c r="AY418" s="4">
        <f t="shared" si="154"/>
        <v>1</v>
      </c>
      <c r="AZ418" s="4">
        <f t="shared" si="155"/>
        <v>1</v>
      </c>
      <c r="BA418" s="4">
        <f t="shared" si="156"/>
        <v>1</v>
      </c>
      <c r="BB418" s="4">
        <f t="shared" si="157"/>
        <v>0</v>
      </c>
      <c r="BC418" s="7">
        <f t="shared" si="158"/>
        <v>1</v>
      </c>
      <c r="BD418" s="7">
        <f t="shared" si="164"/>
        <v>1</v>
      </c>
      <c r="BE418" s="7">
        <f t="shared" si="165"/>
        <v>1</v>
      </c>
      <c r="BF418" s="7">
        <f t="shared" si="166"/>
        <v>0</v>
      </c>
      <c r="BG418" s="7">
        <f t="shared" si="167"/>
        <v>0</v>
      </c>
      <c r="BH418" s="4">
        <f t="shared" si="168"/>
        <v>1</v>
      </c>
      <c r="BI418" s="4">
        <f t="shared" si="159"/>
        <v>1</v>
      </c>
      <c r="BJ418" s="4">
        <f t="shared" si="160"/>
        <v>0</v>
      </c>
      <c r="BK418" s="4">
        <f t="shared" si="161"/>
        <v>1</v>
      </c>
    </row>
    <row r="419" spans="1:63" ht="90" customHeight="1" x14ac:dyDescent="0.25">
      <c r="A419" s="17" t="s">
        <v>1456</v>
      </c>
      <c r="B419" s="38" t="s">
        <v>1457</v>
      </c>
      <c r="C419" s="38" t="s">
        <v>1555</v>
      </c>
      <c r="D419" s="143">
        <v>24</v>
      </c>
      <c r="E419" s="23" t="s">
        <v>1556</v>
      </c>
      <c r="F419" s="29" t="s">
        <v>1557</v>
      </c>
      <c r="G419" s="29" t="s">
        <v>1558</v>
      </c>
      <c r="H419" s="14" t="s">
        <v>2893</v>
      </c>
      <c r="I419" s="29" t="s">
        <v>1559</v>
      </c>
      <c r="J419" s="29" t="s">
        <v>2328</v>
      </c>
      <c r="K419" s="25" t="s">
        <v>2114</v>
      </c>
      <c r="L419" s="25" t="s">
        <v>2119</v>
      </c>
      <c r="M419" s="25" t="s">
        <v>2135</v>
      </c>
      <c r="N419" s="25" t="s">
        <v>51</v>
      </c>
      <c r="O419" s="25" t="s">
        <v>44</v>
      </c>
      <c r="P419" s="142" t="s">
        <v>3065</v>
      </c>
      <c r="Q419" s="14" t="s">
        <v>45</v>
      </c>
      <c r="R419" s="22">
        <v>1</v>
      </c>
      <c r="S419" s="40">
        <v>450270</v>
      </c>
      <c r="T419" s="21">
        <v>9200</v>
      </c>
      <c r="U419" s="26">
        <v>0</v>
      </c>
      <c r="V419" s="21">
        <v>0</v>
      </c>
      <c r="W419" s="21">
        <v>9200</v>
      </c>
      <c r="X419" s="21">
        <v>441070</v>
      </c>
      <c r="Y419" s="21">
        <v>0</v>
      </c>
      <c r="Z419" s="21">
        <v>0</v>
      </c>
      <c r="AA419" s="31">
        <v>0</v>
      </c>
      <c r="AB419" s="31">
        <v>0</v>
      </c>
      <c r="AC419" s="31">
        <v>0</v>
      </c>
      <c r="AD419" s="31">
        <v>0</v>
      </c>
      <c r="AE419" s="16" t="s">
        <v>41</v>
      </c>
      <c r="AF419" s="41">
        <v>0</v>
      </c>
      <c r="AG419" s="26">
        <v>0</v>
      </c>
      <c r="AH419" s="26">
        <v>0</v>
      </c>
      <c r="AI419" s="26">
        <v>0</v>
      </c>
      <c r="AJ419" s="26">
        <v>0</v>
      </c>
      <c r="AK419" s="26">
        <v>0</v>
      </c>
      <c r="AL419" s="26">
        <v>0</v>
      </c>
      <c r="AM419" s="15">
        <v>0</v>
      </c>
      <c r="AN419" s="15">
        <v>0</v>
      </c>
      <c r="AO419" s="15">
        <v>0</v>
      </c>
      <c r="AP419" s="15">
        <v>0</v>
      </c>
      <c r="AQ419" s="42"/>
      <c r="AR419" s="12">
        <f t="shared" si="149"/>
        <v>0</v>
      </c>
      <c r="AS419" s="12">
        <f t="shared" si="150"/>
        <v>0</v>
      </c>
      <c r="AT419" s="12" t="str">
        <f t="shared" si="162"/>
        <v>C3</v>
      </c>
      <c r="AU419" s="9">
        <f t="shared" si="163"/>
        <v>9</v>
      </c>
      <c r="AV419" s="4">
        <f t="shared" si="151"/>
        <v>1</v>
      </c>
      <c r="AW419" s="4">
        <f t="shared" si="152"/>
        <v>1</v>
      </c>
      <c r="AX419" s="4">
        <f t="shared" si="153"/>
        <v>1</v>
      </c>
      <c r="AY419" s="4">
        <f t="shared" si="154"/>
        <v>1</v>
      </c>
      <c r="AZ419" s="4">
        <f t="shared" si="155"/>
        <v>1</v>
      </c>
      <c r="BA419" s="4">
        <f t="shared" si="156"/>
        <v>1</v>
      </c>
      <c r="BB419" s="4">
        <f t="shared" si="157"/>
        <v>1</v>
      </c>
      <c r="BC419" s="7">
        <f t="shared" si="158"/>
        <v>0</v>
      </c>
      <c r="BD419" s="7">
        <f t="shared" si="164"/>
        <v>1</v>
      </c>
      <c r="BE419" s="7">
        <f t="shared" si="165"/>
        <v>0</v>
      </c>
      <c r="BF419" s="7">
        <f t="shared" si="166"/>
        <v>1</v>
      </c>
      <c r="BG419" s="7">
        <f t="shared" si="167"/>
        <v>0</v>
      </c>
      <c r="BH419" s="4">
        <f t="shared" si="168"/>
        <v>1</v>
      </c>
      <c r="BI419" s="4">
        <f t="shared" si="159"/>
        <v>1</v>
      </c>
      <c r="BJ419" s="4">
        <f t="shared" si="160"/>
        <v>0</v>
      </c>
      <c r="BK419" s="4">
        <f t="shared" si="161"/>
        <v>1</v>
      </c>
    </row>
    <row r="420" spans="1:63" ht="90" customHeight="1" x14ac:dyDescent="0.25">
      <c r="A420" s="17" t="s">
        <v>1456</v>
      </c>
      <c r="B420" s="23" t="s">
        <v>1457</v>
      </c>
      <c r="C420" s="23" t="s">
        <v>1515</v>
      </c>
      <c r="D420" s="5">
        <v>15</v>
      </c>
      <c r="E420" s="23" t="s">
        <v>1516</v>
      </c>
      <c r="F420" s="24" t="s">
        <v>1517</v>
      </c>
      <c r="G420" s="24" t="s">
        <v>1518</v>
      </c>
      <c r="H420" s="14" t="s">
        <v>2893</v>
      </c>
      <c r="I420" s="24" t="s">
        <v>2089</v>
      </c>
      <c r="J420" s="24" t="s">
        <v>1519</v>
      </c>
      <c r="K420" s="25" t="s">
        <v>2114</v>
      </c>
      <c r="L420" s="25" t="s">
        <v>2119</v>
      </c>
      <c r="M420" s="25" t="s">
        <v>2134</v>
      </c>
      <c r="N420" s="25" t="s">
        <v>51</v>
      </c>
      <c r="O420" s="25" t="s">
        <v>44</v>
      </c>
      <c r="P420" s="142" t="s">
        <v>3065</v>
      </c>
      <c r="Q420" s="25" t="s">
        <v>45</v>
      </c>
      <c r="R420" s="30">
        <v>1</v>
      </c>
      <c r="S420" s="26">
        <v>145000</v>
      </c>
      <c r="T420" s="26">
        <v>0</v>
      </c>
      <c r="U420" s="26">
        <v>0</v>
      </c>
      <c r="V420" s="26">
        <v>145000</v>
      </c>
      <c r="W420" s="26">
        <v>0</v>
      </c>
      <c r="X420" s="26">
        <v>0</v>
      </c>
      <c r="Y420" s="26">
        <v>0</v>
      </c>
      <c r="Z420" s="26">
        <v>0</v>
      </c>
      <c r="AA420" s="31">
        <v>0</v>
      </c>
      <c r="AB420" s="31">
        <v>0</v>
      </c>
      <c r="AC420" s="31">
        <v>0</v>
      </c>
      <c r="AD420" s="31">
        <v>0</v>
      </c>
      <c r="AE420" s="16" t="s">
        <v>41</v>
      </c>
      <c r="AF420" s="26">
        <v>0</v>
      </c>
      <c r="AG420" s="26">
        <v>0</v>
      </c>
      <c r="AH420" s="26">
        <v>0</v>
      </c>
      <c r="AI420" s="26">
        <v>0</v>
      </c>
      <c r="AJ420" s="26">
        <v>0</v>
      </c>
      <c r="AK420" s="26">
        <v>0</v>
      </c>
      <c r="AL420" s="26">
        <v>0</v>
      </c>
      <c r="AM420" s="15">
        <v>0</v>
      </c>
      <c r="AN420" s="15">
        <v>0</v>
      </c>
      <c r="AO420" s="15">
        <v>0</v>
      </c>
      <c r="AP420" s="15">
        <v>0</v>
      </c>
      <c r="AQ420" s="24"/>
      <c r="AR420" s="12">
        <f t="shared" si="149"/>
        <v>0</v>
      </c>
      <c r="AS420" s="12">
        <f t="shared" si="150"/>
        <v>0</v>
      </c>
      <c r="AT420" s="12" t="str">
        <f t="shared" si="162"/>
        <v>C2</v>
      </c>
      <c r="AU420" s="9">
        <f t="shared" si="163"/>
        <v>9</v>
      </c>
      <c r="AV420" s="4">
        <f t="shared" si="151"/>
        <v>1</v>
      </c>
      <c r="AW420" s="4">
        <f t="shared" si="152"/>
        <v>1</v>
      </c>
      <c r="AX420" s="4">
        <f t="shared" si="153"/>
        <v>1</v>
      </c>
      <c r="AY420" s="4">
        <f t="shared" si="154"/>
        <v>1</v>
      </c>
      <c r="AZ420" s="4">
        <f t="shared" si="155"/>
        <v>1</v>
      </c>
      <c r="BA420" s="4">
        <f t="shared" si="156"/>
        <v>1</v>
      </c>
      <c r="BB420" s="4">
        <f t="shared" si="157"/>
        <v>1</v>
      </c>
      <c r="BC420" s="7">
        <f t="shared" si="158"/>
        <v>0</v>
      </c>
      <c r="BD420" s="7">
        <f t="shared" si="164"/>
        <v>1</v>
      </c>
      <c r="BE420" s="7">
        <f t="shared" si="165"/>
        <v>0</v>
      </c>
      <c r="BF420" s="7">
        <f t="shared" si="166"/>
        <v>1</v>
      </c>
      <c r="BG420" s="7">
        <f t="shared" si="167"/>
        <v>0</v>
      </c>
      <c r="BH420" s="4">
        <f t="shared" si="168"/>
        <v>1</v>
      </c>
      <c r="BI420" s="4">
        <f t="shared" si="159"/>
        <v>1</v>
      </c>
      <c r="BJ420" s="4">
        <f t="shared" si="160"/>
        <v>0</v>
      </c>
      <c r="BK420" s="4">
        <f t="shared" si="161"/>
        <v>1</v>
      </c>
    </row>
    <row r="421" spans="1:63" ht="90" customHeight="1" x14ac:dyDescent="0.25">
      <c r="A421" s="17" t="s">
        <v>1654</v>
      </c>
      <c r="B421" s="38" t="s">
        <v>1655</v>
      </c>
      <c r="C421" s="38" t="s">
        <v>2412</v>
      </c>
      <c r="D421" s="39">
        <v>15</v>
      </c>
      <c r="E421" s="23" t="s">
        <v>1698</v>
      </c>
      <c r="F421" s="29" t="s">
        <v>2413</v>
      </c>
      <c r="G421" s="29" t="s">
        <v>1699</v>
      </c>
      <c r="H421" s="14" t="s">
        <v>2893</v>
      </c>
      <c r="I421" s="29" t="s">
        <v>2361</v>
      </c>
      <c r="J421" s="29" t="s">
        <v>1700</v>
      </c>
      <c r="K421" s="25" t="s">
        <v>2115</v>
      </c>
      <c r="L421" s="25" t="s">
        <v>2119</v>
      </c>
      <c r="M421" s="25" t="s">
        <v>2150</v>
      </c>
      <c r="N421" s="25" t="s">
        <v>51</v>
      </c>
      <c r="O421" s="25" t="s">
        <v>44</v>
      </c>
      <c r="P421" s="142" t="s">
        <v>3065</v>
      </c>
      <c r="Q421" s="14" t="s">
        <v>45</v>
      </c>
      <c r="R421" s="30">
        <v>1</v>
      </c>
      <c r="S421" s="40">
        <v>64400</v>
      </c>
      <c r="T421" s="21">
        <v>0</v>
      </c>
      <c r="U421" s="21">
        <v>0</v>
      </c>
      <c r="V421" s="21">
        <v>0</v>
      </c>
      <c r="W421" s="21">
        <v>0</v>
      </c>
      <c r="X421" s="21">
        <v>14400</v>
      </c>
      <c r="Y421" s="21">
        <v>0</v>
      </c>
      <c r="Z421" s="21">
        <v>50000</v>
      </c>
      <c r="AA421" s="31">
        <v>0</v>
      </c>
      <c r="AB421" s="31">
        <v>0</v>
      </c>
      <c r="AC421" s="31">
        <v>0</v>
      </c>
      <c r="AD421" s="31">
        <v>0</v>
      </c>
      <c r="AE421" s="16" t="s">
        <v>41</v>
      </c>
      <c r="AF421" s="41">
        <v>0</v>
      </c>
      <c r="AG421" s="26">
        <v>0</v>
      </c>
      <c r="AH421" s="26">
        <v>0</v>
      </c>
      <c r="AI421" s="26">
        <v>0</v>
      </c>
      <c r="AJ421" s="26">
        <v>0</v>
      </c>
      <c r="AK421" s="26">
        <v>0</v>
      </c>
      <c r="AL421" s="26">
        <v>0</v>
      </c>
      <c r="AM421" s="15">
        <v>0</v>
      </c>
      <c r="AN421" s="15">
        <v>0</v>
      </c>
      <c r="AO421" s="15">
        <v>0</v>
      </c>
      <c r="AP421" s="15">
        <v>0</v>
      </c>
      <c r="AQ421" s="42"/>
      <c r="AR421" s="12">
        <f t="shared" si="149"/>
        <v>1</v>
      </c>
      <c r="AS421" s="12">
        <f t="shared" si="150"/>
        <v>0</v>
      </c>
      <c r="AT421" s="12" t="str">
        <f t="shared" si="162"/>
        <v>C90</v>
      </c>
      <c r="AU421" s="9">
        <f t="shared" si="163"/>
        <v>9</v>
      </c>
      <c r="AV421" s="4">
        <f t="shared" si="151"/>
        <v>1</v>
      </c>
      <c r="AW421" s="4">
        <f t="shared" si="152"/>
        <v>1</v>
      </c>
      <c r="AX421" s="4">
        <f t="shared" si="153"/>
        <v>1</v>
      </c>
      <c r="AY421" s="4">
        <f t="shared" si="154"/>
        <v>1</v>
      </c>
      <c r="AZ421" s="4">
        <f t="shared" si="155"/>
        <v>1</v>
      </c>
      <c r="BA421" s="4">
        <f t="shared" si="156"/>
        <v>1</v>
      </c>
      <c r="BB421" s="4">
        <f t="shared" si="157"/>
        <v>1</v>
      </c>
      <c r="BC421" s="7">
        <f t="shared" si="158"/>
        <v>0</v>
      </c>
      <c r="BD421" s="7">
        <f t="shared" si="164"/>
        <v>1</v>
      </c>
      <c r="BE421" s="7">
        <f t="shared" si="165"/>
        <v>0</v>
      </c>
      <c r="BF421" s="7">
        <f t="shared" si="166"/>
        <v>0</v>
      </c>
      <c r="BG421" s="7">
        <f t="shared" si="167"/>
        <v>1</v>
      </c>
      <c r="BH421" s="4">
        <f t="shared" si="168"/>
        <v>1</v>
      </c>
      <c r="BI421" s="4">
        <f t="shared" si="159"/>
        <v>1</v>
      </c>
      <c r="BJ421" s="4">
        <f t="shared" si="160"/>
        <v>0</v>
      </c>
      <c r="BK421" s="4">
        <f t="shared" si="161"/>
        <v>1</v>
      </c>
    </row>
    <row r="422" spans="1:63" ht="90" customHeight="1" x14ac:dyDescent="0.25">
      <c r="A422" s="17" t="s">
        <v>1654</v>
      </c>
      <c r="B422" s="23" t="s">
        <v>1655</v>
      </c>
      <c r="C422" s="23" t="s">
        <v>1697</v>
      </c>
      <c r="D422" s="18">
        <v>12</v>
      </c>
      <c r="E422" s="23" t="s">
        <v>1698</v>
      </c>
      <c r="F422" s="24" t="s">
        <v>2368</v>
      </c>
      <c r="G422" s="24" t="s">
        <v>1699</v>
      </c>
      <c r="H422" s="14" t="s">
        <v>2893</v>
      </c>
      <c r="I422" s="24" t="s">
        <v>2361</v>
      </c>
      <c r="J422" s="24" t="s">
        <v>1700</v>
      </c>
      <c r="K422" s="14" t="s">
        <v>2115</v>
      </c>
      <c r="L422" s="25" t="s">
        <v>2119</v>
      </c>
      <c r="M422" s="25" t="s">
        <v>2150</v>
      </c>
      <c r="N422" s="25" t="s">
        <v>110</v>
      </c>
      <c r="O422" s="25" t="s">
        <v>44</v>
      </c>
      <c r="P422" s="142" t="s">
        <v>3065</v>
      </c>
      <c r="Q422" s="14" t="s">
        <v>111</v>
      </c>
      <c r="R422" s="30">
        <v>1</v>
      </c>
      <c r="S422" s="26">
        <v>24000</v>
      </c>
      <c r="T422" s="26">
        <v>0</v>
      </c>
      <c r="U422" s="26">
        <v>0</v>
      </c>
      <c r="V422" s="26">
        <v>24000</v>
      </c>
      <c r="W422" s="26">
        <v>0</v>
      </c>
      <c r="X422" s="26">
        <v>0</v>
      </c>
      <c r="Y422" s="26">
        <v>0</v>
      </c>
      <c r="Z422" s="26">
        <v>0</v>
      </c>
      <c r="AA422" s="31">
        <v>0</v>
      </c>
      <c r="AB422" s="31">
        <v>0</v>
      </c>
      <c r="AC422" s="31">
        <v>0</v>
      </c>
      <c r="AD422" s="31">
        <v>0</v>
      </c>
      <c r="AE422" s="16" t="s">
        <v>41</v>
      </c>
      <c r="AF422" s="26">
        <v>0</v>
      </c>
      <c r="AG422" s="26">
        <v>0</v>
      </c>
      <c r="AH422" s="26">
        <v>0</v>
      </c>
      <c r="AI422" s="26">
        <v>0</v>
      </c>
      <c r="AJ422" s="26">
        <v>0</v>
      </c>
      <c r="AK422" s="26">
        <v>0</v>
      </c>
      <c r="AL422" s="26">
        <v>0</v>
      </c>
      <c r="AM422" s="31">
        <v>0</v>
      </c>
      <c r="AN422" s="31">
        <v>0</v>
      </c>
      <c r="AO422" s="31">
        <v>0</v>
      </c>
      <c r="AP422" s="31">
        <v>0</v>
      </c>
      <c r="AQ422" s="24"/>
      <c r="AR422" s="12">
        <f t="shared" si="149"/>
        <v>1</v>
      </c>
      <c r="AS422" s="12">
        <f t="shared" si="150"/>
        <v>0</v>
      </c>
      <c r="AT422" s="12" t="str">
        <f t="shared" si="162"/>
        <v>C90</v>
      </c>
      <c r="AU422" s="9">
        <f t="shared" si="163"/>
        <v>9</v>
      </c>
      <c r="AV422" s="4">
        <f t="shared" si="151"/>
        <v>1</v>
      </c>
      <c r="AW422" s="4">
        <f t="shared" si="152"/>
        <v>1</v>
      </c>
      <c r="AX422" s="4">
        <f t="shared" si="153"/>
        <v>1</v>
      </c>
      <c r="AY422" s="4">
        <f t="shared" si="154"/>
        <v>1</v>
      </c>
      <c r="AZ422" s="4">
        <f t="shared" si="155"/>
        <v>1</v>
      </c>
      <c r="BA422" s="4">
        <f t="shared" si="156"/>
        <v>1</v>
      </c>
      <c r="BB422" s="4">
        <f t="shared" si="157"/>
        <v>1</v>
      </c>
      <c r="BC422" s="7">
        <f t="shared" si="158"/>
        <v>0</v>
      </c>
      <c r="BD422" s="7">
        <f t="shared" si="164"/>
        <v>1</v>
      </c>
      <c r="BE422" s="7">
        <f t="shared" si="165"/>
        <v>0</v>
      </c>
      <c r="BF422" s="7">
        <f t="shared" si="166"/>
        <v>0</v>
      </c>
      <c r="BG422" s="7">
        <f t="shared" si="167"/>
        <v>1</v>
      </c>
      <c r="BH422" s="4">
        <f t="shared" si="168"/>
        <v>1</v>
      </c>
      <c r="BI422" s="4">
        <f t="shared" si="159"/>
        <v>1</v>
      </c>
      <c r="BJ422" s="4">
        <f t="shared" si="160"/>
        <v>1</v>
      </c>
      <c r="BK422" s="4">
        <f t="shared" si="161"/>
        <v>0</v>
      </c>
    </row>
    <row r="423" spans="1:63" ht="90" customHeight="1" x14ac:dyDescent="0.25">
      <c r="A423" s="17" t="s">
        <v>1456</v>
      </c>
      <c r="B423" s="23" t="s">
        <v>1457</v>
      </c>
      <c r="C423" s="23" t="s">
        <v>1565</v>
      </c>
      <c r="D423" s="143">
        <v>28</v>
      </c>
      <c r="E423" s="23" t="s">
        <v>1566</v>
      </c>
      <c r="F423" s="24" t="s">
        <v>1567</v>
      </c>
      <c r="G423" s="24" t="s">
        <v>1568</v>
      </c>
      <c r="H423" s="14" t="s">
        <v>2893</v>
      </c>
      <c r="I423" s="24" t="s">
        <v>2038</v>
      </c>
      <c r="J423" s="24" t="s">
        <v>1569</v>
      </c>
      <c r="K423" s="25" t="s">
        <v>2114</v>
      </c>
      <c r="L423" s="25" t="s">
        <v>2119</v>
      </c>
      <c r="M423" s="25" t="s">
        <v>2910</v>
      </c>
      <c r="N423" s="25" t="s">
        <v>51</v>
      </c>
      <c r="O423" s="25" t="s">
        <v>44</v>
      </c>
      <c r="P423" s="142" t="s">
        <v>3065</v>
      </c>
      <c r="Q423" s="14" t="s">
        <v>45</v>
      </c>
      <c r="R423" s="22">
        <v>1</v>
      </c>
      <c r="S423" s="26">
        <v>18000</v>
      </c>
      <c r="T423" s="26">
        <v>0</v>
      </c>
      <c r="U423" s="26">
        <v>0</v>
      </c>
      <c r="V423" s="26">
        <v>0</v>
      </c>
      <c r="W423" s="26">
        <v>18000</v>
      </c>
      <c r="X423" s="26">
        <v>0</v>
      </c>
      <c r="Y423" s="26">
        <v>0</v>
      </c>
      <c r="Z423" s="26">
        <v>0</v>
      </c>
      <c r="AA423" s="31">
        <v>0</v>
      </c>
      <c r="AB423" s="31">
        <v>0</v>
      </c>
      <c r="AC423" s="31">
        <v>0</v>
      </c>
      <c r="AD423" s="31">
        <v>0</v>
      </c>
      <c r="AE423" s="16" t="s">
        <v>41</v>
      </c>
      <c r="AF423" s="26">
        <v>0</v>
      </c>
      <c r="AG423" s="26">
        <v>0</v>
      </c>
      <c r="AH423" s="26">
        <v>0</v>
      </c>
      <c r="AI423" s="26">
        <v>0</v>
      </c>
      <c r="AJ423" s="26">
        <v>0</v>
      </c>
      <c r="AK423" s="26">
        <v>0</v>
      </c>
      <c r="AL423" s="26">
        <v>0</v>
      </c>
      <c r="AM423" s="15">
        <v>0</v>
      </c>
      <c r="AN423" s="15">
        <v>0</v>
      </c>
      <c r="AO423" s="15">
        <v>0</v>
      </c>
      <c r="AP423" s="15">
        <v>0</v>
      </c>
      <c r="AQ423" s="53"/>
      <c r="AR423" s="12">
        <f t="shared" si="149"/>
        <v>1</v>
      </c>
      <c r="AS423" s="12">
        <f t="shared" si="150"/>
        <v>0</v>
      </c>
      <c r="AT423" s="12" t="str">
        <f t="shared" si="162"/>
        <v>C1</v>
      </c>
      <c r="AU423" s="9">
        <f t="shared" si="163"/>
        <v>9</v>
      </c>
      <c r="AV423" s="4">
        <f t="shared" si="151"/>
        <v>1</v>
      </c>
      <c r="AW423" s="4">
        <f t="shared" si="152"/>
        <v>1</v>
      </c>
      <c r="AX423" s="4">
        <f t="shared" si="153"/>
        <v>1</v>
      </c>
      <c r="AY423" s="4">
        <f t="shared" si="154"/>
        <v>1</v>
      </c>
      <c r="AZ423" s="4">
        <f t="shared" si="155"/>
        <v>1</v>
      </c>
      <c r="BA423" s="4">
        <f t="shared" si="156"/>
        <v>1</v>
      </c>
      <c r="BB423" s="4">
        <f t="shared" si="157"/>
        <v>1</v>
      </c>
      <c r="BC423" s="7">
        <f t="shared" si="158"/>
        <v>0</v>
      </c>
      <c r="BD423" s="7">
        <f t="shared" si="164"/>
        <v>1</v>
      </c>
      <c r="BE423" s="7">
        <f t="shared" si="165"/>
        <v>0</v>
      </c>
      <c r="BF423" s="7">
        <f t="shared" si="166"/>
        <v>1</v>
      </c>
      <c r="BG423" s="7">
        <f t="shared" si="167"/>
        <v>0</v>
      </c>
      <c r="BH423" s="4">
        <f t="shared" si="168"/>
        <v>1</v>
      </c>
      <c r="BI423" s="4">
        <f t="shared" si="159"/>
        <v>1</v>
      </c>
      <c r="BJ423" s="4">
        <f t="shared" si="160"/>
        <v>0</v>
      </c>
      <c r="BK423" s="4">
        <f t="shared" si="161"/>
        <v>1</v>
      </c>
    </row>
    <row r="424" spans="1:63" ht="90" customHeight="1" x14ac:dyDescent="0.25">
      <c r="A424" s="17" t="s">
        <v>440</v>
      </c>
      <c r="B424" s="23" t="s">
        <v>441</v>
      </c>
      <c r="C424" s="23" t="s">
        <v>513</v>
      </c>
      <c r="D424" s="18"/>
      <c r="E424" s="44" t="s">
        <v>514</v>
      </c>
      <c r="F424" s="45" t="s">
        <v>515</v>
      </c>
      <c r="G424" s="24" t="s">
        <v>516</v>
      </c>
      <c r="H424" s="14" t="s">
        <v>2893</v>
      </c>
      <c r="I424" s="24" t="s">
        <v>446</v>
      </c>
      <c r="J424" s="24" t="s">
        <v>517</v>
      </c>
      <c r="K424" s="25" t="s">
        <v>2114</v>
      </c>
      <c r="L424" s="25" t="s">
        <v>2119</v>
      </c>
      <c r="M424" s="25" t="s">
        <v>2136</v>
      </c>
      <c r="N424" s="25" t="s">
        <v>1676</v>
      </c>
      <c r="O424" s="25" t="s">
        <v>266</v>
      </c>
      <c r="P424" s="142" t="s">
        <v>3065</v>
      </c>
      <c r="Q424" s="14" t="s">
        <v>111</v>
      </c>
      <c r="R424" s="22"/>
      <c r="S424" s="46">
        <v>22000</v>
      </c>
      <c r="T424" s="26">
        <v>0</v>
      </c>
      <c r="U424" s="26">
        <v>22000</v>
      </c>
      <c r="V424" s="26">
        <v>0</v>
      </c>
      <c r="W424" s="26">
        <v>0</v>
      </c>
      <c r="X424" s="26">
        <v>0</v>
      </c>
      <c r="Y424" s="26">
        <v>0</v>
      </c>
      <c r="Z424" s="26">
        <v>0</v>
      </c>
      <c r="AA424" s="31">
        <v>0</v>
      </c>
      <c r="AB424" s="31">
        <v>0</v>
      </c>
      <c r="AC424" s="31">
        <v>0</v>
      </c>
      <c r="AD424" s="31">
        <v>0</v>
      </c>
      <c r="AE424" s="16" t="s">
        <v>41</v>
      </c>
      <c r="AF424" s="27">
        <v>0</v>
      </c>
      <c r="AG424" s="27">
        <v>0</v>
      </c>
      <c r="AH424" s="27">
        <v>0</v>
      </c>
      <c r="AI424" s="27">
        <v>0</v>
      </c>
      <c r="AJ424" s="27">
        <v>0</v>
      </c>
      <c r="AK424" s="27">
        <v>0</v>
      </c>
      <c r="AL424" s="27">
        <v>0</v>
      </c>
      <c r="AM424" s="15">
        <v>0</v>
      </c>
      <c r="AN424" s="15">
        <v>0</v>
      </c>
      <c r="AO424" s="15">
        <v>0</v>
      </c>
      <c r="AP424" s="15">
        <v>0</v>
      </c>
      <c r="AQ424" s="13"/>
      <c r="AR424" s="12">
        <f t="shared" si="149"/>
        <v>1</v>
      </c>
      <c r="AS424" s="12">
        <f t="shared" si="150"/>
        <v>0</v>
      </c>
      <c r="AT424" s="12" t="str">
        <f t="shared" si="162"/>
        <v>C4</v>
      </c>
      <c r="AU424" s="9">
        <f t="shared" si="163"/>
        <v>7</v>
      </c>
      <c r="AV424" s="4">
        <f t="shared" si="151"/>
        <v>1</v>
      </c>
      <c r="AW424" s="4">
        <f t="shared" si="152"/>
        <v>1</v>
      </c>
      <c r="AX424" s="4">
        <f t="shared" si="153"/>
        <v>1</v>
      </c>
      <c r="AY424" s="4">
        <f t="shared" si="154"/>
        <v>0</v>
      </c>
      <c r="AZ424" s="4">
        <f t="shared" si="155"/>
        <v>0</v>
      </c>
      <c r="BA424" s="4">
        <f t="shared" si="156"/>
        <v>1</v>
      </c>
      <c r="BB424" s="4">
        <f t="shared" si="157"/>
        <v>1</v>
      </c>
      <c r="BC424" s="7">
        <f t="shared" si="158"/>
        <v>0</v>
      </c>
      <c r="BD424" s="7">
        <f t="shared" si="164"/>
        <v>1</v>
      </c>
      <c r="BE424" s="7">
        <f t="shared" si="165"/>
        <v>0</v>
      </c>
      <c r="BF424" s="7">
        <f t="shared" si="166"/>
        <v>1</v>
      </c>
      <c r="BG424" s="7">
        <f t="shared" si="167"/>
        <v>0</v>
      </c>
      <c r="BH424" s="4">
        <f t="shared" si="168"/>
        <v>1</v>
      </c>
      <c r="BI424" s="4">
        <f t="shared" si="159"/>
        <v>1</v>
      </c>
      <c r="BJ424" s="4">
        <f t="shared" si="160"/>
        <v>1</v>
      </c>
      <c r="BK424" s="4">
        <f t="shared" si="161"/>
        <v>0</v>
      </c>
    </row>
    <row r="425" spans="1:63" ht="90" customHeight="1" x14ac:dyDescent="0.25">
      <c r="A425" s="17" t="s">
        <v>440</v>
      </c>
      <c r="B425" s="23" t="s">
        <v>441</v>
      </c>
      <c r="C425" s="23" t="s">
        <v>481</v>
      </c>
      <c r="D425" s="18"/>
      <c r="E425" s="23" t="s">
        <v>482</v>
      </c>
      <c r="F425" s="24" t="s">
        <v>483</v>
      </c>
      <c r="G425" s="24" t="s">
        <v>2840</v>
      </c>
      <c r="H425" s="14" t="s">
        <v>2893</v>
      </c>
      <c r="I425" s="24" t="s">
        <v>446</v>
      </c>
      <c r="J425" s="24" t="s">
        <v>457</v>
      </c>
      <c r="K425" s="14" t="s">
        <v>2115</v>
      </c>
      <c r="L425" s="25" t="s">
        <v>2120</v>
      </c>
      <c r="M425" s="25" t="s">
        <v>2142</v>
      </c>
      <c r="N425" s="25" t="s">
        <v>110</v>
      </c>
      <c r="O425" s="25" t="s">
        <v>44</v>
      </c>
      <c r="P425" s="142" t="s">
        <v>3065</v>
      </c>
      <c r="Q425" s="14" t="s">
        <v>111</v>
      </c>
      <c r="R425" s="22"/>
      <c r="S425" s="26">
        <v>60000</v>
      </c>
      <c r="T425" s="26">
        <v>0</v>
      </c>
      <c r="U425" s="26">
        <v>0</v>
      </c>
      <c r="V425" s="26">
        <v>60000</v>
      </c>
      <c r="W425" s="26">
        <v>0</v>
      </c>
      <c r="X425" s="26">
        <v>0</v>
      </c>
      <c r="Y425" s="26">
        <v>0</v>
      </c>
      <c r="Z425" s="26">
        <v>0</v>
      </c>
      <c r="AA425" s="31">
        <v>0</v>
      </c>
      <c r="AB425" s="31">
        <v>0</v>
      </c>
      <c r="AC425" s="31">
        <v>0</v>
      </c>
      <c r="AD425" s="31">
        <v>0</v>
      </c>
      <c r="AE425" s="16" t="s">
        <v>41</v>
      </c>
      <c r="AF425" s="26">
        <v>0</v>
      </c>
      <c r="AG425" s="26">
        <v>0</v>
      </c>
      <c r="AH425" s="26">
        <v>0</v>
      </c>
      <c r="AI425" s="26">
        <v>0</v>
      </c>
      <c r="AJ425" s="26">
        <v>0</v>
      </c>
      <c r="AK425" s="26">
        <v>0</v>
      </c>
      <c r="AL425" s="26">
        <v>0</v>
      </c>
      <c r="AM425" s="15">
        <v>0</v>
      </c>
      <c r="AN425" s="15">
        <v>0</v>
      </c>
      <c r="AO425" s="15">
        <v>0</v>
      </c>
      <c r="AP425" s="15">
        <v>0</v>
      </c>
      <c r="AQ425" s="13"/>
      <c r="AR425" s="12">
        <f t="shared" si="149"/>
        <v>1</v>
      </c>
      <c r="AS425" s="12">
        <f t="shared" si="150"/>
        <v>0</v>
      </c>
      <c r="AT425" s="12" t="str">
        <f t="shared" si="162"/>
        <v>D2</v>
      </c>
      <c r="AU425" s="9">
        <f t="shared" si="163"/>
        <v>7</v>
      </c>
      <c r="AV425" s="4">
        <f t="shared" si="151"/>
        <v>1</v>
      </c>
      <c r="AW425" s="4">
        <f t="shared" si="152"/>
        <v>1</v>
      </c>
      <c r="AX425" s="4">
        <f t="shared" si="153"/>
        <v>1</v>
      </c>
      <c r="AY425" s="4">
        <f t="shared" si="154"/>
        <v>0</v>
      </c>
      <c r="AZ425" s="4">
        <f t="shared" si="155"/>
        <v>0</v>
      </c>
      <c r="BA425" s="4">
        <f t="shared" si="156"/>
        <v>1</v>
      </c>
      <c r="BB425" s="4">
        <f t="shared" si="157"/>
        <v>1</v>
      </c>
      <c r="BC425" s="7">
        <f t="shared" si="158"/>
        <v>0</v>
      </c>
      <c r="BD425" s="7">
        <f t="shared" si="164"/>
        <v>1</v>
      </c>
      <c r="BE425" s="7">
        <f t="shared" si="165"/>
        <v>0</v>
      </c>
      <c r="BF425" s="7">
        <f t="shared" si="166"/>
        <v>0</v>
      </c>
      <c r="BG425" s="7">
        <f t="shared" si="167"/>
        <v>1</v>
      </c>
      <c r="BH425" s="4">
        <f t="shared" si="168"/>
        <v>1</v>
      </c>
      <c r="BI425" s="4">
        <f t="shared" si="159"/>
        <v>1</v>
      </c>
      <c r="BJ425" s="4">
        <f t="shared" si="160"/>
        <v>1</v>
      </c>
      <c r="BK425" s="4">
        <f t="shared" si="161"/>
        <v>0</v>
      </c>
    </row>
    <row r="426" spans="1:63" ht="90" customHeight="1" x14ac:dyDescent="0.25">
      <c r="A426" s="17" t="s">
        <v>440</v>
      </c>
      <c r="B426" s="23" t="s">
        <v>441</v>
      </c>
      <c r="C426" s="23" t="s">
        <v>470</v>
      </c>
      <c r="D426" s="18"/>
      <c r="E426" s="23" t="s">
        <v>471</v>
      </c>
      <c r="F426" s="24" t="s">
        <v>472</v>
      </c>
      <c r="G426" s="24" t="s">
        <v>473</v>
      </c>
      <c r="H426" s="14" t="s">
        <v>2893</v>
      </c>
      <c r="I426" s="24" t="s">
        <v>446</v>
      </c>
      <c r="J426" s="24" t="s">
        <v>457</v>
      </c>
      <c r="K426" s="14" t="s">
        <v>2115</v>
      </c>
      <c r="L426" s="25" t="s">
        <v>2120</v>
      </c>
      <c r="M426" s="25" t="s">
        <v>2142</v>
      </c>
      <c r="N426" s="25" t="s">
        <v>51</v>
      </c>
      <c r="O426" s="25" t="s">
        <v>266</v>
      </c>
      <c r="P426" s="142" t="s">
        <v>3065</v>
      </c>
      <c r="Q426" s="14" t="s">
        <v>45</v>
      </c>
      <c r="R426" s="22"/>
      <c r="S426" s="26">
        <v>15000</v>
      </c>
      <c r="T426" s="26">
        <v>0</v>
      </c>
      <c r="U426" s="26">
        <v>0</v>
      </c>
      <c r="V426" s="26">
        <v>0</v>
      </c>
      <c r="W426" s="26">
        <v>0</v>
      </c>
      <c r="X426" s="26">
        <v>0</v>
      </c>
      <c r="Y426" s="26">
        <v>0</v>
      </c>
      <c r="Z426" s="26">
        <v>0</v>
      </c>
      <c r="AA426" s="31">
        <v>0</v>
      </c>
      <c r="AB426" s="31">
        <v>0</v>
      </c>
      <c r="AC426" s="31">
        <v>0</v>
      </c>
      <c r="AD426" s="31">
        <v>0</v>
      </c>
      <c r="AE426" s="16" t="s">
        <v>41</v>
      </c>
      <c r="AF426" s="26">
        <v>0</v>
      </c>
      <c r="AG426" s="26">
        <v>0</v>
      </c>
      <c r="AH426" s="26">
        <v>0</v>
      </c>
      <c r="AI426" s="26">
        <v>0</v>
      </c>
      <c r="AJ426" s="26">
        <v>0</v>
      </c>
      <c r="AK426" s="26">
        <v>0</v>
      </c>
      <c r="AL426" s="26">
        <v>0</v>
      </c>
      <c r="AM426" s="15">
        <v>0</v>
      </c>
      <c r="AN426" s="15">
        <v>0</v>
      </c>
      <c r="AO426" s="15">
        <v>0</v>
      </c>
      <c r="AP426" s="15">
        <v>0</v>
      </c>
      <c r="AQ426" s="13"/>
      <c r="AR426" s="12">
        <f t="shared" si="149"/>
        <v>1</v>
      </c>
      <c r="AS426" s="12">
        <f t="shared" si="150"/>
        <v>0</v>
      </c>
      <c r="AT426" s="12" t="str">
        <f t="shared" si="162"/>
        <v>D2</v>
      </c>
      <c r="AU426" s="9">
        <f t="shared" si="163"/>
        <v>6</v>
      </c>
      <c r="AV426" s="4">
        <f t="shared" si="151"/>
        <v>0</v>
      </c>
      <c r="AW426" s="4">
        <f t="shared" si="152"/>
        <v>1</v>
      </c>
      <c r="AX426" s="4">
        <f t="shared" si="153"/>
        <v>1</v>
      </c>
      <c r="AY426" s="4">
        <f t="shared" si="154"/>
        <v>0</v>
      </c>
      <c r="AZ426" s="4">
        <f t="shared" si="155"/>
        <v>0</v>
      </c>
      <c r="BA426" s="4">
        <f t="shared" si="156"/>
        <v>1</v>
      </c>
      <c r="BB426" s="4">
        <f t="shared" si="157"/>
        <v>1</v>
      </c>
      <c r="BC426" s="7">
        <f t="shared" si="158"/>
        <v>0</v>
      </c>
      <c r="BD426" s="7">
        <f t="shared" si="164"/>
        <v>1</v>
      </c>
      <c r="BE426" s="7">
        <f t="shared" si="165"/>
        <v>0</v>
      </c>
      <c r="BF426" s="7">
        <f t="shared" si="166"/>
        <v>0</v>
      </c>
      <c r="BG426" s="7">
        <f t="shared" si="167"/>
        <v>1</v>
      </c>
      <c r="BH426" s="4">
        <f t="shared" si="168"/>
        <v>1</v>
      </c>
      <c r="BI426" s="4">
        <f t="shared" si="159"/>
        <v>1</v>
      </c>
      <c r="BJ426" s="4">
        <f t="shared" si="160"/>
        <v>0</v>
      </c>
      <c r="BK426" s="4">
        <f t="shared" si="161"/>
        <v>1</v>
      </c>
    </row>
    <row r="427" spans="1:63" ht="90" customHeight="1" x14ac:dyDescent="0.25">
      <c r="A427" s="17" t="s">
        <v>440</v>
      </c>
      <c r="B427" s="38" t="s">
        <v>441</v>
      </c>
      <c r="C427" s="38" t="s">
        <v>458</v>
      </c>
      <c r="D427" s="39"/>
      <c r="E427" s="23" t="s">
        <v>459</v>
      </c>
      <c r="F427" s="32" t="s">
        <v>460</v>
      </c>
      <c r="G427" s="29" t="s">
        <v>461</v>
      </c>
      <c r="H427" s="14" t="s">
        <v>2893</v>
      </c>
      <c r="I427" s="24" t="s">
        <v>446</v>
      </c>
      <c r="J427" s="29" t="s">
        <v>457</v>
      </c>
      <c r="K427" s="25" t="s">
        <v>2114</v>
      </c>
      <c r="L427" s="25" t="s">
        <v>2119</v>
      </c>
      <c r="M427" s="25" t="s">
        <v>2136</v>
      </c>
      <c r="N427" s="25" t="s">
        <v>51</v>
      </c>
      <c r="O427" s="14" t="s">
        <v>266</v>
      </c>
      <c r="P427" s="142" t="s">
        <v>3065</v>
      </c>
      <c r="Q427" s="14" t="s">
        <v>45</v>
      </c>
      <c r="R427" s="22"/>
      <c r="S427" s="40">
        <v>60000</v>
      </c>
      <c r="T427" s="21">
        <v>0</v>
      </c>
      <c r="U427" s="21">
        <v>0</v>
      </c>
      <c r="V427" s="21">
        <v>0</v>
      </c>
      <c r="W427" s="21">
        <v>0</v>
      </c>
      <c r="X427" s="21">
        <v>0</v>
      </c>
      <c r="Y427" s="21">
        <v>0</v>
      </c>
      <c r="Z427" s="21">
        <v>0</v>
      </c>
      <c r="AA427" s="31">
        <v>0</v>
      </c>
      <c r="AB427" s="31">
        <v>0</v>
      </c>
      <c r="AC427" s="31">
        <v>0</v>
      </c>
      <c r="AD427" s="31">
        <v>0</v>
      </c>
      <c r="AE427" s="16" t="s">
        <v>41</v>
      </c>
      <c r="AF427" s="41">
        <v>0</v>
      </c>
      <c r="AG427" s="26">
        <v>0</v>
      </c>
      <c r="AH427" s="26">
        <v>0</v>
      </c>
      <c r="AI427" s="26">
        <v>0</v>
      </c>
      <c r="AJ427" s="26">
        <v>0</v>
      </c>
      <c r="AK427" s="26">
        <v>0</v>
      </c>
      <c r="AL427" s="26">
        <v>0</v>
      </c>
      <c r="AM427" s="15">
        <v>0</v>
      </c>
      <c r="AN427" s="15">
        <v>0</v>
      </c>
      <c r="AO427" s="15">
        <v>0</v>
      </c>
      <c r="AP427" s="15">
        <v>0</v>
      </c>
      <c r="AQ427" s="47"/>
      <c r="AR427" s="12">
        <f t="shared" si="149"/>
        <v>1</v>
      </c>
      <c r="AS427" s="12">
        <f t="shared" si="150"/>
        <v>0</v>
      </c>
      <c r="AT427" s="12" t="str">
        <f t="shared" si="162"/>
        <v>C4</v>
      </c>
      <c r="AU427" s="9">
        <f t="shared" si="163"/>
        <v>6</v>
      </c>
      <c r="AV427" s="4">
        <f t="shared" si="151"/>
        <v>0</v>
      </c>
      <c r="AW427" s="4">
        <f t="shared" si="152"/>
        <v>1</v>
      </c>
      <c r="AX427" s="4">
        <f t="shared" si="153"/>
        <v>1</v>
      </c>
      <c r="AY427" s="4">
        <f t="shared" si="154"/>
        <v>0</v>
      </c>
      <c r="AZ427" s="4">
        <f t="shared" si="155"/>
        <v>0</v>
      </c>
      <c r="BA427" s="4">
        <f t="shared" si="156"/>
        <v>1</v>
      </c>
      <c r="BB427" s="4">
        <f t="shared" si="157"/>
        <v>1</v>
      </c>
      <c r="BC427" s="7">
        <f t="shared" si="158"/>
        <v>0</v>
      </c>
      <c r="BD427" s="7">
        <f t="shared" si="164"/>
        <v>1</v>
      </c>
      <c r="BE427" s="7">
        <f t="shared" si="165"/>
        <v>0</v>
      </c>
      <c r="BF427" s="7">
        <f t="shared" si="166"/>
        <v>1</v>
      </c>
      <c r="BG427" s="7">
        <f t="shared" si="167"/>
        <v>0</v>
      </c>
      <c r="BH427" s="4">
        <f t="shared" si="168"/>
        <v>1</v>
      </c>
      <c r="BI427" s="4">
        <f t="shared" si="159"/>
        <v>1</v>
      </c>
      <c r="BJ427" s="4">
        <f t="shared" si="160"/>
        <v>0</v>
      </c>
      <c r="BK427" s="4">
        <f t="shared" si="161"/>
        <v>1</v>
      </c>
    </row>
    <row r="428" spans="1:63" ht="90" customHeight="1" x14ac:dyDescent="0.25">
      <c r="A428" s="17" t="s">
        <v>440</v>
      </c>
      <c r="B428" s="23" t="s">
        <v>441</v>
      </c>
      <c r="C428" s="23" t="s">
        <v>462</v>
      </c>
      <c r="D428" s="18"/>
      <c r="E428" s="23" t="s">
        <v>463</v>
      </c>
      <c r="F428" s="24" t="s">
        <v>460</v>
      </c>
      <c r="G428" s="24" t="s">
        <v>461</v>
      </c>
      <c r="H428" s="14" t="s">
        <v>2893</v>
      </c>
      <c r="I428" s="24" t="s">
        <v>446</v>
      </c>
      <c r="J428" s="24" t="s">
        <v>457</v>
      </c>
      <c r="K428" s="25" t="s">
        <v>2114</v>
      </c>
      <c r="L428" s="25" t="s">
        <v>2119</v>
      </c>
      <c r="M428" s="25" t="s">
        <v>2136</v>
      </c>
      <c r="N428" s="25" t="s">
        <v>51</v>
      </c>
      <c r="O428" s="25" t="s">
        <v>266</v>
      </c>
      <c r="P428" s="142" t="s">
        <v>3065</v>
      </c>
      <c r="Q428" s="14" t="s">
        <v>45</v>
      </c>
      <c r="R428" s="30"/>
      <c r="S428" s="26">
        <v>60000</v>
      </c>
      <c r="T428" s="26">
        <v>0</v>
      </c>
      <c r="U428" s="26">
        <v>0</v>
      </c>
      <c r="V428" s="26">
        <v>0</v>
      </c>
      <c r="W428" s="26">
        <v>0</v>
      </c>
      <c r="X428" s="26">
        <v>0</v>
      </c>
      <c r="Y428" s="26">
        <v>0</v>
      </c>
      <c r="Z428" s="26">
        <v>0</v>
      </c>
      <c r="AA428" s="31">
        <v>0</v>
      </c>
      <c r="AB428" s="31">
        <v>0</v>
      </c>
      <c r="AC428" s="31">
        <v>0</v>
      </c>
      <c r="AD428" s="31">
        <v>0</v>
      </c>
      <c r="AE428" s="16" t="s">
        <v>41</v>
      </c>
      <c r="AF428" s="26">
        <v>0</v>
      </c>
      <c r="AG428" s="26">
        <v>0</v>
      </c>
      <c r="AH428" s="26">
        <v>0</v>
      </c>
      <c r="AI428" s="26">
        <v>0</v>
      </c>
      <c r="AJ428" s="26">
        <v>0</v>
      </c>
      <c r="AK428" s="26">
        <v>0</v>
      </c>
      <c r="AL428" s="26">
        <v>0</v>
      </c>
      <c r="AM428" s="15">
        <v>0</v>
      </c>
      <c r="AN428" s="15">
        <v>0</v>
      </c>
      <c r="AO428" s="15">
        <v>0</v>
      </c>
      <c r="AP428" s="15">
        <v>0</v>
      </c>
      <c r="AQ428" s="13"/>
      <c r="AR428" s="12">
        <f t="shared" si="149"/>
        <v>1</v>
      </c>
      <c r="AS428" s="12">
        <f t="shared" si="150"/>
        <v>0</v>
      </c>
      <c r="AT428" s="12" t="str">
        <f t="shared" si="162"/>
        <v>C4</v>
      </c>
      <c r="AU428" s="9">
        <f t="shared" si="163"/>
        <v>6</v>
      </c>
      <c r="AV428" s="4">
        <f t="shared" si="151"/>
        <v>0</v>
      </c>
      <c r="AW428" s="4">
        <f t="shared" si="152"/>
        <v>1</v>
      </c>
      <c r="AX428" s="4">
        <f t="shared" si="153"/>
        <v>1</v>
      </c>
      <c r="AY428" s="4">
        <f t="shared" si="154"/>
        <v>0</v>
      </c>
      <c r="AZ428" s="4">
        <f t="shared" si="155"/>
        <v>0</v>
      </c>
      <c r="BA428" s="4">
        <f t="shared" si="156"/>
        <v>1</v>
      </c>
      <c r="BB428" s="4">
        <f t="shared" si="157"/>
        <v>1</v>
      </c>
      <c r="BC428" s="7">
        <f t="shared" si="158"/>
        <v>0</v>
      </c>
      <c r="BD428" s="7">
        <f t="shared" si="164"/>
        <v>1</v>
      </c>
      <c r="BE428" s="7">
        <f t="shared" si="165"/>
        <v>0</v>
      </c>
      <c r="BF428" s="7">
        <f t="shared" si="166"/>
        <v>1</v>
      </c>
      <c r="BG428" s="7">
        <f t="shared" si="167"/>
        <v>0</v>
      </c>
      <c r="BH428" s="4">
        <f t="shared" si="168"/>
        <v>1</v>
      </c>
      <c r="BI428" s="4">
        <f t="shared" si="159"/>
        <v>1</v>
      </c>
      <c r="BJ428" s="4">
        <f t="shared" si="160"/>
        <v>0</v>
      </c>
      <c r="BK428" s="4">
        <f t="shared" si="161"/>
        <v>1</v>
      </c>
    </row>
    <row r="429" spans="1:63" ht="90" customHeight="1" x14ac:dyDescent="0.25">
      <c r="A429" s="17" t="s">
        <v>440</v>
      </c>
      <c r="B429" s="38" t="s">
        <v>441</v>
      </c>
      <c r="C429" s="38" t="s">
        <v>464</v>
      </c>
      <c r="D429" s="39"/>
      <c r="E429" s="23" t="s">
        <v>465</v>
      </c>
      <c r="F429" s="29" t="s">
        <v>460</v>
      </c>
      <c r="G429" s="29" t="s">
        <v>461</v>
      </c>
      <c r="H429" s="14" t="s">
        <v>2893</v>
      </c>
      <c r="I429" s="24" t="s">
        <v>446</v>
      </c>
      <c r="J429" s="29" t="s">
        <v>457</v>
      </c>
      <c r="K429" s="25" t="s">
        <v>2114</v>
      </c>
      <c r="L429" s="25" t="s">
        <v>2119</v>
      </c>
      <c r="M429" s="25" t="s">
        <v>2136</v>
      </c>
      <c r="N429" s="25" t="s">
        <v>51</v>
      </c>
      <c r="O429" s="14" t="s">
        <v>266</v>
      </c>
      <c r="P429" s="142" t="s">
        <v>3065</v>
      </c>
      <c r="Q429" s="14" t="s">
        <v>45</v>
      </c>
      <c r="R429" s="22"/>
      <c r="S429" s="40">
        <v>220000</v>
      </c>
      <c r="T429" s="21">
        <v>0</v>
      </c>
      <c r="U429" s="21">
        <v>0</v>
      </c>
      <c r="V429" s="21">
        <v>0</v>
      </c>
      <c r="W429" s="21">
        <v>0</v>
      </c>
      <c r="X429" s="21">
        <v>0</v>
      </c>
      <c r="Y429" s="21">
        <v>0</v>
      </c>
      <c r="Z429" s="21">
        <v>0</v>
      </c>
      <c r="AA429" s="31">
        <v>0</v>
      </c>
      <c r="AB429" s="31">
        <v>0</v>
      </c>
      <c r="AC429" s="31">
        <v>0</v>
      </c>
      <c r="AD429" s="31">
        <v>0</v>
      </c>
      <c r="AE429" s="16" t="s">
        <v>41</v>
      </c>
      <c r="AF429" s="41">
        <v>0</v>
      </c>
      <c r="AG429" s="26">
        <v>0</v>
      </c>
      <c r="AH429" s="26">
        <v>0</v>
      </c>
      <c r="AI429" s="26">
        <v>0</v>
      </c>
      <c r="AJ429" s="26">
        <v>0</v>
      </c>
      <c r="AK429" s="26">
        <v>0</v>
      </c>
      <c r="AL429" s="26">
        <v>0</v>
      </c>
      <c r="AM429" s="15">
        <v>0</v>
      </c>
      <c r="AN429" s="15">
        <v>0</v>
      </c>
      <c r="AO429" s="15">
        <v>0</v>
      </c>
      <c r="AP429" s="15">
        <v>0</v>
      </c>
      <c r="AQ429" s="43"/>
      <c r="AR429" s="12">
        <f t="shared" si="149"/>
        <v>0</v>
      </c>
      <c r="AS429" s="12">
        <f t="shared" si="150"/>
        <v>0</v>
      </c>
      <c r="AT429" s="12" t="str">
        <f t="shared" si="162"/>
        <v>C4</v>
      </c>
      <c r="AU429" s="9">
        <f t="shared" si="163"/>
        <v>6</v>
      </c>
      <c r="AV429" s="4">
        <f t="shared" si="151"/>
        <v>0</v>
      </c>
      <c r="AW429" s="4">
        <f t="shared" si="152"/>
        <v>1</v>
      </c>
      <c r="AX429" s="4">
        <f t="shared" si="153"/>
        <v>1</v>
      </c>
      <c r="AY429" s="4">
        <f t="shared" si="154"/>
        <v>0</v>
      </c>
      <c r="AZ429" s="4">
        <f t="shared" si="155"/>
        <v>0</v>
      </c>
      <c r="BA429" s="4">
        <f t="shared" si="156"/>
        <v>1</v>
      </c>
      <c r="BB429" s="4">
        <f t="shared" si="157"/>
        <v>1</v>
      </c>
      <c r="BC429" s="7">
        <f t="shared" si="158"/>
        <v>0</v>
      </c>
      <c r="BD429" s="7">
        <f t="shared" si="164"/>
        <v>1</v>
      </c>
      <c r="BE429" s="7">
        <f t="shared" si="165"/>
        <v>0</v>
      </c>
      <c r="BF429" s="7">
        <f t="shared" si="166"/>
        <v>1</v>
      </c>
      <c r="BG429" s="7">
        <f t="shared" si="167"/>
        <v>0</v>
      </c>
      <c r="BH429" s="4">
        <f t="shared" si="168"/>
        <v>1</v>
      </c>
      <c r="BI429" s="4">
        <f t="shared" si="159"/>
        <v>1</v>
      </c>
      <c r="BJ429" s="4">
        <f t="shared" si="160"/>
        <v>0</v>
      </c>
      <c r="BK429" s="4">
        <f t="shared" si="161"/>
        <v>1</v>
      </c>
    </row>
    <row r="430" spans="1:63" ht="90" customHeight="1" x14ac:dyDescent="0.25">
      <c r="A430" s="17" t="s">
        <v>440</v>
      </c>
      <c r="B430" s="38" t="s">
        <v>441</v>
      </c>
      <c r="C430" s="38" t="s">
        <v>466</v>
      </c>
      <c r="D430" s="39"/>
      <c r="E430" s="23" t="s">
        <v>467</v>
      </c>
      <c r="F430" s="29" t="s">
        <v>460</v>
      </c>
      <c r="G430" s="29" t="s">
        <v>461</v>
      </c>
      <c r="H430" s="14" t="s">
        <v>2893</v>
      </c>
      <c r="I430" s="24" t="s">
        <v>446</v>
      </c>
      <c r="J430" s="29" t="s">
        <v>457</v>
      </c>
      <c r="K430" s="25" t="s">
        <v>2114</v>
      </c>
      <c r="L430" s="25" t="s">
        <v>2119</v>
      </c>
      <c r="M430" s="25" t="s">
        <v>2136</v>
      </c>
      <c r="N430" s="25" t="s">
        <v>51</v>
      </c>
      <c r="O430" s="14" t="s">
        <v>266</v>
      </c>
      <c r="P430" s="142" t="s">
        <v>3065</v>
      </c>
      <c r="Q430" s="14" t="s">
        <v>45</v>
      </c>
      <c r="R430" s="22"/>
      <c r="S430" s="40">
        <v>30000</v>
      </c>
      <c r="T430" s="21">
        <v>0</v>
      </c>
      <c r="U430" s="21">
        <v>0</v>
      </c>
      <c r="V430" s="21">
        <v>0</v>
      </c>
      <c r="W430" s="21">
        <v>0</v>
      </c>
      <c r="X430" s="21">
        <v>0</v>
      </c>
      <c r="Y430" s="21">
        <v>0</v>
      </c>
      <c r="Z430" s="21">
        <v>0</v>
      </c>
      <c r="AA430" s="31">
        <v>0</v>
      </c>
      <c r="AB430" s="31">
        <v>0</v>
      </c>
      <c r="AC430" s="31">
        <v>0</v>
      </c>
      <c r="AD430" s="31">
        <v>0</v>
      </c>
      <c r="AE430" s="16" t="s">
        <v>41</v>
      </c>
      <c r="AF430" s="41">
        <v>0</v>
      </c>
      <c r="AG430" s="26">
        <v>0</v>
      </c>
      <c r="AH430" s="26">
        <v>0</v>
      </c>
      <c r="AI430" s="26">
        <v>0</v>
      </c>
      <c r="AJ430" s="26">
        <v>0</v>
      </c>
      <c r="AK430" s="26">
        <v>0</v>
      </c>
      <c r="AL430" s="26">
        <v>0</v>
      </c>
      <c r="AM430" s="15">
        <v>0</v>
      </c>
      <c r="AN430" s="15">
        <v>0</v>
      </c>
      <c r="AO430" s="15">
        <v>0</v>
      </c>
      <c r="AP430" s="15">
        <v>0</v>
      </c>
      <c r="AQ430" s="42"/>
      <c r="AR430" s="12">
        <f t="shared" si="149"/>
        <v>1</v>
      </c>
      <c r="AS430" s="12">
        <f t="shared" si="150"/>
        <v>0</v>
      </c>
      <c r="AT430" s="12" t="str">
        <f t="shared" si="162"/>
        <v>C4</v>
      </c>
      <c r="AU430" s="9">
        <f t="shared" si="163"/>
        <v>6</v>
      </c>
      <c r="AV430" s="4">
        <f t="shared" si="151"/>
        <v>0</v>
      </c>
      <c r="AW430" s="4">
        <f t="shared" si="152"/>
        <v>1</v>
      </c>
      <c r="AX430" s="4">
        <f t="shared" si="153"/>
        <v>1</v>
      </c>
      <c r="AY430" s="4">
        <f t="shared" si="154"/>
        <v>0</v>
      </c>
      <c r="AZ430" s="4">
        <f t="shared" si="155"/>
        <v>0</v>
      </c>
      <c r="BA430" s="4">
        <f t="shared" si="156"/>
        <v>1</v>
      </c>
      <c r="BB430" s="4">
        <f t="shared" si="157"/>
        <v>1</v>
      </c>
      <c r="BC430" s="7">
        <f t="shared" si="158"/>
        <v>0</v>
      </c>
      <c r="BD430" s="7">
        <f t="shared" si="164"/>
        <v>1</v>
      </c>
      <c r="BE430" s="7">
        <f t="shared" si="165"/>
        <v>0</v>
      </c>
      <c r="BF430" s="7">
        <f t="shared" si="166"/>
        <v>1</v>
      </c>
      <c r="BG430" s="7">
        <f t="shared" si="167"/>
        <v>0</v>
      </c>
      <c r="BH430" s="4">
        <f t="shared" si="168"/>
        <v>1</v>
      </c>
      <c r="BI430" s="4">
        <f t="shared" si="159"/>
        <v>1</v>
      </c>
      <c r="BJ430" s="4">
        <f t="shared" si="160"/>
        <v>0</v>
      </c>
      <c r="BK430" s="4">
        <f t="shared" si="161"/>
        <v>1</v>
      </c>
    </row>
    <row r="431" spans="1:63" ht="90" customHeight="1" x14ac:dyDescent="0.25">
      <c r="A431" s="17" t="s">
        <v>440</v>
      </c>
      <c r="B431" s="23" t="s">
        <v>441</v>
      </c>
      <c r="C431" s="23" t="s">
        <v>474</v>
      </c>
      <c r="D431" s="18"/>
      <c r="E431" s="23" t="s">
        <v>2836</v>
      </c>
      <c r="F431" s="24" t="s">
        <v>2837</v>
      </c>
      <c r="G431" s="24" t="s">
        <v>475</v>
      </c>
      <c r="H431" s="14" t="s">
        <v>2893</v>
      </c>
      <c r="I431" s="24" t="s">
        <v>446</v>
      </c>
      <c r="J431" s="24" t="s">
        <v>457</v>
      </c>
      <c r="K431" s="25" t="s">
        <v>2114</v>
      </c>
      <c r="L431" s="25" t="s">
        <v>2119</v>
      </c>
      <c r="M431" s="25" t="s">
        <v>2136</v>
      </c>
      <c r="N431" s="25" t="s">
        <v>51</v>
      </c>
      <c r="O431" s="25" t="s">
        <v>266</v>
      </c>
      <c r="P431" s="142" t="s">
        <v>3065</v>
      </c>
      <c r="Q431" s="14" t="s">
        <v>45</v>
      </c>
      <c r="R431" s="30"/>
      <c r="S431" s="26">
        <v>60000</v>
      </c>
      <c r="T431" s="26">
        <v>0</v>
      </c>
      <c r="U431" s="26">
        <v>0</v>
      </c>
      <c r="V431" s="26">
        <v>0</v>
      </c>
      <c r="W431" s="26">
        <v>0</v>
      </c>
      <c r="X431" s="26">
        <v>0</v>
      </c>
      <c r="Y431" s="26">
        <v>0</v>
      </c>
      <c r="Z431" s="26">
        <v>0</v>
      </c>
      <c r="AA431" s="31">
        <v>0</v>
      </c>
      <c r="AB431" s="31">
        <v>0</v>
      </c>
      <c r="AC431" s="31">
        <v>0</v>
      </c>
      <c r="AD431" s="31">
        <v>0</v>
      </c>
      <c r="AE431" s="16" t="s">
        <v>41</v>
      </c>
      <c r="AF431" s="26">
        <v>0</v>
      </c>
      <c r="AG431" s="26">
        <v>0</v>
      </c>
      <c r="AH431" s="26">
        <v>0</v>
      </c>
      <c r="AI431" s="26">
        <v>0</v>
      </c>
      <c r="AJ431" s="26">
        <v>0</v>
      </c>
      <c r="AK431" s="26">
        <v>0</v>
      </c>
      <c r="AL431" s="26">
        <v>0</v>
      </c>
      <c r="AM431" s="15">
        <v>0</v>
      </c>
      <c r="AN431" s="15">
        <v>0</v>
      </c>
      <c r="AO431" s="15">
        <v>0</v>
      </c>
      <c r="AP431" s="15">
        <v>0</v>
      </c>
      <c r="AQ431" s="13"/>
      <c r="AR431" s="12">
        <f t="shared" si="149"/>
        <v>1</v>
      </c>
      <c r="AS431" s="12">
        <f t="shared" si="150"/>
        <v>0</v>
      </c>
      <c r="AT431" s="12" t="str">
        <f t="shared" si="162"/>
        <v>C4</v>
      </c>
      <c r="AU431" s="9">
        <f t="shared" si="163"/>
        <v>6</v>
      </c>
      <c r="AV431" s="4">
        <f t="shared" si="151"/>
        <v>0</v>
      </c>
      <c r="AW431" s="4">
        <f t="shared" si="152"/>
        <v>1</v>
      </c>
      <c r="AX431" s="4">
        <f t="shared" si="153"/>
        <v>1</v>
      </c>
      <c r="AY431" s="4">
        <f t="shared" si="154"/>
        <v>0</v>
      </c>
      <c r="AZ431" s="4">
        <f t="shared" si="155"/>
        <v>0</v>
      </c>
      <c r="BA431" s="4">
        <f t="shared" si="156"/>
        <v>1</v>
      </c>
      <c r="BB431" s="4">
        <f t="shared" si="157"/>
        <v>1</v>
      </c>
      <c r="BC431" s="7">
        <f t="shared" si="158"/>
        <v>0</v>
      </c>
      <c r="BD431" s="7">
        <f t="shared" si="164"/>
        <v>1</v>
      </c>
      <c r="BE431" s="7">
        <f t="shared" si="165"/>
        <v>0</v>
      </c>
      <c r="BF431" s="7">
        <f t="shared" si="166"/>
        <v>1</v>
      </c>
      <c r="BG431" s="7">
        <f t="shared" si="167"/>
        <v>0</v>
      </c>
      <c r="BH431" s="4">
        <f t="shared" si="168"/>
        <v>1</v>
      </c>
      <c r="BI431" s="4">
        <f t="shared" si="159"/>
        <v>1</v>
      </c>
      <c r="BJ431" s="4">
        <f t="shared" si="160"/>
        <v>0</v>
      </c>
      <c r="BK431" s="4">
        <f t="shared" si="161"/>
        <v>1</v>
      </c>
    </row>
    <row r="432" spans="1:63" ht="90" customHeight="1" x14ac:dyDescent="0.25">
      <c r="A432" s="17" t="s">
        <v>176</v>
      </c>
      <c r="B432" s="23" t="s">
        <v>177</v>
      </c>
      <c r="C432" s="23" t="s">
        <v>185</v>
      </c>
      <c r="D432" s="18">
        <v>2</v>
      </c>
      <c r="E432" s="103" t="s">
        <v>186</v>
      </c>
      <c r="F432" s="24" t="s">
        <v>187</v>
      </c>
      <c r="G432" s="24" t="s">
        <v>188</v>
      </c>
      <c r="H432" s="14" t="s">
        <v>2893</v>
      </c>
      <c r="I432" s="24" t="s">
        <v>189</v>
      </c>
      <c r="J432" s="24" t="s">
        <v>190</v>
      </c>
      <c r="K432" s="14" t="s">
        <v>2115</v>
      </c>
      <c r="L432" s="25" t="s">
        <v>2119</v>
      </c>
      <c r="M432" s="25" t="s">
        <v>2150</v>
      </c>
      <c r="N432" s="25" t="s">
        <v>51</v>
      </c>
      <c r="O432" s="25" t="s">
        <v>44</v>
      </c>
      <c r="P432" s="142" t="s">
        <v>3065</v>
      </c>
      <c r="Q432" s="14" t="s">
        <v>45</v>
      </c>
      <c r="R432" s="30">
        <v>1</v>
      </c>
      <c r="S432" s="26">
        <v>43000</v>
      </c>
      <c r="T432" s="26">
        <v>0</v>
      </c>
      <c r="U432" s="26">
        <v>0</v>
      </c>
      <c r="V432" s="26">
        <v>0</v>
      </c>
      <c r="W432" s="26">
        <v>0</v>
      </c>
      <c r="X432" s="26">
        <v>43000</v>
      </c>
      <c r="Y432" s="26">
        <v>0</v>
      </c>
      <c r="Z432" s="26">
        <v>0</v>
      </c>
      <c r="AA432" s="31">
        <v>0</v>
      </c>
      <c r="AB432" s="31">
        <v>0</v>
      </c>
      <c r="AC432" s="31">
        <v>0</v>
      </c>
      <c r="AD432" s="31">
        <v>0</v>
      </c>
      <c r="AE432" s="16" t="s">
        <v>41</v>
      </c>
      <c r="AF432" s="27">
        <v>0</v>
      </c>
      <c r="AG432" s="27">
        <v>0</v>
      </c>
      <c r="AH432" s="26">
        <v>0</v>
      </c>
      <c r="AI432" s="26">
        <v>0</v>
      </c>
      <c r="AJ432" s="26">
        <v>0</v>
      </c>
      <c r="AK432" s="26">
        <v>0</v>
      </c>
      <c r="AL432" s="26">
        <v>0</v>
      </c>
      <c r="AM432" s="15">
        <v>0</v>
      </c>
      <c r="AN432" s="15">
        <v>0</v>
      </c>
      <c r="AO432" s="15">
        <v>0</v>
      </c>
      <c r="AP432" s="15">
        <v>0</v>
      </c>
      <c r="AQ432" s="13" t="s">
        <v>191</v>
      </c>
      <c r="AR432" s="12">
        <f t="shared" si="149"/>
        <v>1</v>
      </c>
      <c r="AS432" s="12">
        <f t="shared" si="150"/>
        <v>0</v>
      </c>
      <c r="AT432" s="12" t="str">
        <f t="shared" si="162"/>
        <v>C90</v>
      </c>
      <c r="AU432" s="9">
        <f t="shared" si="163"/>
        <v>9</v>
      </c>
      <c r="AV432" s="4">
        <f t="shared" si="151"/>
        <v>1</v>
      </c>
      <c r="AW432" s="4">
        <f t="shared" si="152"/>
        <v>1</v>
      </c>
      <c r="AX432" s="4">
        <f t="shared" si="153"/>
        <v>1</v>
      </c>
      <c r="AY432" s="4">
        <f t="shared" si="154"/>
        <v>1</v>
      </c>
      <c r="AZ432" s="4">
        <f t="shared" si="155"/>
        <v>1</v>
      </c>
      <c r="BA432" s="4">
        <f t="shared" si="156"/>
        <v>1</v>
      </c>
      <c r="BB432" s="4">
        <f t="shared" si="157"/>
        <v>1</v>
      </c>
      <c r="BC432" s="7">
        <f t="shared" si="158"/>
        <v>0</v>
      </c>
      <c r="BD432" s="7">
        <f t="shared" si="164"/>
        <v>1</v>
      </c>
      <c r="BE432" s="7">
        <f t="shared" si="165"/>
        <v>0</v>
      </c>
      <c r="BF432" s="7">
        <f t="shared" si="166"/>
        <v>0</v>
      </c>
      <c r="BG432" s="7">
        <f t="shared" si="167"/>
        <v>1</v>
      </c>
      <c r="BH432" s="4">
        <f t="shared" si="168"/>
        <v>1</v>
      </c>
      <c r="BI432" s="4">
        <f t="shared" si="159"/>
        <v>1</v>
      </c>
      <c r="BJ432" s="4">
        <f t="shared" si="160"/>
        <v>0</v>
      </c>
      <c r="BK432" s="4">
        <f t="shared" si="161"/>
        <v>1</v>
      </c>
    </row>
    <row r="433" spans="1:87" ht="90" customHeight="1" x14ac:dyDescent="0.25">
      <c r="A433" s="17" t="s">
        <v>725</v>
      </c>
      <c r="B433" s="17" t="s">
        <v>726</v>
      </c>
      <c r="C433" s="17" t="s">
        <v>748</v>
      </c>
      <c r="D433" s="18">
        <v>3</v>
      </c>
      <c r="E433" s="17" t="s">
        <v>749</v>
      </c>
      <c r="F433" s="24" t="s">
        <v>750</v>
      </c>
      <c r="G433" s="24" t="s">
        <v>751</v>
      </c>
      <c r="H433" s="14" t="s">
        <v>2893</v>
      </c>
      <c r="I433" s="24" t="s">
        <v>2236</v>
      </c>
      <c r="J433" s="24" t="s">
        <v>752</v>
      </c>
      <c r="K433" s="14" t="s">
        <v>2115</v>
      </c>
      <c r="L433" s="25" t="s">
        <v>2119</v>
      </c>
      <c r="M433" s="106" t="s">
        <v>2138</v>
      </c>
      <c r="N433" s="25" t="s">
        <v>51</v>
      </c>
      <c r="O433" s="25" t="s">
        <v>44</v>
      </c>
      <c r="P433" s="142" t="s">
        <v>3065</v>
      </c>
      <c r="Q433" s="25" t="s">
        <v>45</v>
      </c>
      <c r="R433" s="30">
        <v>1</v>
      </c>
      <c r="S433" s="26">
        <v>100800</v>
      </c>
      <c r="T433" s="26">
        <v>0</v>
      </c>
      <c r="U433" s="26">
        <v>0</v>
      </c>
      <c r="V433" s="26">
        <v>100800</v>
      </c>
      <c r="W433" s="26">
        <v>0</v>
      </c>
      <c r="X433" s="26">
        <v>0</v>
      </c>
      <c r="Y433" s="26">
        <v>0</v>
      </c>
      <c r="Z433" s="26">
        <v>0</v>
      </c>
      <c r="AA433" s="31">
        <v>0</v>
      </c>
      <c r="AB433" s="31">
        <v>0</v>
      </c>
      <c r="AC433" s="31">
        <v>0</v>
      </c>
      <c r="AD433" s="31">
        <v>0</v>
      </c>
      <c r="AE433" s="16" t="s">
        <v>41</v>
      </c>
      <c r="AF433" s="26">
        <v>0</v>
      </c>
      <c r="AG433" s="26">
        <v>0</v>
      </c>
      <c r="AH433" s="26">
        <v>0</v>
      </c>
      <c r="AI433" s="26">
        <v>0</v>
      </c>
      <c r="AJ433" s="26">
        <v>0</v>
      </c>
      <c r="AK433" s="26">
        <v>0</v>
      </c>
      <c r="AL433" s="26">
        <v>0</v>
      </c>
      <c r="AM433" s="15">
        <v>0</v>
      </c>
      <c r="AN433" s="15">
        <v>0</v>
      </c>
      <c r="AO433" s="15">
        <v>0</v>
      </c>
      <c r="AP433" s="15">
        <v>0</v>
      </c>
      <c r="AQ433" s="24" t="s">
        <v>2237</v>
      </c>
      <c r="AR433" s="12">
        <f t="shared" si="149"/>
        <v>0</v>
      </c>
      <c r="AS433" s="12">
        <f t="shared" si="150"/>
        <v>0</v>
      </c>
      <c r="AT433" s="12" t="str">
        <f t="shared" si="162"/>
        <v>C6</v>
      </c>
      <c r="AU433" s="9">
        <f t="shared" si="163"/>
        <v>9</v>
      </c>
      <c r="AV433" s="4">
        <f t="shared" si="151"/>
        <v>1</v>
      </c>
      <c r="AW433" s="4">
        <f t="shared" si="152"/>
        <v>1</v>
      </c>
      <c r="AX433" s="4">
        <f t="shared" si="153"/>
        <v>1</v>
      </c>
      <c r="AY433" s="4">
        <f t="shared" si="154"/>
        <v>1</v>
      </c>
      <c r="AZ433" s="4">
        <f t="shared" si="155"/>
        <v>1</v>
      </c>
      <c r="BA433" s="4">
        <f t="shared" si="156"/>
        <v>1</v>
      </c>
      <c r="BB433" s="4">
        <f t="shared" si="157"/>
        <v>1</v>
      </c>
      <c r="BC433" s="7">
        <f t="shared" si="158"/>
        <v>0</v>
      </c>
      <c r="BD433" s="7">
        <f t="shared" si="164"/>
        <v>1</v>
      </c>
      <c r="BE433" s="7">
        <f t="shared" si="165"/>
        <v>0</v>
      </c>
      <c r="BF433" s="7">
        <f t="shared" si="166"/>
        <v>0</v>
      </c>
      <c r="BG433" s="7">
        <f t="shared" si="167"/>
        <v>1</v>
      </c>
      <c r="BH433" s="4">
        <f t="shared" si="168"/>
        <v>1</v>
      </c>
      <c r="BI433" s="4">
        <f t="shared" si="159"/>
        <v>1</v>
      </c>
      <c r="BJ433" s="4">
        <f t="shared" si="160"/>
        <v>0</v>
      </c>
      <c r="BK433" s="4">
        <f t="shared" si="161"/>
        <v>1</v>
      </c>
    </row>
    <row r="434" spans="1:87" ht="90" customHeight="1" x14ac:dyDescent="0.25">
      <c r="A434" s="17" t="s">
        <v>440</v>
      </c>
      <c r="B434" s="23" t="s">
        <v>441</v>
      </c>
      <c r="C434" s="23" t="s">
        <v>547</v>
      </c>
      <c r="D434" s="25"/>
      <c r="E434" s="23" t="s">
        <v>548</v>
      </c>
      <c r="F434" s="24" t="s">
        <v>549</v>
      </c>
      <c r="G434" s="24" t="s">
        <v>550</v>
      </c>
      <c r="H434" s="14" t="s">
        <v>2893</v>
      </c>
      <c r="I434" s="24" t="s">
        <v>446</v>
      </c>
      <c r="J434" s="24" t="s">
        <v>517</v>
      </c>
      <c r="K434" s="14" t="s">
        <v>2115</v>
      </c>
      <c r="L434" s="25" t="s">
        <v>2120</v>
      </c>
      <c r="M434" s="25" t="s">
        <v>2142</v>
      </c>
      <c r="N434" s="25" t="s">
        <v>51</v>
      </c>
      <c r="O434" s="25" t="s">
        <v>266</v>
      </c>
      <c r="P434" s="142" t="s">
        <v>3065</v>
      </c>
      <c r="Q434" s="14" t="s">
        <v>45</v>
      </c>
      <c r="R434" s="22"/>
      <c r="S434" s="26">
        <v>3400</v>
      </c>
      <c r="T434" s="26">
        <v>0</v>
      </c>
      <c r="U434" s="26">
        <v>0</v>
      </c>
      <c r="V434" s="26">
        <v>0</v>
      </c>
      <c r="W434" s="26">
        <v>0</v>
      </c>
      <c r="X434" s="26">
        <v>0</v>
      </c>
      <c r="Y434" s="26">
        <v>0</v>
      </c>
      <c r="Z434" s="26">
        <v>0</v>
      </c>
      <c r="AA434" s="31">
        <v>0</v>
      </c>
      <c r="AB434" s="31">
        <v>0</v>
      </c>
      <c r="AC434" s="31">
        <v>0</v>
      </c>
      <c r="AD434" s="31">
        <v>0</v>
      </c>
      <c r="AE434" s="16" t="s">
        <v>41</v>
      </c>
      <c r="AF434" s="26">
        <v>0</v>
      </c>
      <c r="AG434" s="26">
        <v>0</v>
      </c>
      <c r="AH434" s="26">
        <v>0</v>
      </c>
      <c r="AI434" s="26">
        <v>0</v>
      </c>
      <c r="AJ434" s="26">
        <v>0</v>
      </c>
      <c r="AK434" s="26">
        <v>0</v>
      </c>
      <c r="AL434" s="26">
        <v>0</v>
      </c>
      <c r="AM434" s="15">
        <v>0</v>
      </c>
      <c r="AN434" s="15">
        <v>0</v>
      </c>
      <c r="AO434" s="15">
        <v>0</v>
      </c>
      <c r="AP434" s="15">
        <v>0</v>
      </c>
      <c r="AQ434" s="13"/>
      <c r="AR434" s="12">
        <f t="shared" si="149"/>
        <v>1</v>
      </c>
      <c r="AS434" s="12">
        <f t="shared" si="150"/>
        <v>0</v>
      </c>
      <c r="AT434" s="12" t="str">
        <f t="shared" si="162"/>
        <v>D2</v>
      </c>
      <c r="AU434" s="9">
        <f t="shared" si="163"/>
        <v>6</v>
      </c>
      <c r="AV434" s="4">
        <f t="shared" si="151"/>
        <v>0</v>
      </c>
      <c r="AW434" s="4">
        <f t="shared" si="152"/>
        <v>1</v>
      </c>
      <c r="AX434" s="4">
        <f t="shared" si="153"/>
        <v>1</v>
      </c>
      <c r="AY434" s="4">
        <f t="shared" si="154"/>
        <v>0</v>
      </c>
      <c r="AZ434" s="4">
        <f t="shared" si="155"/>
        <v>0</v>
      </c>
      <c r="BA434" s="4">
        <f t="shared" si="156"/>
        <v>1</v>
      </c>
      <c r="BB434" s="4">
        <f t="shared" si="157"/>
        <v>1</v>
      </c>
      <c r="BC434" s="7">
        <f t="shared" si="158"/>
        <v>0</v>
      </c>
      <c r="BD434" s="7">
        <f t="shared" si="164"/>
        <v>1</v>
      </c>
      <c r="BE434" s="7">
        <f t="shared" si="165"/>
        <v>0</v>
      </c>
      <c r="BF434" s="7">
        <f t="shared" si="166"/>
        <v>0</v>
      </c>
      <c r="BG434" s="7">
        <f t="shared" si="167"/>
        <v>1</v>
      </c>
      <c r="BH434" s="4">
        <f t="shared" si="168"/>
        <v>1</v>
      </c>
      <c r="BI434" s="4">
        <f t="shared" si="159"/>
        <v>1</v>
      </c>
      <c r="BJ434" s="4">
        <f t="shared" si="160"/>
        <v>0</v>
      </c>
      <c r="BK434" s="4">
        <f t="shared" si="161"/>
        <v>1</v>
      </c>
    </row>
    <row r="435" spans="1:87" ht="90" customHeight="1" x14ac:dyDescent="0.25">
      <c r="A435" s="17" t="s">
        <v>318</v>
      </c>
      <c r="B435" s="23" t="s">
        <v>319</v>
      </c>
      <c r="C435" s="23" t="s">
        <v>365</v>
      </c>
      <c r="D435" s="18">
        <v>8</v>
      </c>
      <c r="E435" s="23" t="s">
        <v>366</v>
      </c>
      <c r="F435" s="24" t="s">
        <v>367</v>
      </c>
      <c r="G435" s="24" t="s">
        <v>368</v>
      </c>
      <c r="H435" s="14" t="s">
        <v>2893</v>
      </c>
      <c r="I435" s="24" t="s">
        <v>329</v>
      </c>
      <c r="J435" s="24" t="s">
        <v>369</v>
      </c>
      <c r="K435" s="25" t="s">
        <v>2113</v>
      </c>
      <c r="L435" s="25" t="s">
        <v>2118</v>
      </c>
      <c r="M435" s="25" t="s">
        <v>2118</v>
      </c>
      <c r="N435" s="25" t="s">
        <v>279</v>
      </c>
      <c r="O435" s="25" t="s">
        <v>3059</v>
      </c>
      <c r="P435" s="142" t="s">
        <v>3065</v>
      </c>
      <c r="Q435" s="14" t="s">
        <v>45</v>
      </c>
      <c r="R435" s="22">
        <v>1</v>
      </c>
      <c r="S435" s="31">
        <v>60000</v>
      </c>
      <c r="T435" s="31">
        <v>0</v>
      </c>
      <c r="U435" s="31">
        <v>0</v>
      </c>
      <c r="V435" s="31">
        <v>60000</v>
      </c>
      <c r="W435" s="31">
        <v>0</v>
      </c>
      <c r="X435" s="31">
        <v>0</v>
      </c>
      <c r="Y435" s="31">
        <v>0</v>
      </c>
      <c r="Z435" s="31">
        <v>0</v>
      </c>
      <c r="AA435" s="31">
        <v>0</v>
      </c>
      <c r="AB435" s="31">
        <v>0</v>
      </c>
      <c r="AC435" s="31">
        <v>0</v>
      </c>
      <c r="AD435" s="31">
        <v>0</v>
      </c>
      <c r="AE435" s="16" t="s">
        <v>41</v>
      </c>
      <c r="AF435" s="15">
        <v>0</v>
      </c>
      <c r="AG435" s="15">
        <v>0</v>
      </c>
      <c r="AH435" s="15">
        <v>0</v>
      </c>
      <c r="AI435" s="15">
        <v>0</v>
      </c>
      <c r="AJ435" s="15">
        <v>0</v>
      </c>
      <c r="AK435" s="15">
        <v>0</v>
      </c>
      <c r="AL435" s="15">
        <v>0</v>
      </c>
      <c r="AM435" s="15">
        <v>0</v>
      </c>
      <c r="AN435" s="15">
        <v>0</v>
      </c>
      <c r="AO435" s="15">
        <v>0</v>
      </c>
      <c r="AP435" s="15">
        <v>0</v>
      </c>
      <c r="AQ435" s="13"/>
      <c r="AR435" s="12">
        <f t="shared" si="149"/>
        <v>1</v>
      </c>
      <c r="AS435" s="12">
        <f t="shared" si="150"/>
        <v>0</v>
      </c>
      <c r="AT435" s="12" t="str">
        <f t="shared" si="162"/>
        <v>0</v>
      </c>
      <c r="AU435" s="9">
        <f t="shared" si="163"/>
        <v>9</v>
      </c>
      <c r="AV435" s="4">
        <f t="shared" si="151"/>
        <v>1</v>
      </c>
      <c r="AW435" s="4">
        <f t="shared" si="152"/>
        <v>1</v>
      </c>
      <c r="AX435" s="4">
        <f t="shared" si="153"/>
        <v>1</v>
      </c>
      <c r="AY435" s="4">
        <f t="shared" si="154"/>
        <v>1</v>
      </c>
      <c r="AZ435" s="4">
        <f t="shared" si="155"/>
        <v>1</v>
      </c>
      <c r="BA435" s="4">
        <f t="shared" si="156"/>
        <v>1</v>
      </c>
      <c r="BB435" s="4">
        <f t="shared" si="157"/>
        <v>1</v>
      </c>
      <c r="BC435" s="7">
        <f t="shared" si="158"/>
        <v>0</v>
      </c>
      <c r="BD435" s="7">
        <f t="shared" si="164"/>
        <v>1</v>
      </c>
      <c r="BE435" s="7">
        <f t="shared" si="165"/>
        <v>1</v>
      </c>
      <c r="BF435" s="7">
        <f t="shared" si="166"/>
        <v>0</v>
      </c>
      <c r="BG435" s="7">
        <f t="shared" si="167"/>
        <v>0</v>
      </c>
      <c r="BH435" s="4">
        <f t="shared" si="168"/>
        <v>1</v>
      </c>
      <c r="BI435" s="4">
        <f t="shared" si="159"/>
        <v>1</v>
      </c>
      <c r="BJ435" s="4">
        <f t="shared" si="160"/>
        <v>0</v>
      </c>
      <c r="BK435" s="4">
        <f t="shared" si="161"/>
        <v>1</v>
      </c>
    </row>
    <row r="436" spans="1:87" ht="90" customHeight="1" x14ac:dyDescent="0.25">
      <c r="A436" s="17" t="s">
        <v>440</v>
      </c>
      <c r="B436" s="38" t="s">
        <v>441</v>
      </c>
      <c r="C436" s="38" t="s">
        <v>498</v>
      </c>
      <c r="D436" s="39"/>
      <c r="E436" s="23" t="s">
        <v>499</v>
      </c>
      <c r="F436" s="29" t="s">
        <v>500</v>
      </c>
      <c r="G436" s="29" t="s">
        <v>480</v>
      </c>
      <c r="H436" s="14" t="s">
        <v>2893</v>
      </c>
      <c r="I436" s="24" t="s">
        <v>446</v>
      </c>
      <c r="J436" s="29" t="s">
        <v>457</v>
      </c>
      <c r="K436" s="14" t="s">
        <v>2115</v>
      </c>
      <c r="L436" s="25" t="s">
        <v>2120</v>
      </c>
      <c r="M436" s="25" t="s">
        <v>2142</v>
      </c>
      <c r="N436" s="25" t="s">
        <v>51</v>
      </c>
      <c r="O436" s="14" t="s">
        <v>266</v>
      </c>
      <c r="P436" s="142" t="s">
        <v>3065</v>
      </c>
      <c r="Q436" s="14" t="s">
        <v>45</v>
      </c>
      <c r="R436" s="22"/>
      <c r="S436" s="40">
        <v>48000</v>
      </c>
      <c r="T436" s="21">
        <v>0</v>
      </c>
      <c r="U436" s="21">
        <v>0</v>
      </c>
      <c r="V436" s="21">
        <v>0</v>
      </c>
      <c r="W436" s="21">
        <v>0</v>
      </c>
      <c r="X436" s="21">
        <v>0</v>
      </c>
      <c r="Y436" s="21">
        <v>0</v>
      </c>
      <c r="Z436" s="21">
        <v>0</v>
      </c>
      <c r="AA436" s="31">
        <v>0</v>
      </c>
      <c r="AB436" s="31">
        <v>0</v>
      </c>
      <c r="AC436" s="31">
        <v>0</v>
      </c>
      <c r="AD436" s="31">
        <v>0</v>
      </c>
      <c r="AE436" s="16" t="s">
        <v>41</v>
      </c>
      <c r="AF436" s="41">
        <v>0</v>
      </c>
      <c r="AG436" s="26">
        <v>0</v>
      </c>
      <c r="AH436" s="26">
        <v>0</v>
      </c>
      <c r="AI436" s="26">
        <v>0</v>
      </c>
      <c r="AJ436" s="26">
        <v>0</v>
      </c>
      <c r="AK436" s="26">
        <v>0</v>
      </c>
      <c r="AL436" s="26">
        <v>0</v>
      </c>
      <c r="AM436" s="15">
        <v>0</v>
      </c>
      <c r="AN436" s="15">
        <v>0</v>
      </c>
      <c r="AO436" s="15">
        <v>0</v>
      </c>
      <c r="AP436" s="15">
        <v>0</v>
      </c>
      <c r="AQ436" s="42"/>
      <c r="AR436" s="12">
        <f t="shared" si="149"/>
        <v>1</v>
      </c>
      <c r="AS436" s="12">
        <f t="shared" si="150"/>
        <v>0</v>
      </c>
      <c r="AT436" s="12" t="str">
        <f t="shared" si="162"/>
        <v>D2</v>
      </c>
      <c r="AU436" s="9">
        <f t="shared" si="163"/>
        <v>6</v>
      </c>
      <c r="AV436" s="4">
        <f t="shared" si="151"/>
        <v>0</v>
      </c>
      <c r="AW436" s="4">
        <f t="shared" si="152"/>
        <v>1</v>
      </c>
      <c r="AX436" s="4">
        <f t="shared" si="153"/>
        <v>1</v>
      </c>
      <c r="AY436" s="4">
        <f t="shared" si="154"/>
        <v>0</v>
      </c>
      <c r="AZ436" s="4">
        <f t="shared" si="155"/>
        <v>0</v>
      </c>
      <c r="BA436" s="4">
        <f t="shared" si="156"/>
        <v>1</v>
      </c>
      <c r="BB436" s="4">
        <f t="shared" si="157"/>
        <v>1</v>
      </c>
      <c r="BC436" s="7">
        <f t="shared" si="158"/>
        <v>0</v>
      </c>
      <c r="BD436" s="7">
        <f t="shared" si="164"/>
        <v>1</v>
      </c>
      <c r="BE436" s="7">
        <f t="shared" si="165"/>
        <v>0</v>
      </c>
      <c r="BF436" s="7">
        <f t="shared" si="166"/>
        <v>0</v>
      </c>
      <c r="BG436" s="7">
        <f t="shared" si="167"/>
        <v>1</v>
      </c>
      <c r="BH436" s="4">
        <f t="shared" si="168"/>
        <v>1</v>
      </c>
      <c r="BI436" s="4">
        <f t="shared" si="159"/>
        <v>1</v>
      </c>
      <c r="BJ436" s="4">
        <f t="shared" si="160"/>
        <v>0</v>
      </c>
      <c r="BK436" s="4">
        <f t="shared" si="161"/>
        <v>1</v>
      </c>
    </row>
    <row r="437" spans="1:87" ht="90" customHeight="1" x14ac:dyDescent="0.25">
      <c r="A437" s="17" t="s">
        <v>378</v>
      </c>
      <c r="B437" s="23" t="s">
        <v>379</v>
      </c>
      <c r="C437" s="23" t="s">
        <v>413</v>
      </c>
      <c r="D437" s="25">
        <v>3</v>
      </c>
      <c r="E437" s="23" t="s">
        <v>414</v>
      </c>
      <c r="F437" s="24" t="s">
        <v>415</v>
      </c>
      <c r="G437" s="24" t="s">
        <v>416</v>
      </c>
      <c r="H437" s="14" t="s">
        <v>2893</v>
      </c>
      <c r="I437" s="24"/>
      <c r="J437" s="24" t="s">
        <v>2634</v>
      </c>
      <c r="K437" s="14" t="s">
        <v>2115</v>
      </c>
      <c r="L437" s="25" t="s">
        <v>2117</v>
      </c>
      <c r="M437" s="25" t="s">
        <v>2130</v>
      </c>
      <c r="N437" s="25" t="s">
        <v>51</v>
      </c>
      <c r="O437" s="25" t="s">
        <v>44</v>
      </c>
      <c r="P437" s="142" t="s">
        <v>3065</v>
      </c>
      <c r="Q437" s="14" t="s">
        <v>45</v>
      </c>
      <c r="R437" s="30">
        <v>1</v>
      </c>
      <c r="S437" s="26">
        <v>180720</v>
      </c>
      <c r="T437" s="26">
        <v>20000</v>
      </c>
      <c r="U437" s="31">
        <v>0</v>
      </c>
      <c r="V437" s="36">
        <v>0</v>
      </c>
      <c r="W437" s="26">
        <v>180720</v>
      </c>
      <c r="X437" s="26">
        <v>0</v>
      </c>
      <c r="Y437" s="26">
        <v>0</v>
      </c>
      <c r="Z437" s="26">
        <v>0</v>
      </c>
      <c r="AA437" s="31">
        <v>0</v>
      </c>
      <c r="AB437" s="31">
        <v>0</v>
      </c>
      <c r="AC437" s="31">
        <v>0</v>
      </c>
      <c r="AD437" s="31">
        <v>0</v>
      </c>
      <c r="AE437" s="16" t="s">
        <v>41</v>
      </c>
      <c r="AF437" s="28">
        <v>0</v>
      </c>
      <c r="AG437" s="28">
        <v>0</v>
      </c>
      <c r="AH437" s="28">
        <v>0</v>
      </c>
      <c r="AI437" s="28">
        <v>0</v>
      </c>
      <c r="AJ437" s="28">
        <v>0</v>
      </c>
      <c r="AK437" s="28">
        <v>0</v>
      </c>
      <c r="AL437" s="28">
        <v>0</v>
      </c>
      <c r="AM437" s="15">
        <v>0</v>
      </c>
      <c r="AN437" s="15">
        <v>0</v>
      </c>
      <c r="AO437" s="15">
        <v>0</v>
      </c>
      <c r="AP437" s="15">
        <v>0</v>
      </c>
      <c r="AQ437" s="24"/>
      <c r="AR437" s="12">
        <f t="shared" si="149"/>
        <v>0</v>
      </c>
      <c r="AS437" s="12">
        <f t="shared" si="150"/>
        <v>0</v>
      </c>
      <c r="AT437" s="12" t="str">
        <f t="shared" si="162"/>
        <v>B3</v>
      </c>
      <c r="AU437" s="9">
        <f t="shared" si="163"/>
        <v>7</v>
      </c>
      <c r="AV437" s="4">
        <f t="shared" si="151"/>
        <v>1</v>
      </c>
      <c r="AW437" s="4">
        <f t="shared" si="152"/>
        <v>1</v>
      </c>
      <c r="AX437" s="4">
        <f t="shared" si="153"/>
        <v>0</v>
      </c>
      <c r="AY437" s="4">
        <f t="shared" si="154"/>
        <v>1</v>
      </c>
      <c r="AZ437" s="4">
        <f t="shared" si="155"/>
        <v>1</v>
      </c>
      <c r="BA437" s="4">
        <f t="shared" si="156"/>
        <v>1</v>
      </c>
      <c r="BB437" s="4">
        <f t="shared" si="157"/>
        <v>1</v>
      </c>
      <c r="BC437" s="7">
        <f t="shared" si="158"/>
        <v>0</v>
      </c>
      <c r="BD437" s="7">
        <f t="shared" si="164"/>
        <v>1</v>
      </c>
      <c r="BE437" s="7">
        <f t="shared" si="165"/>
        <v>0</v>
      </c>
      <c r="BF437" s="7">
        <f t="shared" si="166"/>
        <v>0</v>
      </c>
      <c r="BG437" s="7">
        <f t="shared" si="167"/>
        <v>1</v>
      </c>
      <c r="BH437" s="4">
        <f t="shared" si="168"/>
        <v>0</v>
      </c>
      <c r="BI437" s="4">
        <f t="shared" si="159"/>
        <v>1</v>
      </c>
      <c r="BJ437" s="4">
        <f t="shared" si="160"/>
        <v>0</v>
      </c>
      <c r="BK437" s="4">
        <f t="shared" si="161"/>
        <v>1</v>
      </c>
    </row>
    <row r="438" spans="1:87" ht="90" customHeight="1" x14ac:dyDescent="0.25">
      <c r="A438" s="17" t="s">
        <v>440</v>
      </c>
      <c r="B438" s="23" t="s">
        <v>441</v>
      </c>
      <c r="C438" s="23" t="s">
        <v>484</v>
      </c>
      <c r="D438" s="18"/>
      <c r="E438" s="23" t="s">
        <v>485</v>
      </c>
      <c r="F438" s="29" t="s">
        <v>486</v>
      </c>
      <c r="G438" s="24" t="s">
        <v>487</v>
      </c>
      <c r="H438" s="14" t="s">
        <v>2893</v>
      </c>
      <c r="I438" s="24" t="s">
        <v>446</v>
      </c>
      <c r="J438" s="29" t="s">
        <v>457</v>
      </c>
      <c r="K438" s="25" t="s">
        <v>2114</v>
      </c>
      <c r="L438" s="25" t="s">
        <v>2119</v>
      </c>
      <c r="M438" s="25" t="s">
        <v>2136</v>
      </c>
      <c r="N438" s="25" t="s">
        <v>51</v>
      </c>
      <c r="O438" s="25" t="s">
        <v>266</v>
      </c>
      <c r="P438" s="142" t="s">
        <v>3065</v>
      </c>
      <c r="Q438" s="14" t="s">
        <v>45</v>
      </c>
      <c r="R438" s="22"/>
      <c r="S438" s="26">
        <v>45000</v>
      </c>
      <c r="T438" s="26">
        <v>0</v>
      </c>
      <c r="U438" s="26">
        <v>0</v>
      </c>
      <c r="V438" s="26">
        <v>0</v>
      </c>
      <c r="W438" s="26">
        <v>0</v>
      </c>
      <c r="X438" s="26">
        <v>0</v>
      </c>
      <c r="Y438" s="26">
        <v>0</v>
      </c>
      <c r="Z438" s="26">
        <v>0</v>
      </c>
      <c r="AA438" s="31">
        <v>0</v>
      </c>
      <c r="AB438" s="31">
        <v>0</v>
      </c>
      <c r="AC438" s="31">
        <v>0</v>
      </c>
      <c r="AD438" s="31">
        <v>0</v>
      </c>
      <c r="AE438" s="16" t="s">
        <v>41</v>
      </c>
      <c r="AF438" s="26">
        <v>0</v>
      </c>
      <c r="AG438" s="26">
        <v>0</v>
      </c>
      <c r="AH438" s="26">
        <v>0</v>
      </c>
      <c r="AI438" s="26">
        <v>0</v>
      </c>
      <c r="AJ438" s="26">
        <v>0</v>
      </c>
      <c r="AK438" s="26">
        <v>0</v>
      </c>
      <c r="AL438" s="26">
        <v>0</v>
      </c>
      <c r="AM438" s="15">
        <v>0</v>
      </c>
      <c r="AN438" s="15">
        <v>0</v>
      </c>
      <c r="AO438" s="15">
        <v>0</v>
      </c>
      <c r="AP438" s="15">
        <v>0</v>
      </c>
      <c r="AQ438" s="13"/>
      <c r="AR438" s="12">
        <f t="shared" si="149"/>
        <v>1</v>
      </c>
      <c r="AS438" s="12">
        <f t="shared" si="150"/>
        <v>0</v>
      </c>
      <c r="AT438" s="12" t="str">
        <f t="shared" si="162"/>
        <v>C4</v>
      </c>
      <c r="AU438" s="9">
        <f t="shared" si="163"/>
        <v>6</v>
      </c>
      <c r="AV438" s="4">
        <f t="shared" si="151"/>
        <v>0</v>
      </c>
      <c r="AW438" s="4">
        <f t="shared" si="152"/>
        <v>1</v>
      </c>
      <c r="AX438" s="4">
        <f t="shared" si="153"/>
        <v>1</v>
      </c>
      <c r="AY438" s="4">
        <f t="shared" si="154"/>
        <v>0</v>
      </c>
      <c r="AZ438" s="4">
        <f t="shared" si="155"/>
        <v>0</v>
      </c>
      <c r="BA438" s="4">
        <f t="shared" si="156"/>
        <v>1</v>
      </c>
      <c r="BB438" s="4">
        <f t="shared" si="157"/>
        <v>1</v>
      </c>
      <c r="BC438" s="7">
        <f t="shared" si="158"/>
        <v>0</v>
      </c>
      <c r="BD438" s="7">
        <f t="shared" si="164"/>
        <v>1</v>
      </c>
      <c r="BE438" s="7">
        <f t="shared" si="165"/>
        <v>0</v>
      </c>
      <c r="BF438" s="7">
        <f t="shared" si="166"/>
        <v>1</v>
      </c>
      <c r="BG438" s="7">
        <f t="shared" si="167"/>
        <v>0</v>
      </c>
      <c r="BH438" s="4">
        <f t="shared" si="168"/>
        <v>1</v>
      </c>
      <c r="BI438" s="4">
        <f t="shared" si="159"/>
        <v>1</v>
      </c>
      <c r="BJ438" s="4">
        <f t="shared" si="160"/>
        <v>0</v>
      </c>
      <c r="BK438" s="4">
        <f t="shared" si="161"/>
        <v>1</v>
      </c>
    </row>
    <row r="439" spans="1:87" ht="90" customHeight="1" x14ac:dyDescent="0.25">
      <c r="A439" s="17" t="s">
        <v>440</v>
      </c>
      <c r="B439" s="23" t="s">
        <v>441</v>
      </c>
      <c r="C439" s="23" t="s">
        <v>488</v>
      </c>
      <c r="D439" s="18"/>
      <c r="E439" s="23" t="s">
        <v>489</v>
      </c>
      <c r="F439" s="24" t="s">
        <v>490</v>
      </c>
      <c r="G439" s="24" t="s">
        <v>491</v>
      </c>
      <c r="H439" s="14" t="s">
        <v>2893</v>
      </c>
      <c r="I439" s="24" t="s">
        <v>446</v>
      </c>
      <c r="J439" s="24" t="s">
        <v>457</v>
      </c>
      <c r="K439" s="25" t="s">
        <v>2114</v>
      </c>
      <c r="L439" s="25" t="s">
        <v>2119</v>
      </c>
      <c r="M439" s="25" t="s">
        <v>2136</v>
      </c>
      <c r="N439" s="25" t="s">
        <v>51</v>
      </c>
      <c r="O439" s="25" t="s">
        <v>266</v>
      </c>
      <c r="P439" s="142" t="s">
        <v>3065</v>
      </c>
      <c r="Q439" s="14" t="s">
        <v>45</v>
      </c>
      <c r="R439" s="22"/>
      <c r="S439" s="26">
        <v>60000</v>
      </c>
      <c r="T439" s="26">
        <v>0</v>
      </c>
      <c r="U439" s="26">
        <v>0</v>
      </c>
      <c r="V439" s="26">
        <v>0</v>
      </c>
      <c r="W439" s="26">
        <v>0</v>
      </c>
      <c r="X439" s="26">
        <v>0</v>
      </c>
      <c r="Y439" s="26">
        <v>0</v>
      </c>
      <c r="Z439" s="26">
        <v>0</v>
      </c>
      <c r="AA439" s="31">
        <v>0</v>
      </c>
      <c r="AB439" s="31">
        <v>0</v>
      </c>
      <c r="AC439" s="31">
        <v>0</v>
      </c>
      <c r="AD439" s="31">
        <v>0</v>
      </c>
      <c r="AE439" s="16" t="s">
        <v>41</v>
      </c>
      <c r="AF439" s="26">
        <v>0</v>
      </c>
      <c r="AG439" s="26">
        <v>0</v>
      </c>
      <c r="AH439" s="26">
        <v>0</v>
      </c>
      <c r="AI439" s="26">
        <v>0</v>
      </c>
      <c r="AJ439" s="26">
        <v>0</v>
      </c>
      <c r="AK439" s="26">
        <v>0</v>
      </c>
      <c r="AL439" s="26">
        <v>0</v>
      </c>
      <c r="AM439" s="15">
        <v>0</v>
      </c>
      <c r="AN439" s="15">
        <v>0</v>
      </c>
      <c r="AO439" s="15">
        <v>0</v>
      </c>
      <c r="AP439" s="15">
        <v>0</v>
      </c>
      <c r="AQ439" s="13"/>
      <c r="AR439" s="12">
        <f t="shared" si="149"/>
        <v>1</v>
      </c>
      <c r="AS439" s="12">
        <f t="shared" si="150"/>
        <v>0</v>
      </c>
      <c r="AT439" s="12" t="str">
        <f t="shared" si="162"/>
        <v>C4</v>
      </c>
      <c r="AU439" s="9">
        <f t="shared" si="163"/>
        <v>6</v>
      </c>
      <c r="AV439" s="4">
        <f t="shared" si="151"/>
        <v>0</v>
      </c>
      <c r="AW439" s="4">
        <f t="shared" si="152"/>
        <v>1</v>
      </c>
      <c r="AX439" s="4">
        <f t="shared" si="153"/>
        <v>1</v>
      </c>
      <c r="AY439" s="4">
        <f t="shared" si="154"/>
        <v>0</v>
      </c>
      <c r="AZ439" s="4">
        <f t="shared" si="155"/>
        <v>0</v>
      </c>
      <c r="BA439" s="4">
        <f t="shared" si="156"/>
        <v>1</v>
      </c>
      <c r="BB439" s="4">
        <f t="shared" si="157"/>
        <v>1</v>
      </c>
      <c r="BC439" s="7">
        <f t="shared" si="158"/>
        <v>0</v>
      </c>
      <c r="BD439" s="7">
        <f t="shared" si="164"/>
        <v>1</v>
      </c>
      <c r="BE439" s="7">
        <f t="shared" si="165"/>
        <v>0</v>
      </c>
      <c r="BF439" s="7">
        <f t="shared" si="166"/>
        <v>1</v>
      </c>
      <c r="BG439" s="7">
        <f t="shared" si="167"/>
        <v>0</v>
      </c>
      <c r="BH439" s="4">
        <f t="shared" si="168"/>
        <v>1</v>
      </c>
      <c r="BI439" s="4">
        <f t="shared" si="159"/>
        <v>1</v>
      </c>
      <c r="BJ439" s="4">
        <f t="shared" si="160"/>
        <v>0</v>
      </c>
      <c r="BK439" s="4">
        <f t="shared" si="161"/>
        <v>1</v>
      </c>
    </row>
    <row r="440" spans="1:87" ht="90" customHeight="1" x14ac:dyDescent="0.25">
      <c r="A440" s="17" t="s">
        <v>440</v>
      </c>
      <c r="B440" s="38" t="s">
        <v>441</v>
      </c>
      <c r="C440" s="38" t="s">
        <v>531</v>
      </c>
      <c r="D440" s="39"/>
      <c r="E440" s="23" t="s">
        <v>532</v>
      </c>
      <c r="F440" s="29" t="s">
        <v>533</v>
      </c>
      <c r="G440" s="29" t="s">
        <v>473</v>
      </c>
      <c r="H440" s="14" t="s">
        <v>2893</v>
      </c>
      <c r="I440" s="24" t="s">
        <v>446</v>
      </c>
      <c r="J440" s="29" t="s">
        <v>517</v>
      </c>
      <c r="K440" s="14" t="s">
        <v>2115</v>
      </c>
      <c r="L440" s="25" t="s">
        <v>2120</v>
      </c>
      <c r="M440" s="25" t="s">
        <v>2142</v>
      </c>
      <c r="N440" s="25" t="s">
        <v>51</v>
      </c>
      <c r="O440" s="14" t="s">
        <v>266</v>
      </c>
      <c r="P440" s="142" t="s">
        <v>3065</v>
      </c>
      <c r="Q440" s="14" t="s">
        <v>45</v>
      </c>
      <c r="R440" s="22"/>
      <c r="S440" s="40">
        <v>8400</v>
      </c>
      <c r="T440" s="21">
        <v>0</v>
      </c>
      <c r="U440" s="21">
        <v>0</v>
      </c>
      <c r="V440" s="21">
        <v>0</v>
      </c>
      <c r="W440" s="21">
        <v>0</v>
      </c>
      <c r="X440" s="21">
        <v>0</v>
      </c>
      <c r="Y440" s="21">
        <v>0</v>
      </c>
      <c r="Z440" s="21">
        <v>0</v>
      </c>
      <c r="AA440" s="31">
        <v>0</v>
      </c>
      <c r="AB440" s="31">
        <v>0</v>
      </c>
      <c r="AC440" s="31">
        <v>0</v>
      </c>
      <c r="AD440" s="31">
        <v>0</v>
      </c>
      <c r="AE440" s="16" t="s">
        <v>41</v>
      </c>
      <c r="AF440" s="41">
        <v>0</v>
      </c>
      <c r="AG440" s="26">
        <v>0</v>
      </c>
      <c r="AH440" s="26">
        <v>0</v>
      </c>
      <c r="AI440" s="26">
        <v>0</v>
      </c>
      <c r="AJ440" s="26">
        <v>0</v>
      </c>
      <c r="AK440" s="26">
        <v>0</v>
      </c>
      <c r="AL440" s="26">
        <v>0</v>
      </c>
      <c r="AM440" s="15">
        <v>0</v>
      </c>
      <c r="AN440" s="15">
        <v>0</v>
      </c>
      <c r="AO440" s="15">
        <v>0</v>
      </c>
      <c r="AP440" s="15">
        <v>0</v>
      </c>
      <c r="AQ440" s="42"/>
      <c r="AR440" s="12">
        <f t="shared" si="149"/>
        <v>1</v>
      </c>
      <c r="AS440" s="12">
        <f t="shared" si="150"/>
        <v>0</v>
      </c>
      <c r="AT440" s="12" t="str">
        <f t="shared" si="162"/>
        <v>D2</v>
      </c>
      <c r="AU440" s="9">
        <f t="shared" si="163"/>
        <v>6</v>
      </c>
      <c r="AV440" s="4">
        <f t="shared" si="151"/>
        <v>0</v>
      </c>
      <c r="AW440" s="4">
        <f t="shared" si="152"/>
        <v>1</v>
      </c>
      <c r="AX440" s="4">
        <f t="shared" si="153"/>
        <v>1</v>
      </c>
      <c r="AY440" s="4">
        <f t="shared" si="154"/>
        <v>0</v>
      </c>
      <c r="AZ440" s="4">
        <f t="shared" si="155"/>
        <v>0</v>
      </c>
      <c r="BA440" s="4">
        <f t="shared" si="156"/>
        <v>1</v>
      </c>
      <c r="BB440" s="4">
        <f t="shared" si="157"/>
        <v>1</v>
      </c>
      <c r="BC440" s="7">
        <f t="shared" si="158"/>
        <v>0</v>
      </c>
      <c r="BD440" s="7">
        <f t="shared" si="164"/>
        <v>1</v>
      </c>
      <c r="BE440" s="7">
        <f t="shared" si="165"/>
        <v>0</v>
      </c>
      <c r="BF440" s="7">
        <f t="shared" si="166"/>
        <v>0</v>
      </c>
      <c r="BG440" s="7">
        <f t="shared" si="167"/>
        <v>1</v>
      </c>
      <c r="BH440" s="4">
        <f t="shared" si="168"/>
        <v>1</v>
      </c>
      <c r="BI440" s="4">
        <f t="shared" si="159"/>
        <v>1</v>
      </c>
      <c r="BJ440" s="4">
        <f t="shared" si="160"/>
        <v>0</v>
      </c>
      <c r="BK440" s="4">
        <f t="shared" si="161"/>
        <v>1</v>
      </c>
    </row>
    <row r="441" spans="1:87" ht="90" customHeight="1" x14ac:dyDescent="0.25">
      <c r="A441" s="17" t="s">
        <v>725</v>
      </c>
      <c r="B441" s="17" t="s">
        <v>726</v>
      </c>
      <c r="C441" s="17" t="s">
        <v>732</v>
      </c>
      <c r="D441" s="18">
        <v>2</v>
      </c>
      <c r="E441" s="23" t="s">
        <v>733</v>
      </c>
      <c r="F441" s="24" t="s">
        <v>734</v>
      </c>
      <c r="G441" s="24" t="s">
        <v>735</v>
      </c>
      <c r="H441" s="14" t="s">
        <v>2893</v>
      </c>
      <c r="I441" s="24" t="s">
        <v>2232</v>
      </c>
      <c r="J441" s="24" t="s">
        <v>736</v>
      </c>
      <c r="K441" s="25" t="s">
        <v>2114</v>
      </c>
      <c r="L441" s="25" t="s">
        <v>2119</v>
      </c>
      <c r="M441" s="25" t="s">
        <v>2134</v>
      </c>
      <c r="N441" s="25" t="s">
        <v>51</v>
      </c>
      <c r="O441" s="25" t="s">
        <v>44</v>
      </c>
      <c r="P441" s="142" t="s">
        <v>3065</v>
      </c>
      <c r="Q441" s="25" t="s">
        <v>45</v>
      </c>
      <c r="R441" s="30">
        <v>1</v>
      </c>
      <c r="S441" s="26">
        <v>125000</v>
      </c>
      <c r="T441" s="26">
        <v>0</v>
      </c>
      <c r="U441" s="26">
        <v>30000</v>
      </c>
      <c r="V441" s="26">
        <v>95000</v>
      </c>
      <c r="W441" s="26">
        <v>0</v>
      </c>
      <c r="X441" s="26">
        <v>0</v>
      </c>
      <c r="Y441" s="26">
        <v>0</v>
      </c>
      <c r="Z441" s="26">
        <v>0</v>
      </c>
      <c r="AA441" s="31">
        <v>0</v>
      </c>
      <c r="AB441" s="31">
        <v>0</v>
      </c>
      <c r="AC441" s="31">
        <v>0</v>
      </c>
      <c r="AD441" s="31">
        <v>0</v>
      </c>
      <c r="AE441" s="16" t="s">
        <v>41</v>
      </c>
      <c r="AF441" s="26">
        <v>0</v>
      </c>
      <c r="AG441" s="26">
        <v>0</v>
      </c>
      <c r="AH441" s="26">
        <v>0</v>
      </c>
      <c r="AI441" s="26">
        <v>0</v>
      </c>
      <c r="AJ441" s="26">
        <v>0</v>
      </c>
      <c r="AK441" s="26">
        <v>0</v>
      </c>
      <c r="AL441" s="26">
        <v>0</v>
      </c>
      <c r="AM441" s="15">
        <v>0</v>
      </c>
      <c r="AN441" s="15">
        <v>0</v>
      </c>
      <c r="AO441" s="15">
        <v>0</v>
      </c>
      <c r="AP441" s="15">
        <v>0</v>
      </c>
      <c r="AQ441" s="13" t="s">
        <v>2233</v>
      </c>
      <c r="AR441" s="12">
        <f t="shared" si="149"/>
        <v>0</v>
      </c>
      <c r="AS441" s="12">
        <f t="shared" si="150"/>
        <v>0</v>
      </c>
      <c r="AT441" s="12" t="str">
        <f t="shared" si="162"/>
        <v>C2</v>
      </c>
      <c r="AU441" s="9">
        <f t="shared" si="163"/>
        <v>9</v>
      </c>
      <c r="AV441" s="4">
        <f t="shared" si="151"/>
        <v>1</v>
      </c>
      <c r="AW441" s="4">
        <f t="shared" si="152"/>
        <v>1</v>
      </c>
      <c r="AX441" s="4">
        <f t="shared" si="153"/>
        <v>1</v>
      </c>
      <c r="AY441" s="4">
        <f t="shared" si="154"/>
        <v>1</v>
      </c>
      <c r="AZ441" s="4">
        <f t="shared" si="155"/>
        <v>1</v>
      </c>
      <c r="BA441" s="4">
        <f t="shared" si="156"/>
        <v>1</v>
      </c>
      <c r="BB441" s="4">
        <f t="shared" si="157"/>
        <v>1</v>
      </c>
      <c r="BC441" s="7">
        <f t="shared" si="158"/>
        <v>0</v>
      </c>
      <c r="BD441" s="7">
        <f t="shared" si="164"/>
        <v>1</v>
      </c>
      <c r="BE441" s="7">
        <f t="shared" si="165"/>
        <v>0</v>
      </c>
      <c r="BF441" s="7">
        <f t="shared" si="166"/>
        <v>1</v>
      </c>
      <c r="BG441" s="7">
        <f t="shared" si="167"/>
        <v>0</v>
      </c>
      <c r="BH441" s="4">
        <f t="shared" si="168"/>
        <v>1</v>
      </c>
      <c r="BI441" s="4">
        <f t="shared" si="159"/>
        <v>1</v>
      </c>
      <c r="BJ441" s="4">
        <f t="shared" si="160"/>
        <v>0</v>
      </c>
      <c r="BK441" s="4">
        <f t="shared" si="161"/>
        <v>1</v>
      </c>
    </row>
    <row r="442" spans="1:87" ht="63.75" customHeight="1" x14ac:dyDescent="0.25">
      <c r="A442" s="17" t="s">
        <v>440</v>
      </c>
      <c r="B442" s="33" t="s">
        <v>441</v>
      </c>
      <c r="C442" s="33" t="s">
        <v>511</v>
      </c>
      <c r="D442" s="34"/>
      <c r="E442" s="33" t="s">
        <v>2846</v>
      </c>
      <c r="F442" s="35" t="s">
        <v>512</v>
      </c>
      <c r="G442" s="35" t="s">
        <v>510</v>
      </c>
      <c r="H442" s="14" t="s">
        <v>2893</v>
      </c>
      <c r="I442" s="24" t="s">
        <v>446</v>
      </c>
      <c r="J442" s="35" t="s">
        <v>457</v>
      </c>
      <c r="K442" s="25" t="s">
        <v>2114</v>
      </c>
      <c r="L442" s="25" t="s">
        <v>2119</v>
      </c>
      <c r="M442" s="25" t="s">
        <v>2137</v>
      </c>
      <c r="N442" s="25" t="s">
        <v>51</v>
      </c>
      <c r="O442" s="106" t="s">
        <v>266</v>
      </c>
      <c r="P442" s="142" t="s">
        <v>3065</v>
      </c>
      <c r="Q442" s="14" t="s">
        <v>45</v>
      </c>
      <c r="R442" s="22"/>
      <c r="S442" s="36">
        <v>108500</v>
      </c>
      <c r="T442" s="36">
        <v>0</v>
      </c>
      <c r="U442" s="36">
        <v>0</v>
      </c>
      <c r="V442" s="36">
        <v>0</v>
      </c>
      <c r="W442" s="36">
        <v>0</v>
      </c>
      <c r="X442" s="36">
        <v>0</v>
      </c>
      <c r="Y442" s="36">
        <v>0</v>
      </c>
      <c r="Z442" s="36">
        <v>0</v>
      </c>
      <c r="AA442" s="31">
        <v>0</v>
      </c>
      <c r="AB442" s="31">
        <v>0</v>
      </c>
      <c r="AC442" s="31">
        <v>0</v>
      </c>
      <c r="AD442" s="31">
        <v>0</v>
      </c>
      <c r="AE442" s="16" t="s">
        <v>41</v>
      </c>
      <c r="AF442" s="49">
        <v>0</v>
      </c>
      <c r="AG442" s="26">
        <v>0</v>
      </c>
      <c r="AH442" s="26">
        <v>0</v>
      </c>
      <c r="AI442" s="26">
        <v>0</v>
      </c>
      <c r="AJ442" s="26">
        <v>0</v>
      </c>
      <c r="AK442" s="26">
        <v>0</v>
      </c>
      <c r="AL442" s="26">
        <v>0</v>
      </c>
      <c r="AM442" s="15">
        <v>0</v>
      </c>
      <c r="AN442" s="15">
        <v>0</v>
      </c>
      <c r="AO442" s="15">
        <v>0</v>
      </c>
      <c r="AP442" s="15">
        <v>0</v>
      </c>
      <c r="AQ442" s="35"/>
      <c r="AR442" s="12">
        <f t="shared" si="149"/>
        <v>0</v>
      </c>
      <c r="AS442" s="12">
        <f t="shared" si="150"/>
        <v>0</v>
      </c>
      <c r="AT442" s="12" t="str">
        <f t="shared" si="162"/>
        <v>C5</v>
      </c>
      <c r="AU442" s="9">
        <f t="shared" si="163"/>
        <v>6</v>
      </c>
      <c r="AV442" s="4">
        <f t="shared" si="151"/>
        <v>0</v>
      </c>
      <c r="AW442" s="4">
        <f t="shared" si="152"/>
        <v>1</v>
      </c>
      <c r="AX442" s="4">
        <f t="shared" si="153"/>
        <v>1</v>
      </c>
      <c r="AY442" s="4">
        <f t="shared" si="154"/>
        <v>0</v>
      </c>
      <c r="AZ442" s="4">
        <f t="shared" si="155"/>
        <v>0</v>
      </c>
      <c r="BA442" s="4">
        <f t="shared" si="156"/>
        <v>1</v>
      </c>
      <c r="BB442" s="4">
        <f t="shared" si="157"/>
        <v>1</v>
      </c>
      <c r="BC442" s="7">
        <f t="shared" si="158"/>
        <v>0</v>
      </c>
      <c r="BD442" s="7">
        <f t="shared" si="164"/>
        <v>1</v>
      </c>
      <c r="BE442" s="7">
        <f t="shared" si="165"/>
        <v>0</v>
      </c>
      <c r="BF442" s="7">
        <f t="shared" si="166"/>
        <v>1</v>
      </c>
      <c r="BG442" s="7">
        <f t="shared" si="167"/>
        <v>0</v>
      </c>
      <c r="BH442" s="4">
        <f t="shared" si="168"/>
        <v>1</v>
      </c>
      <c r="BI442" s="4">
        <f t="shared" si="159"/>
        <v>1</v>
      </c>
      <c r="BJ442" s="4">
        <f t="shared" si="160"/>
        <v>0</v>
      </c>
      <c r="BK442" s="4">
        <f t="shared" si="161"/>
        <v>1</v>
      </c>
    </row>
    <row r="443" spans="1:87" ht="90" customHeight="1" x14ac:dyDescent="0.25">
      <c r="A443" s="17" t="s">
        <v>440</v>
      </c>
      <c r="B443" s="38" t="s">
        <v>441</v>
      </c>
      <c r="C443" s="38" t="s">
        <v>507</v>
      </c>
      <c r="D443" s="39"/>
      <c r="E443" s="23" t="s">
        <v>508</v>
      </c>
      <c r="F443" s="29" t="s">
        <v>509</v>
      </c>
      <c r="G443" s="29" t="s">
        <v>510</v>
      </c>
      <c r="H443" s="14" t="s">
        <v>2893</v>
      </c>
      <c r="I443" s="24" t="s">
        <v>446</v>
      </c>
      <c r="J443" s="29" t="s">
        <v>457</v>
      </c>
      <c r="K443" s="25" t="s">
        <v>2114</v>
      </c>
      <c r="L443" s="25" t="s">
        <v>2119</v>
      </c>
      <c r="M443" s="25" t="s">
        <v>2137</v>
      </c>
      <c r="N443" s="25" t="s">
        <v>51</v>
      </c>
      <c r="O443" s="14" t="s">
        <v>266</v>
      </c>
      <c r="P443" s="142" t="s">
        <v>3065</v>
      </c>
      <c r="Q443" s="14" t="s">
        <v>45</v>
      </c>
      <c r="R443" s="22"/>
      <c r="S443" s="40">
        <v>86000</v>
      </c>
      <c r="T443" s="21">
        <v>0</v>
      </c>
      <c r="U443" s="21">
        <v>0</v>
      </c>
      <c r="V443" s="21">
        <v>0</v>
      </c>
      <c r="W443" s="21">
        <v>0</v>
      </c>
      <c r="X443" s="21">
        <v>0</v>
      </c>
      <c r="Y443" s="21">
        <v>0</v>
      </c>
      <c r="Z443" s="21">
        <v>0</v>
      </c>
      <c r="AA443" s="31">
        <v>0</v>
      </c>
      <c r="AB443" s="31">
        <v>0</v>
      </c>
      <c r="AC443" s="31">
        <v>0</v>
      </c>
      <c r="AD443" s="31">
        <v>0</v>
      </c>
      <c r="AE443" s="16" t="s">
        <v>41</v>
      </c>
      <c r="AF443" s="41">
        <v>0</v>
      </c>
      <c r="AG443" s="26">
        <v>0</v>
      </c>
      <c r="AH443" s="26">
        <v>0</v>
      </c>
      <c r="AI443" s="26">
        <v>0</v>
      </c>
      <c r="AJ443" s="26">
        <v>0</v>
      </c>
      <c r="AK443" s="26">
        <v>0</v>
      </c>
      <c r="AL443" s="26">
        <v>0</v>
      </c>
      <c r="AM443" s="15">
        <v>0</v>
      </c>
      <c r="AN443" s="15">
        <v>0</v>
      </c>
      <c r="AO443" s="15">
        <v>0</v>
      </c>
      <c r="AP443" s="15">
        <v>0</v>
      </c>
      <c r="AQ443" s="42"/>
      <c r="AR443" s="12">
        <f t="shared" si="149"/>
        <v>1</v>
      </c>
      <c r="AS443" s="12">
        <f t="shared" si="150"/>
        <v>0</v>
      </c>
      <c r="AT443" s="12" t="str">
        <f t="shared" si="162"/>
        <v>C5</v>
      </c>
      <c r="AU443" s="9">
        <f t="shared" si="163"/>
        <v>6</v>
      </c>
      <c r="AV443" s="4">
        <f t="shared" si="151"/>
        <v>0</v>
      </c>
      <c r="AW443" s="4">
        <f t="shared" si="152"/>
        <v>1</v>
      </c>
      <c r="AX443" s="4">
        <f t="shared" si="153"/>
        <v>1</v>
      </c>
      <c r="AY443" s="4">
        <f t="shared" si="154"/>
        <v>0</v>
      </c>
      <c r="AZ443" s="4">
        <f t="shared" si="155"/>
        <v>0</v>
      </c>
      <c r="BA443" s="4">
        <f t="shared" si="156"/>
        <v>1</v>
      </c>
      <c r="BB443" s="4">
        <f t="shared" si="157"/>
        <v>1</v>
      </c>
      <c r="BC443" s="7">
        <f t="shared" si="158"/>
        <v>0</v>
      </c>
      <c r="BD443" s="7">
        <f t="shared" si="164"/>
        <v>1</v>
      </c>
      <c r="BE443" s="7">
        <f t="shared" si="165"/>
        <v>0</v>
      </c>
      <c r="BF443" s="7">
        <f t="shared" si="166"/>
        <v>1</v>
      </c>
      <c r="BG443" s="7">
        <f t="shared" si="167"/>
        <v>0</v>
      </c>
      <c r="BH443" s="4">
        <f t="shared" si="168"/>
        <v>1</v>
      </c>
      <c r="BI443" s="4">
        <f t="shared" si="159"/>
        <v>1</v>
      </c>
      <c r="BJ443" s="4">
        <f t="shared" si="160"/>
        <v>0</v>
      </c>
      <c r="BK443" s="4">
        <f t="shared" si="161"/>
        <v>1</v>
      </c>
    </row>
    <row r="444" spans="1:87" ht="90" customHeight="1" x14ac:dyDescent="0.25">
      <c r="A444" s="17" t="s">
        <v>318</v>
      </c>
      <c r="B444" s="23" t="s">
        <v>319</v>
      </c>
      <c r="C444" s="23" t="s">
        <v>350</v>
      </c>
      <c r="D444" s="18">
        <v>5</v>
      </c>
      <c r="E444" s="23" t="s">
        <v>351</v>
      </c>
      <c r="F444" s="24" t="s">
        <v>352</v>
      </c>
      <c r="G444" s="24" t="s">
        <v>353</v>
      </c>
      <c r="H444" s="14" t="s">
        <v>2893</v>
      </c>
      <c r="I444" s="24" t="s">
        <v>329</v>
      </c>
      <c r="J444" s="24" t="s">
        <v>354</v>
      </c>
      <c r="K444" s="14" t="s">
        <v>2115</v>
      </c>
      <c r="L444" s="14" t="s">
        <v>2117</v>
      </c>
      <c r="M444" s="14" t="s">
        <v>2130</v>
      </c>
      <c r="N444" s="25" t="s">
        <v>279</v>
      </c>
      <c r="O444" s="25" t="s">
        <v>3059</v>
      </c>
      <c r="P444" s="142" t="s">
        <v>3065</v>
      </c>
      <c r="Q444" s="14" t="s">
        <v>45</v>
      </c>
      <c r="R444" s="22">
        <v>1</v>
      </c>
      <c r="S444" s="31">
        <v>150000</v>
      </c>
      <c r="T444" s="31">
        <v>0</v>
      </c>
      <c r="U444" s="31">
        <v>0</v>
      </c>
      <c r="V444" s="31">
        <v>150000</v>
      </c>
      <c r="W444" s="31">
        <v>0</v>
      </c>
      <c r="X444" s="31">
        <v>0</v>
      </c>
      <c r="Y444" s="31">
        <v>0</v>
      </c>
      <c r="Z444" s="31">
        <v>0</v>
      </c>
      <c r="AA444" s="31">
        <v>0</v>
      </c>
      <c r="AB444" s="31">
        <v>0</v>
      </c>
      <c r="AC444" s="31">
        <v>0</v>
      </c>
      <c r="AD444" s="31">
        <v>0</v>
      </c>
      <c r="AE444" s="16" t="s">
        <v>41</v>
      </c>
      <c r="AF444" s="15">
        <v>10000</v>
      </c>
      <c r="AG444" s="15">
        <v>0</v>
      </c>
      <c r="AH444" s="15">
        <v>0</v>
      </c>
      <c r="AI444" s="15">
        <v>0</v>
      </c>
      <c r="AJ444" s="15">
        <v>0</v>
      </c>
      <c r="AK444" s="15">
        <v>0</v>
      </c>
      <c r="AL444" s="15">
        <v>0</v>
      </c>
      <c r="AM444" s="15">
        <v>0</v>
      </c>
      <c r="AN444" s="15">
        <v>0</v>
      </c>
      <c r="AO444" s="15">
        <v>0</v>
      </c>
      <c r="AP444" s="15">
        <v>0</v>
      </c>
      <c r="AQ444" s="13"/>
      <c r="AR444" s="12">
        <f t="shared" si="149"/>
        <v>0</v>
      </c>
      <c r="AS444" s="12">
        <f t="shared" si="150"/>
        <v>0</v>
      </c>
      <c r="AT444" s="12" t="str">
        <f t="shared" si="162"/>
        <v>B3</v>
      </c>
      <c r="AU444" s="9">
        <f t="shared" si="163"/>
        <v>8</v>
      </c>
      <c r="AV444" s="4">
        <f t="shared" si="151"/>
        <v>1</v>
      </c>
      <c r="AW444" s="4">
        <f t="shared" si="152"/>
        <v>0</v>
      </c>
      <c r="AX444" s="4">
        <f t="shared" si="153"/>
        <v>1</v>
      </c>
      <c r="AY444" s="4">
        <f t="shared" si="154"/>
        <v>1</v>
      </c>
      <c r="AZ444" s="4">
        <f t="shared" si="155"/>
        <v>1</v>
      </c>
      <c r="BA444" s="4">
        <f t="shared" si="156"/>
        <v>1</v>
      </c>
      <c r="BB444" s="4">
        <f t="shared" si="157"/>
        <v>1</v>
      </c>
      <c r="BC444" s="7">
        <f t="shared" si="158"/>
        <v>0</v>
      </c>
      <c r="BD444" s="7">
        <f t="shared" si="164"/>
        <v>1</v>
      </c>
      <c r="BE444" s="7">
        <f t="shared" si="165"/>
        <v>0</v>
      </c>
      <c r="BF444" s="7">
        <f t="shared" si="166"/>
        <v>0</v>
      </c>
      <c r="BG444" s="7">
        <f t="shared" si="167"/>
        <v>1</v>
      </c>
      <c r="BH444" s="4">
        <f t="shared" si="168"/>
        <v>1</v>
      </c>
      <c r="BI444" s="4">
        <f t="shared" si="159"/>
        <v>1</v>
      </c>
      <c r="BJ444" s="4">
        <f t="shared" si="160"/>
        <v>0</v>
      </c>
      <c r="BK444" s="4">
        <f t="shared" si="161"/>
        <v>1</v>
      </c>
    </row>
    <row r="445" spans="1:87" ht="90" customHeight="1" x14ac:dyDescent="0.25">
      <c r="A445" s="17" t="s">
        <v>853</v>
      </c>
      <c r="B445" s="23" t="s">
        <v>854</v>
      </c>
      <c r="C445" s="23" t="s">
        <v>2486</v>
      </c>
      <c r="D445" s="39"/>
      <c r="E445" s="23" t="s">
        <v>2487</v>
      </c>
      <c r="F445" s="24" t="s">
        <v>2488</v>
      </c>
      <c r="G445" s="24" t="s">
        <v>2489</v>
      </c>
      <c r="H445" s="14" t="s">
        <v>2893</v>
      </c>
      <c r="I445" s="24" t="s">
        <v>889</v>
      </c>
      <c r="J445" s="24" t="s">
        <v>859</v>
      </c>
      <c r="K445" s="25" t="s">
        <v>2115</v>
      </c>
      <c r="L445" s="25" t="s">
        <v>2119</v>
      </c>
      <c r="M445" s="25" t="s">
        <v>2138</v>
      </c>
      <c r="N445" s="25" t="s">
        <v>51</v>
      </c>
      <c r="O445" s="25" t="s">
        <v>44</v>
      </c>
      <c r="P445" s="142" t="s">
        <v>3065</v>
      </c>
      <c r="Q445" s="14" t="s">
        <v>45</v>
      </c>
      <c r="R445" s="30">
        <v>1</v>
      </c>
      <c r="S445" s="31">
        <v>110000</v>
      </c>
      <c r="T445" s="31">
        <v>0</v>
      </c>
      <c r="U445" s="31">
        <v>0</v>
      </c>
      <c r="V445" s="31">
        <v>0</v>
      </c>
      <c r="W445" s="26">
        <v>0</v>
      </c>
      <c r="X445" s="31">
        <v>110000</v>
      </c>
      <c r="Y445" s="31">
        <v>0</v>
      </c>
      <c r="Z445" s="31">
        <v>0</v>
      </c>
      <c r="AA445" s="31">
        <v>0</v>
      </c>
      <c r="AB445" s="31">
        <v>0</v>
      </c>
      <c r="AC445" s="31">
        <v>0</v>
      </c>
      <c r="AD445" s="31">
        <v>0</v>
      </c>
      <c r="AE445" s="16" t="s">
        <v>41</v>
      </c>
      <c r="AF445" s="15">
        <v>0</v>
      </c>
      <c r="AG445" s="15">
        <v>0</v>
      </c>
      <c r="AH445" s="15">
        <v>0</v>
      </c>
      <c r="AI445" s="15">
        <v>0</v>
      </c>
      <c r="AJ445" s="15">
        <v>0</v>
      </c>
      <c r="AK445" s="15">
        <v>0</v>
      </c>
      <c r="AL445" s="15">
        <v>0</v>
      </c>
      <c r="AM445" s="15">
        <v>0</v>
      </c>
      <c r="AN445" s="15">
        <v>0</v>
      </c>
      <c r="AO445" s="15">
        <v>0</v>
      </c>
      <c r="AP445" s="15">
        <v>0</v>
      </c>
      <c r="AQ445" s="13"/>
      <c r="AR445" s="12">
        <f t="shared" si="149"/>
        <v>0</v>
      </c>
      <c r="AS445" s="12">
        <f t="shared" si="150"/>
        <v>0</v>
      </c>
      <c r="AT445" s="12" t="str">
        <f t="shared" si="162"/>
        <v>C6</v>
      </c>
      <c r="AU445" s="9">
        <f t="shared" si="163"/>
        <v>8</v>
      </c>
      <c r="AV445" s="4">
        <f t="shared" si="151"/>
        <v>1</v>
      </c>
      <c r="AW445" s="4">
        <f t="shared" si="152"/>
        <v>1</v>
      </c>
      <c r="AX445" s="4">
        <f t="shared" si="153"/>
        <v>1</v>
      </c>
      <c r="AY445" s="4">
        <f t="shared" si="154"/>
        <v>0</v>
      </c>
      <c r="AZ445" s="4">
        <f t="shared" si="155"/>
        <v>1</v>
      </c>
      <c r="BA445" s="4">
        <f t="shared" si="156"/>
        <v>1</v>
      </c>
      <c r="BB445" s="4">
        <f t="shared" si="157"/>
        <v>1</v>
      </c>
      <c r="BC445" s="7">
        <f t="shared" si="158"/>
        <v>0</v>
      </c>
      <c r="BD445" s="7">
        <f t="shared" si="164"/>
        <v>1</v>
      </c>
      <c r="BE445" s="7">
        <f t="shared" si="165"/>
        <v>0</v>
      </c>
      <c r="BF445" s="7">
        <f t="shared" si="166"/>
        <v>0</v>
      </c>
      <c r="BG445" s="7">
        <f t="shared" si="167"/>
        <v>1</v>
      </c>
      <c r="BH445" s="4">
        <f t="shared" si="168"/>
        <v>1</v>
      </c>
      <c r="BI445" s="4">
        <f t="shared" si="159"/>
        <v>1</v>
      </c>
      <c r="BJ445" s="4">
        <f t="shared" si="160"/>
        <v>0</v>
      </c>
      <c r="BK445" s="4">
        <f t="shared" si="161"/>
        <v>1</v>
      </c>
    </row>
    <row r="446" spans="1:87" ht="90" customHeight="1" x14ac:dyDescent="0.25">
      <c r="A446" s="17" t="s">
        <v>853</v>
      </c>
      <c r="B446" s="23" t="s">
        <v>854</v>
      </c>
      <c r="C446" s="23" t="s">
        <v>2490</v>
      </c>
      <c r="D446" s="39"/>
      <c r="E446" s="23" t="s">
        <v>2491</v>
      </c>
      <c r="F446" s="24" t="s">
        <v>2492</v>
      </c>
      <c r="G446" s="24" t="s">
        <v>2493</v>
      </c>
      <c r="H446" s="14" t="s">
        <v>2893</v>
      </c>
      <c r="I446" s="24" t="s">
        <v>889</v>
      </c>
      <c r="J446" s="24" t="s">
        <v>859</v>
      </c>
      <c r="K446" s="25" t="s">
        <v>2115</v>
      </c>
      <c r="L446" s="25" t="s">
        <v>2117</v>
      </c>
      <c r="M446" s="25" t="s">
        <v>2131</v>
      </c>
      <c r="N446" s="25" t="s">
        <v>51</v>
      </c>
      <c r="O446" s="25" t="s">
        <v>44</v>
      </c>
      <c r="P446" s="142" t="s">
        <v>3065</v>
      </c>
      <c r="Q446" s="14" t="s">
        <v>45</v>
      </c>
      <c r="R446" s="30">
        <v>1</v>
      </c>
      <c r="S446" s="31">
        <v>10000</v>
      </c>
      <c r="T446" s="31">
        <v>0</v>
      </c>
      <c r="U446" s="31">
        <v>0</v>
      </c>
      <c r="V446" s="31">
        <v>10000</v>
      </c>
      <c r="W446" s="31">
        <v>0</v>
      </c>
      <c r="X446" s="31">
        <v>0</v>
      </c>
      <c r="Y446" s="31">
        <v>0</v>
      </c>
      <c r="Z446" s="31">
        <v>0</v>
      </c>
      <c r="AA446" s="31">
        <v>0</v>
      </c>
      <c r="AB446" s="31">
        <v>0</v>
      </c>
      <c r="AC446" s="31">
        <v>0</v>
      </c>
      <c r="AD446" s="31">
        <v>0</v>
      </c>
      <c r="AE446" s="16" t="s">
        <v>41</v>
      </c>
      <c r="AF446" s="15">
        <v>0</v>
      </c>
      <c r="AG446" s="15">
        <v>0</v>
      </c>
      <c r="AH446" s="15">
        <v>0</v>
      </c>
      <c r="AI446" s="15">
        <v>0</v>
      </c>
      <c r="AJ446" s="15">
        <v>0</v>
      </c>
      <c r="AK446" s="15">
        <v>0</v>
      </c>
      <c r="AL446" s="15">
        <v>0</v>
      </c>
      <c r="AM446" s="15">
        <v>0</v>
      </c>
      <c r="AN446" s="15">
        <v>0</v>
      </c>
      <c r="AO446" s="15">
        <v>0</v>
      </c>
      <c r="AP446" s="15">
        <v>0</v>
      </c>
      <c r="AQ446" s="13"/>
      <c r="AR446" s="12">
        <f t="shared" si="149"/>
        <v>1</v>
      </c>
      <c r="AS446" s="12">
        <f t="shared" si="150"/>
        <v>0</v>
      </c>
      <c r="AT446" s="12" t="str">
        <f t="shared" si="162"/>
        <v>B4</v>
      </c>
      <c r="AU446" s="9">
        <f t="shared" si="163"/>
        <v>8</v>
      </c>
      <c r="AV446" s="166">
        <f t="shared" si="151"/>
        <v>1</v>
      </c>
      <c r="AW446" s="166">
        <f t="shared" si="152"/>
        <v>1</v>
      </c>
      <c r="AX446" s="166">
        <f t="shared" si="153"/>
        <v>1</v>
      </c>
      <c r="AY446" s="166">
        <f t="shared" si="154"/>
        <v>0</v>
      </c>
      <c r="AZ446" s="166">
        <f t="shared" si="155"/>
        <v>1</v>
      </c>
      <c r="BA446" s="166">
        <f t="shared" si="156"/>
        <v>1</v>
      </c>
      <c r="BB446" s="166">
        <f t="shared" si="157"/>
        <v>1</v>
      </c>
      <c r="BC446" s="7">
        <f t="shared" si="158"/>
        <v>0</v>
      </c>
      <c r="BD446" s="7">
        <f t="shared" si="164"/>
        <v>1</v>
      </c>
      <c r="BE446" s="7">
        <f t="shared" si="165"/>
        <v>0</v>
      </c>
      <c r="BF446" s="7">
        <f t="shared" si="166"/>
        <v>0</v>
      </c>
      <c r="BG446" s="7">
        <f t="shared" si="167"/>
        <v>1</v>
      </c>
      <c r="BH446" s="166">
        <f t="shared" si="168"/>
        <v>1</v>
      </c>
      <c r="BI446" s="166">
        <f t="shared" si="159"/>
        <v>1</v>
      </c>
      <c r="BJ446" s="166">
        <f t="shared" si="160"/>
        <v>0</v>
      </c>
      <c r="BK446" s="166">
        <f t="shared" si="161"/>
        <v>1</v>
      </c>
    </row>
    <row r="447" spans="1:87" ht="90" customHeight="1" x14ac:dyDescent="0.25">
      <c r="A447" s="17" t="s">
        <v>35</v>
      </c>
      <c r="B447" s="23" t="s">
        <v>36</v>
      </c>
      <c r="C447" s="23" t="s">
        <v>37</v>
      </c>
      <c r="D447" s="18">
        <v>1</v>
      </c>
      <c r="E447" s="23" t="s">
        <v>38</v>
      </c>
      <c r="F447" s="24" t="s">
        <v>39</v>
      </c>
      <c r="G447" s="24" t="s">
        <v>40</v>
      </c>
      <c r="H447" s="14" t="s">
        <v>2893</v>
      </c>
      <c r="I447" s="24"/>
      <c r="J447" s="24" t="s">
        <v>42</v>
      </c>
      <c r="K447" s="25" t="s">
        <v>2113</v>
      </c>
      <c r="L447" s="25" t="s">
        <v>2118</v>
      </c>
      <c r="M447" s="25" t="s">
        <v>2118</v>
      </c>
      <c r="N447" s="25" t="s">
        <v>1676</v>
      </c>
      <c r="O447" s="25" t="s">
        <v>44</v>
      </c>
      <c r="P447" s="142" t="s">
        <v>3065</v>
      </c>
      <c r="Q447" s="14" t="s">
        <v>111</v>
      </c>
      <c r="R447" s="30">
        <v>1</v>
      </c>
      <c r="S447" s="31">
        <v>190000</v>
      </c>
      <c r="T447" s="31">
        <v>18000</v>
      </c>
      <c r="U447" s="31">
        <v>190000</v>
      </c>
      <c r="V447" s="31">
        <v>0</v>
      </c>
      <c r="W447" s="31">
        <v>0</v>
      </c>
      <c r="X447" s="31">
        <v>0</v>
      </c>
      <c r="Y447" s="31">
        <v>0</v>
      </c>
      <c r="Z447" s="31">
        <v>0</v>
      </c>
      <c r="AA447" s="31">
        <v>0</v>
      </c>
      <c r="AB447" s="31">
        <v>0</v>
      </c>
      <c r="AC447" s="31">
        <v>0</v>
      </c>
      <c r="AD447" s="31">
        <v>0</v>
      </c>
      <c r="AE447" s="16" t="s">
        <v>41</v>
      </c>
      <c r="AF447" s="15">
        <v>0</v>
      </c>
      <c r="AG447" s="15">
        <v>0</v>
      </c>
      <c r="AH447" s="15">
        <v>0</v>
      </c>
      <c r="AI447" s="15">
        <v>0</v>
      </c>
      <c r="AJ447" s="15">
        <v>0</v>
      </c>
      <c r="AK447" s="15">
        <v>0</v>
      </c>
      <c r="AL447" s="15">
        <v>0</v>
      </c>
      <c r="AM447" s="15">
        <v>0</v>
      </c>
      <c r="AN447" s="15">
        <v>0</v>
      </c>
      <c r="AO447" s="15">
        <v>0</v>
      </c>
      <c r="AP447" s="15">
        <v>0</v>
      </c>
      <c r="AQ447" s="13" t="s">
        <v>2153</v>
      </c>
      <c r="AR447" s="12">
        <f t="shared" si="149"/>
        <v>0</v>
      </c>
      <c r="AS447" s="12">
        <f t="shared" si="150"/>
        <v>0</v>
      </c>
      <c r="AT447" s="12" t="str">
        <f t="shared" si="162"/>
        <v>0</v>
      </c>
      <c r="AU447" s="9">
        <f t="shared" si="163"/>
        <v>7</v>
      </c>
      <c r="AV447" s="4">
        <f t="shared" si="151"/>
        <v>1</v>
      </c>
      <c r="AW447" s="4">
        <f t="shared" si="152"/>
        <v>1</v>
      </c>
      <c r="AX447" s="4">
        <f t="shared" si="153"/>
        <v>0</v>
      </c>
      <c r="AY447" s="4">
        <f t="shared" si="154"/>
        <v>1</v>
      </c>
      <c r="AZ447" s="4">
        <f t="shared" si="155"/>
        <v>1</v>
      </c>
      <c r="BA447" s="4">
        <f t="shared" si="156"/>
        <v>1</v>
      </c>
      <c r="BB447" s="4">
        <f t="shared" si="157"/>
        <v>1</v>
      </c>
      <c r="BC447" s="7">
        <f t="shared" si="158"/>
        <v>0</v>
      </c>
      <c r="BD447" s="7">
        <f t="shared" si="164"/>
        <v>1</v>
      </c>
      <c r="BE447" s="7">
        <f t="shared" si="165"/>
        <v>1</v>
      </c>
      <c r="BF447" s="7">
        <f t="shared" si="166"/>
        <v>0</v>
      </c>
      <c r="BG447" s="7">
        <f t="shared" si="167"/>
        <v>0</v>
      </c>
      <c r="BH447" s="4">
        <f t="shared" si="168"/>
        <v>0</v>
      </c>
      <c r="BI447" s="4">
        <f t="shared" si="159"/>
        <v>1</v>
      </c>
      <c r="BJ447" s="4">
        <f t="shared" si="160"/>
        <v>1</v>
      </c>
      <c r="BK447" s="4">
        <f t="shared" si="161"/>
        <v>0</v>
      </c>
      <c r="CI447" s="2"/>
    </row>
    <row r="448" spans="1:87" ht="90.75" customHeight="1" x14ac:dyDescent="0.25">
      <c r="A448" s="17" t="s">
        <v>1456</v>
      </c>
      <c r="B448" s="23" t="s">
        <v>1457</v>
      </c>
      <c r="C448" s="23" t="s">
        <v>1486</v>
      </c>
      <c r="D448" s="5">
        <v>1</v>
      </c>
      <c r="E448" s="23" t="s">
        <v>1487</v>
      </c>
      <c r="F448" s="24" t="s">
        <v>1488</v>
      </c>
      <c r="G448" s="24" t="s">
        <v>1489</v>
      </c>
      <c r="H448" s="14" t="s">
        <v>2893</v>
      </c>
      <c r="I448" s="24" t="s">
        <v>2094</v>
      </c>
      <c r="J448" s="24" t="s">
        <v>1490</v>
      </c>
      <c r="K448" s="25" t="s">
        <v>2113</v>
      </c>
      <c r="L448" s="25" t="s">
        <v>2118</v>
      </c>
      <c r="M448" s="25" t="s">
        <v>2118</v>
      </c>
      <c r="N448" s="25" t="s">
        <v>43</v>
      </c>
      <c r="O448" s="25" t="s">
        <v>439</v>
      </c>
      <c r="P448" s="142" t="s">
        <v>3065</v>
      </c>
      <c r="Q448" s="14" t="s">
        <v>111</v>
      </c>
      <c r="R448" s="22">
        <v>0.93</v>
      </c>
      <c r="S448" s="140">
        <v>72640</v>
      </c>
      <c r="T448" s="140">
        <v>3840</v>
      </c>
      <c r="U448" s="140">
        <v>3840</v>
      </c>
      <c r="V448" s="140">
        <v>68800</v>
      </c>
      <c r="W448" s="140">
        <v>0</v>
      </c>
      <c r="X448" s="140">
        <v>0</v>
      </c>
      <c r="Y448" s="140">
        <v>0</v>
      </c>
      <c r="Z448" s="140">
        <v>0</v>
      </c>
      <c r="AA448" s="31">
        <v>0</v>
      </c>
      <c r="AB448" s="31">
        <v>0</v>
      </c>
      <c r="AC448" s="31">
        <v>0</v>
      </c>
      <c r="AD448" s="31">
        <v>0</v>
      </c>
      <c r="AE448" s="16" t="s">
        <v>41</v>
      </c>
      <c r="AF448" s="26">
        <v>0</v>
      </c>
      <c r="AG448" s="26">
        <v>0</v>
      </c>
      <c r="AH448" s="26">
        <v>0</v>
      </c>
      <c r="AI448" s="26">
        <v>0</v>
      </c>
      <c r="AJ448" s="26">
        <v>0</v>
      </c>
      <c r="AK448" s="26">
        <v>0</v>
      </c>
      <c r="AL448" s="26">
        <v>0</v>
      </c>
      <c r="AM448" s="15">
        <v>0</v>
      </c>
      <c r="AN448" s="15">
        <v>0</v>
      </c>
      <c r="AO448" s="15">
        <v>0</v>
      </c>
      <c r="AP448" s="15">
        <v>0</v>
      </c>
      <c r="AQ448" s="13" t="s">
        <v>2321</v>
      </c>
      <c r="AR448" s="12">
        <f t="shared" si="149"/>
        <v>1</v>
      </c>
      <c r="AS448" s="12">
        <f t="shared" si="150"/>
        <v>0</v>
      </c>
      <c r="AT448" s="12" t="str">
        <f t="shared" si="162"/>
        <v>0</v>
      </c>
      <c r="AU448" s="9">
        <f t="shared" si="163"/>
        <v>7</v>
      </c>
      <c r="AV448" s="4">
        <f t="shared" si="151"/>
        <v>1</v>
      </c>
      <c r="AW448" s="4">
        <f t="shared" si="152"/>
        <v>1</v>
      </c>
      <c r="AX448" s="4">
        <f t="shared" si="153"/>
        <v>0</v>
      </c>
      <c r="AY448" s="4">
        <f t="shared" si="154"/>
        <v>1</v>
      </c>
      <c r="AZ448" s="4">
        <f t="shared" si="155"/>
        <v>1</v>
      </c>
      <c r="BA448" s="4">
        <f t="shared" si="156"/>
        <v>1</v>
      </c>
      <c r="BB448" s="4">
        <f t="shared" si="157"/>
        <v>1</v>
      </c>
      <c r="BC448" s="7">
        <f t="shared" si="158"/>
        <v>0</v>
      </c>
      <c r="BD448" s="7">
        <f t="shared" si="164"/>
        <v>1</v>
      </c>
      <c r="BE448" s="7">
        <f t="shared" si="165"/>
        <v>1</v>
      </c>
      <c r="BF448" s="7">
        <f t="shared" si="166"/>
        <v>0</v>
      </c>
      <c r="BG448" s="7">
        <f t="shared" si="167"/>
        <v>0</v>
      </c>
      <c r="BH448" s="4">
        <f t="shared" si="168"/>
        <v>1</v>
      </c>
      <c r="BI448" s="4">
        <f t="shared" si="159"/>
        <v>0</v>
      </c>
      <c r="BJ448" s="4">
        <f t="shared" si="160"/>
        <v>0</v>
      </c>
      <c r="BK448" s="4">
        <f t="shared" si="161"/>
        <v>0</v>
      </c>
      <c r="CI448" s="2"/>
    </row>
    <row r="449" spans="1:63" ht="90" customHeight="1" x14ac:dyDescent="0.25">
      <c r="A449" s="17" t="s">
        <v>1654</v>
      </c>
      <c r="B449" s="23" t="s">
        <v>1655</v>
      </c>
      <c r="C449" s="23" t="s">
        <v>1661</v>
      </c>
      <c r="D449" s="18" t="s">
        <v>2262</v>
      </c>
      <c r="E449" s="23" t="s">
        <v>1662</v>
      </c>
      <c r="F449" s="24" t="s">
        <v>1663</v>
      </c>
      <c r="G449" s="24" t="s">
        <v>1664</v>
      </c>
      <c r="H449" s="14" t="s">
        <v>2893</v>
      </c>
      <c r="I449" s="24" t="s">
        <v>2361</v>
      </c>
      <c r="J449" s="24" t="s">
        <v>1665</v>
      </c>
      <c r="K449" s="14" t="s">
        <v>2115</v>
      </c>
      <c r="L449" s="25" t="s">
        <v>2119</v>
      </c>
      <c r="M449" s="106" t="s">
        <v>2138</v>
      </c>
      <c r="N449" s="25" t="s">
        <v>1676</v>
      </c>
      <c r="O449" s="25" t="s">
        <v>439</v>
      </c>
      <c r="P449" s="142" t="s">
        <v>3065</v>
      </c>
      <c r="Q449" s="14" t="s">
        <v>111</v>
      </c>
      <c r="R449" s="30">
        <v>0.83099999999999996</v>
      </c>
      <c r="S449" s="26">
        <v>57799</v>
      </c>
      <c r="T449" s="26">
        <v>0</v>
      </c>
      <c r="U449" s="26">
        <v>57799</v>
      </c>
      <c r="V449" s="26">
        <v>0</v>
      </c>
      <c r="W449" s="26">
        <v>0</v>
      </c>
      <c r="X449" s="26">
        <v>0</v>
      </c>
      <c r="Y449" s="26">
        <v>0</v>
      </c>
      <c r="Z449" s="26">
        <v>0</v>
      </c>
      <c r="AA449" s="31">
        <v>0</v>
      </c>
      <c r="AB449" s="31">
        <v>0</v>
      </c>
      <c r="AC449" s="31">
        <v>0</v>
      </c>
      <c r="AD449" s="31">
        <v>0</v>
      </c>
      <c r="AE449" s="16" t="s">
        <v>41</v>
      </c>
      <c r="AF449" s="26">
        <v>0</v>
      </c>
      <c r="AG449" s="26">
        <v>0</v>
      </c>
      <c r="AH449" s="26">
        <v>0</v>
      </c>
      <c r="AI449" s="26">
        <v>0</v>
      </c>
      <c r="AJ449" s="26">
        <v>0</v>
      </c>
      <c r="AK449" s="26">
        <v>0</v>
      </c>
      <c r="AL449" s="26">
        <v>0</v>
      </c>
      <c r="AM449" s="15">
        <v>0</v>
      </c>
      <c r="AN449" s="15">
        <v>0</v>
      </c>
      <c r="AO449" s="15">
        <v>0</v>
      </c>
      <c r="AP449" s="15">
        <v>0</v>
      </c>
      <c r="AQ449" s="63"/>
      <c r="AR449" s="12">
        <f t="shared" si="149"/>
        <v>1</v>
      </c>
      <c r="AS449" s="12">
        <f t="shared" si="150"/>
        <v>0</v>
      </c>
      <c r="AT449" s="12" t="str">
        <f t="shared" si="162"/>
        <v>C6</v>
      </c>
      <c r="AU449" s="9">
        <f t="shared" si="163"/>
        <v>9</v>
      </c>
      <c r="AV449" s="4">
        <f t="shared" si="151"/>
        <v>1</v>
      </c>
      <c r="AW449" s="4">
        <f t="shared" si="152"/>
        <v>1</v>
      </c>
      <c r="AX449" s="4">
        <f t="shared" si="153"/>
        <v>1</v>
      </c>
      <c r="AY449" s="4">
        <f t="shared" si="154"/>
        <v>1</v>
      </c>
      <c r="AZ449" s="4">
        <f t="shared" si="155"/>
        <v>1</v>
      </c>
      <c r="BA449" s="4">
        <f t="shared" si="156"/>
        <v>1</v>
      </c>
      <c r="BB449" s="4">
        <f t="shared" si="157"/>
        <v>1</v>
      </c>
      <c r="BC449" s="7">
        <f t="shared" si="158"/>
        <v>0</v>
      </c>
      <c r="BD449" s="7">
        <f t="shared" si="164"/>
        <v>1</v>
      </c>
      <c r="BE449" s="7">
        <f t="shared" si="165"/>
        <v>0</v>
      </c>
      <c r="BF449" s="7">
        <f t="shared" si="166"/>
        <v>0</v>
      </c>
      <c r="BG449" s="7">
        <f t="shared" si="167"/>
        <v>1</v>
      </c>
      <c r="BH449" s="4">
        <f t="shared" si="168"/>
        <v>1</v>
      </c>
      <c r="BI449" s="4">
        <f t="shared" si="159"/>
        <v>1</v>
      </c>
      <c r="BJ449" s="4">
        <f t="shared" si="160"/>
        <v>1</v>
      </c>
      <c r="BK449" s="4">
        <f t="shared" si="161"/>
        <v>0</v>
      </c>
    </row>
    <row r="450" spans="1:63" ht="90" customHeight="1" x14ac:dyDescent="0.25">
      <c r="A450" s="17" t="s">
        <v>1654</v>
      </c>
      <c r="B450" s="38" t="s">
        <v>1655</v>
      </c>
      <c r="C450" s="38" t="s">
        <v>2364</v>
      </c>
      <c r="D450" s="39" t="s">
        <v>2262</v>
      </c>
      <c r="E450" s="23" t="s">
        <v>1687</v>
      </c>
      <c r="F450" s="29" t="s">
        <v>1688</v>
      </c>
      <c r="G450" s="29" t="s">
        <v>1689</v>
      </c>
      <c r="H450" s="14" t="s">
        <v>2893</v>
      </c>
      <c r="I450" s="29" t="s">
        <v>2365</v>
      </c>
      <c r="J450" s="29" t="s">
        <v>1685</v>
      </c>
      <c r="K450" s="25" t="s">
        <v>2114</v>
      </c>
      <c r="L450" s="25" t="s">
        <v>2119</v>
      </c>
      <c r="M450" s="25" t="s">
        <v>2135</v>
      </c>
      <c r="N450" s="14" t="s">
        <v>1676</v>
      </c>
      <c r="O450" s="25" t="s">
        <v>44</v>
      </c>
      <c r="P450" s="142" t="s">
        <v>3065</v>
      </c>
      <c r="Q450" s="14" t="s">
        <v>111</v>
      </c>
      <c r="R450" s="30">
        <v>1</v>
      </c>
      <c r="S450" s="40">
        <v>17765</v>
      </c>
      <c r="T450" s="21">
        <v>0</v>
      </c>
      <c r="U450" s="21">
        <v>17765</v>
      </c>
      <c r="V450" s="21">
        <v>0</v>
      </c>
      <c r="W450" s="21">
        <v>0</v>
      </c>
      <c r="X450" s="21">
        <v>0</v>
      </c>
      <c r="Y450" s="21">
        <v>0</v>
      </c>
      <c r="Z450" s="21">
        <v>0</v>
      </c>
      <c r="AA450" s="31">
        <v>0</v>
      </c>
      <c r="AB450" s="31">
        <v>0</v>
      </c>
      <c r="AC450" s="31">
        <v>0</v>
      </c>
      <c r="AD450" s="31">
        <v>0</v>
      </c>
      <c r="AE450" s="16" t="s">
        <v>41</v>
      </c>
      <c r="AF450" s="41">
        <v>0</v>
      </c>
      <c r="AG450" s="26">
        <v>0</v>
      </c>
      <c r="AH450" s="26">
        <v>0</v>
      </c>
      <c r="AI450" s="26">
        <v>0</v>
      </c>
      <c r="AJ450" s="26">
        <v>0</v>
      </c>
      <c r="AK450" s="26">
        <v>0</v>
      </c>
      <c r="AL450" s="26">
        <v>0</v>
      </c>
      <c r="AM450" s="15">
        <v>0</v>
      </c>
      <c r="AN450" s="15">
        <v>0</v>
      </c>
      <c r="AO450" s="15">
        <v>0</v>
      </c>
      <c r="AP450" s="15">
        <v>0</v>
      </c>
      <c r="AQ450" s="42"/>
      <c r="AR450" s="12">
        <f t="shared" si="149"/>
        <v>1</v>
      </c>
      <c r="AS450" s="12">
        <f t="shared" si="150"/>
        <v>0</v>
      </c>
      <c r="AT450" s="12" t="str">
        <f t="shared" si="162"/>
        <v>C3</v>
      </c>
      <c r="AU450" s="9">
        <f t="shared" si="163"/>
        <v>9</v>
      </c>
      <c r="AV450" s="4">
        <f t="shared" si="151"/>
        <v>1</v>
      </c>
      <c r="AW450" s="4">
        <f t="shared" si="152"/>
        <v>1</v>
      </c>
      <c r="AX450" s="4">
        <f t="shared" si="153"/>
        <v>1</v>
      </c>
      <c r="AY450" s="4">
        <f t="shared" si="154"/>
        <v>1</v>
      </c>
      <c r="AZ450" s="4">
        <f t="shared" si="155"/>
        <v>1</v>
      </c>
      <c r="BA450" s="4">
        <f t="shared" si="156"/>
        <v>1</v>
      </c>
      <c r="BB450" s="4">
        <f t="shared" si="157"/>
        <v>1</v>
      </c>
      <c r="BC450" s="7">
        <f t="shared" si="158"/>
        <v>0</v>
      </c>
      <c r="BD450" s="7">
        <f t="shared" si="164"/>
        <v>1</v>
      </c>
      <c r="BE450" s="7">
        <f t="shared" si="165"/>
        <v>0</v>
      </c>
      <c r="BF450" s="7">
        <f t="shared" si="166"/>
        <v>1</v>
      </c>
      <c r="BG450" s="7">
        <f t="shared" si="167"/>
        <v>0</v>
      </c>
      <c r="BH450" s="4">
        <f t="shared" si="168"/>
        <v>1</v>
      </c>
      <c r="BI450" s="4">
        <f t="shared" si="159"/>
        <v>1</v>
      </c>
      <c r="BJ450" s="4">
        <f t="shared" si="160"/>
        <v>1</v>
      </c>
      <c r="BK450" s="4">
        <f t="shared" si="161"/>
        <v>0</v>
      </c>
    </row>
    <row r="451" spans="1:63" ht="90" customHeight="1" x14ac:dyDescent="0.25">
      <c r="A451" s="17" t="s">
        <v>1456</v>
      </c>
      <c r="B451" s="38" t="s">
        <v>1457</v>
      </c>
      <c r="C451" s="38" t="s">
        <v>1477</v>
      </c>
      <c r="D451" s="143">
        <v>7</v>
      </c>
      <c r="E451" s="23" t="s">
        <v>1478</v>
      </c>
      <c r="F451" s="29" t="s">
        <v>1479</v>
      </c>
      <c r="G451" s="29" t="s">
        <v>1480</v>
      </c>
      <c r="H451" s="14" t="s">
        <v>2893</v>
      </c>
      <c r="I451" s="24" t="s">
        <v>2036</v>
      </c>
      <c r="J451" s="29" t="s">
        <v>2319</v>
      </c>
      <c r="K451" s="25" t="s">
        <v>2113</v>
      </c>
      <c r="L451" s="25" t="s">
        <v>2118</v>
      </c>
      <c r="M451" s="25" t="s">
        <v>2118</v>
      </c>
      <c r="N451" s="25" t="s">
        <v>43</v>
      </c>
      <c r="O451" s="25" t="s">
        <v>439</v>
      </c>
      <c r="P451" s="142" t="s">
        <v>3065</v>
      </c>
      <c r="Q451" s="14" t="s">
        <v>45</v>
      </c>
      <c r="R451" s="22">
        <v>0.94</v>
      </c>
      <c r="S451" s="152">
        <v>400000</v>
      </c>
      <c r="T451" s="153">
        <v>24240</v>
      </c>
      <c r="U451" s="153">
        <v>5100</v>
      </c>
      <c r="V451" s="153">
        <v>375760</v>
      </c>
      <c r="W451" s="153">
        <v>0</v>
      </c>
      <c r="X451" s="153">
        <v>0</v>
      </c>
      <c r="Y451" s="153">
        <v>0</v>
      </c>
      <c r="Z451" s="153">
        <v>0</v>
      </c>
      <c r="AA451" s="31">
        <v>0</v>
      </c>
      <c r="AB451" s="31">
        <v>0</v>
      </c>
      <c r="AC451" s="31">
        <v>0</v>
      </c>
      <c r="AD451" s="31">
        <v>0</v>
      </c>
      <c r="AE451" s="16" t="s">
        <v>41</v>
      </c>
      <c r="AF451" s="41">
        <v>0</v>
      </c>
      <c r="AG451" s="26">
        <v>0</v>
      </c>
      <c r="AH451" s="26">
        <v>0</v>
      </c>
      <c r="AI451" s="26">
        <v>0</v>
      </c>
      <c r="AJ451" s="26">
        <v>0</v>
      </c>
      <c r="AK451" s="26">
        <v>0</v>
      </c>
      <c r="AL451" s="26">
        <v>0</v>
      </c>
      <c r="AM451" s="15">
        <v>0</v>
      </c>
      <c r="AN451" s="15">
        <v>0</v>
      </c>
      <c r="AO451" s="15">
        <v>0</v>
      </c>
      <c r="AP451" s="15">
        <v>0</v>
      </c>
      <c r="AQ451" s="43" t="s">
        <v>2320</v>
      </c>
      <c r="AR451" s="12">
        <f t="shared" si="149"/>
        <v>0</v>
      </c>
      <c r="AS451" s="12">
        <f t="shared" si="150"/>
        <v>0</v>
      </c>
      <c r="AT451" s="12" t="str">
        <f t="shared" si="162"/>
        <v>0</v>
      </c>
      <c r="AU451" s="9">
        <f t="shared" si="163"/>
        <v>7</v>
      </c>
      <c r="AV451" s="4">
        <f t="shared" si="151"/>
        <v>0</v>
      </c>
      <c r="AW451" s="4">
        <f t="shared" si="152"/>
        <v>1</v>
      </c>
      <c r="AX451" s="4">
        <f t="shared" si="153"/>
        <v>0</v>
      </c>
      <c r="AY451" s="4">
        <f t="shared" si="154"/>
        <v>1</v>
      </c>
      <c r="AZ451" s="4">
        <f t="shared" si="155"/>
        <v>1</v>
      </c>
      <c r="BA451" s="4">
        <f t="shared" si="156"/>
        <v>1</v>
      </c>
      <c r="BB451" s="4">
        <f t="shared" si="157"/>
        <v>1</v>
      </c>
      <c r="BC451" s="7">
        <f t="shared" si="158"/>
        <v>0</v>
      </c>
      <c r="BD451" s="7">
        <f t="shared" si="164"/>
        <v>1</v>
      </c>
      <c r="BE451" s="7">
        <f t="shared" si="165"/>
        <v>1</v>
      </c>
      <c r="BF451" s="7">
        <f t="shared" si="166"/>
        <v>0</v>
      </c>
      <c r="BG451" s="7">
        <f t="shared" si="167"/>
        <v>0</v>
      </c>
      <c r="BH451" s="4">
        <f t="shared" si="168"/>
        <v>1</v>
      </c>
      <c r="BI451" s="4">
        <f t="shared" si="159"/>
        <v>1</v>
      </c>
      <c r="BJ451" s="4">
        <f t="shared" si="160"/>
        <v>0</v>
      </c>
      <c r="BK451" s="4">
        <f t="shared" si="161"/>
        <v>1</v>
      </c>
    </row>
    <row r="452" spans="1:63" ht="90" customHeight="1" x14ac:dyDescent="0.25">
      <c r="A452" s="17" t="s">
        <v>1456</v>
      </c>
      <c r="B452" s="23" t="s">
        <v>1457</v>
      </c>
      <c r="C452" s="23" t="s">
        <v>1472</v>
      </c>
      <c r="D452" s="5">
        <v>9</v>
      </c>
      <c r="E452" s="23" t="s">
        <v>1473</v>
      </c>
      <c r="F452" s="24" t="s">
        <v>1474</v>
      </c>
      <c r="G452" s="24" t="s">
        <v>1475</v>
      </c>
      <c r="H452" s="14" t="s">
        <v>2893</v>
      </c>
      <c r="I452" s="24" t="s">
        <v>2036</v>
      </c>
      <c r="J452" s="24" t="s">
        <v>2317</v>
      </c>
      <c r="K452" s="25" t="s">
        <v>2113</v>
      </c>
      <c r="L452" s="25" t="s">
        <v>2118</v>
      </c>
      <c r="M452" s="25" t="s">
        <v>2118</v>
      </c>
      <c r="N452" s="25" t="s">
        <v>43</v>
      </c>
      <c r="O452" s="25" t="s">
        <v>439</v>
      </c>
      <c r="P452" s="142" t="s">
        <v>3065</v>
      </c>
      <c r="Q452" s="14" t="s">
        <v>45</v>
      </c>
      <c r="R452" s="22">
        <v>0.97929999999999995</v>
      </c>
      <c r="S452" s="144">
        <v>650000</v>
      </c>
      <c r="T452" s="144">
        <v>12960</v>
      </c>
      <c r="U452" s="144">
        <v>2160</v>
      </c>
      <c r="V452" s="144">
        <v>637040</v>
      </c>
      <c r="W452" s="144">
        <v>0</v>
      </c>
      <c r="X452" s="144">
        <v>0</v>
      </c>
      <c r="Y452" s="144">
        <v>0</v>
      </c>
      <c r="Z452" s="144">
        <v>0</v>
      </c>
      <c r="AA452" s="31">
        <v>0</v>
      </c>
      <c r="AB452" s="31">
        <v>0</v>
      </c>
      <c r="AC452" s="31">
        <v>0</v>
      </c>
      <c r="AD452" s="31">
        <v>0</v>
      </c>
      <c r="AE452" s="16" t="s">
        <v>41</v>
      </c>
      <c r="AF452" s="26">
        <v>0</v>
      </c>
      <c r="AG452" s="26">
        <v>0</v>
      </c>
      <c r="AH452" s="26">
        <v>0</v>
      </c>
      <c r="AI452" s="26">
        <v>0</v>
      </c>
      <c r="AJ452" s="26">
        <v>0</v>
      </c>
      <c r="AK452" s="26">
        <v>0</v>
      </c>
      <c r="AL452" s="26">
        <v>0</v>
      </c>
      <c r="AM452" s="15">
        <v>0</v>
      </c>
      <c r="AN452" s="15">
        <v>0</v>
      </c>
      <c r="AO452" s="15">
        <v>0</v>
      </c>
      <c r="AP452" s="15">
        <v>0</v>
      </c>
      <c r="AQ452" s="13" t="s">
        <v>2318</v>
      </c>
      <c r="AR452" s="12">
        <f t="shared" si="149"/>
        <v>0</v>
      </c>
      <c r="AS452" s="12">
        <f t="shared" si="150"/>
        <v>0</v>
      </c>
      <c r="AT452" s="12" t="str">
        <f t="shared" si="162"/>
        <v>0</v>
      </c>
      <c r="AU452" s="9">
        <f t="shared" si="163"/>
        <v>8</v>
      </c>
      <c r="AV452" s="4">
        <f t="shared" si="151"/>
        <v>0</v>
      </c>
      <c r="AW452" s="4">
        <f t="shared" si="152"/>
        <v>1</v>
      </c>
      <c r="AX452" s="4">
        <f t="shared" si="153"/>
        <v>1</v>
      </c>
      <c r="AY452" s="4">
        <f t="shared" si="154"/>
        <v>1</v>
      </c>
      <c r="AZ452" s="4">
        <f t="shared" si="155"/>
        <v>1</v>
      </c>
      <c r="BA452" s="4">
        <f t="shared" si="156"/>
        <v>1</v>
      </c>
      <c r="BB452" s="4">
        <f t="shared" si="157"/>
        <v>1</v>
      </c>
      <c r="BC452" s="7">
        <f t="shared" si="158"/>
        <v>0</v>
      </c>
      <c r="BD452" s="7">
        <f t="shared" si="164"/>
        <v>1</v>
      </c>
      <c r="BE452" s="7">
        <f t="shared" si="165"/>
        <v>1</v>
      </c>
      <c r="BF452" s="7">
        <f t="shared" si="166"/>
        <v>0</v>
      </c>
      <c r="BG452" s="7">
        <f t="shared" si="167"/>
        <v>0</v>
      </c>
      <c r="BH452" s="4">
        <f t="shared" si="168"/>
        <v>1</v>
      </c>
      <c r="BI452" s="4">
        <f t="shared" si="159"/>
        <v>1</v>
      </c>
      <c r="BJ452" s="4">
        <f t="shared" si="160"/>
        <v>0</v>
      </c>
      <c r="BK452" s="4">
        <f t="shared" si="161"/>
        <v>1</v>
      </c>
    </row>
    <row r="453" spans="1:63" ht="90" customHeight="1" x14ac:dyDescent="0.25">
      <c r="A453" s="17" t="s">
        <v>440</v>
      </c>
      <c r="B453" s="23" t="s">
        <v>441</v>
      </c>
      <c r="C453" s="23" t="s">
        <v>625</v>
      </c>
      <c r="D453" s="18"/>
      <c r="E453" s="23" t="s">
        <v>626</v>
      </c>
      <c r="F453" s="24" t="s">
        <v>627</v>
      </c>
      <c r="G453" s="24" t="s">
        <v>594</v>
      </c>
      <c r="H453" s="14" t="s">
        <v>2893</v>
      </c>
      <c r="I453" s="24" t="s">
        <v>446</v>
      </c>
      <c r="J453" s="24" t="s">
        <v>534</v>
      </c>
      <c r="K453" s="14" t="s">
        <v>2115</v>
      </c>
      <c r="L453" s="14" t="s">
        <v>2117</v>
      </c>
      <c r="M453" s="14" t="s">
        <v>2132</v>
      </c>
      <c r="N453" s="25" t="s">
        <v>51</v>
      </c>
      <c r="O453" s="25" t="s">
        <v>266</v>
      </c>
      <c r="P453" s="142" t="s">
        <v>3065</v>
      </c>
      <c r="Q453" s="14" t="s">
        <v>45</v>
      </c>
      <c r="R453" s="22"/>
      <c r="S453" s="26">
        <v>40000</v>
      </c>
      <c r="T453" s="26">
        <v>0</v>
      </c>
      <c r="U453" s="26">
        <v>0</v>
      </c>
      <c r="V453" s="26">
        <v>0</v>
      </c>
      <c r="W453" s="26">
        <v>0</v>
      </c>
      <c r="X453" s="26">
        <v>0</v>
      </c>
      <c r="Y453" s="26">
        <v>0</v>
      </c>
      <c r="Z453" s="26">
        <v>0</v>
      </c>
      <c r="AA453" s="31">
        <v>0</v>
      </c>
      <c r="AB453" s="31">
        <v>0</v>
      </c>
      <c r="AC453" s="31">
        <v>0</v>
      </c>
      <c r="AD453" s="31">
        <v>0</v>
      </c>
      <c r="AE453" s="16" t="s">
        <v>41</v>
      </c>
      <c r="AF453" s="27">
        <v>0</v>
      </c>
      <c r="AG453" s="27">
        <v>0</v>
      </c>
      <c r="AH453" s="27">
        <v>0</v>
      </c>
      <c r="AI453" s="27">
        <v>0</v>
      </c>
      <c r="AJ453" s="27">
        <v>0</v>
      </c>
      <c r="AK453" s="27">
        <v>0</v>
      </c>
      <c r="AL453" s="27">
        <v>0</v>
      </c>
      <c r="AM453" s="15">
        <v>0</v>
      </c>
      <c r="AN453" s="15">
        <v>0</v>
      </c>
      <c r="AO453" s="15">
        <v>0</v>
      </c>
      <c r="AP453" s="15">
        <v>0</v>
      </c>
      <c r="AQ453" s="13"/>
      <c r="AR453" s="12">
        <f t="shared" si="149"/>
        <v>1</v>
      </c>
      <c r="AS453" s="12">
        <f t="shared" si="150"/>
        <v>0</v>
      </c>
      <c r="AT453" s="12" t="str">
        <f t="shared" si="162"/>
        <v>B5</v>
      </c>
      <c r="AU453" s="9">
        <f t="shared" si="163"/>
        <v>6</v>
      </c>
      <c r="AV453" s="4">
        <f t="shared" si="151"/>
        <v>0</v>
      </c>
      <c r="AW453" s="4">
        <f t="shared" si="152"/>
        <v>1</v>
      </c>
      <c r="AX453" s="4">
        <f t="shared" si="153"/>
        <v>1</v>
      </c>
      <c r="AY453" s="4">
        <f t="shared" si="154"/>
        <v>0</v>
      </c>
      <c r="AZ453" s="4">
        <f t="shared" si="155"/>
        <v>0</v>
      </c>
      <c r="BA453" s="4">
        <f t="shared" si="156"/>
        <v>1</v>
      </c>
      <c r="BB453" s="4">
        <f t="shared" si="157"/>
        <v>1</v>
      </c>
      <c r="BC453" s="7">
        <f t="shared" si="158"/>
        <v>0</v>
      </c>
      <c r="BD453" s="7">
        <f t="shared" si="164"/>
        <v>1</v>
      </c>
      <c r="BE453" s="7">
        <f t="shared" si="165"/>
        <v>0</v>
      </c>
      <c r="BF453" s="7">
        <f t="shared" si="166"/>
        <v>0</v>
      </c>
      <c r="BG453" s="7">
        <f t="shared" si="167"/>
        <v>1</v>
      </c>
      <c r="BH453" s="4">
        <f t="shared" si="168"/>
        <v>1</v>
      </c>
      <c r="BI453" s="4">
        <f t="shared" si="159"/>
        <v>1</v>
      </c>
      <c r="BJ453" s="4">
        <f t="shared" si="160"/>
        <v>0</v>
      </c>
      <c r="BK453" s="4">
        <f t="shared" si="161"/>
        <v>1</v>
      </c>
    </row>
    <row r="454" spans="1:63" ht="90" customHeight="1" x14ac:dyDescent="0.25">
      <c r="A454" s="17" t="s">
        <v>440</v>
      </c>
      <c r="B454" s="23" t="s">
        <v>441</v>
      </c>
      <c r="C454" s="23" t="s">
        <v>601</v>
      </c>
      <c r="D454" s="18"/>
      <c r="E454" s="23" t="s">
        <v>2871</v>
      </c>
      <c r="F454" s="24" t="s">
        <v>2871</v>
      </c>
      <c r="G454" s="24" t="s">
        <v>594</v>
      </c>
      <c r="H454" s="14" t="s">
        <v>2893</v>
      </c>
      <c r="I454" s="24" t="s">
        <v>446</v>
      </c>
      <c r="J454" s="24" t="s">
        <v>534</v>
      </c>
      <c r="K454" s="14" t="s">
        <v>2115</v>
      </c>
      <c r="L454" s="14" t="s">
        <v>2117</v>
      </c>
      <c r="M454" s="14" t="s">
        <v>2130</v>
      </c>
      <c r="N454" s="25" t="s">
        <v>51</v>
      </c>
      <c r="O454" s="25" t="s">
        <v>266</v>
      </c>
      <c r="P454" s="142" t="s">
        <v>3065</v>
      </c>
      <c r="Q454" s="14" t="s">
        <v>45</v>
      </c>
      <c r="R454" s="22"/>
      <c r="S454" s="26">
        <v>90000</v>
      </c>
      <c r="T454" s="26">
        <v>0</v>
      </c>
      <c r="U454" s="26">
        <v>0</v>
      </c>
      <c r="V454" s="26">
        <v>0</v>
      </c>
      <c r="W454" s="26">
        <v>0</v>
      </c>
      <c r="X454" s="26">
        <v>0</v>
      </c>
      <c r="Y454" s="26">
        <v>0</v>
      </c>
      <c r="Z454" s="26">
        <v>0</v>
      </c>
      <c r="AA454" s="31">
        <v>0</v>
      </c>
      <c r="AB454" s="31">
        <v>0</v>
      </c>
      <c r="AC454" s="31">
        <v>0</v>
      </c>
      <c r="AD454" s="31">
        <v>0</v>
      </c>
      <c r="AE454" s="16" t="s">
        <v>41</v>
      </c>
      <c r="AF454" s="27">
        <v>0</v>
      </c>
      <c r="AG454" s="27">
        <v>0</v>
      </c>
      <c r="AH454" s="27">
        <v>0</v>
      </c>
      <c r="AI454" s="27">
        <v>0</v>
      </c>
      <c r="AJ454" s="27">
        <v>0</v>
      </c>
      <c r="AK454" s="27">
        <v>0</v>
      </c>
      <c r="AL454" s="27">
        <v>0</v>
      </c>
      <c r="AM454" s="15">
        <v>0</v>
      </c>
      <c r="AN454" s="15">
        <v>0</v>
      </c>
      <c r="AO454" s="15">
        <v>0</v>
      </c>
      <c r="AP454" s="15">
        <v>0</v>
      </c>
      <c r="AQ454" s="13"/>
      <c r="AR454" s="12">
        <f t="shared" si="149"/>
        <v>1</v>
      </c>
      <c r="AS454" s="12">
        <f t="shared" si="150"/>
        <v>0</v>
      </c>
      <c r="AT454" s="12" t="str">
        <f t="shared" si="162"/>
        <v>B3</v>
      </c>
      <c r="AU454" s="9">
        <f t="shared" si="163"/>
        <v>6</v>
      </c>
      <c r="AV454" s="4">
        <f t="shared" si="151"/>
        <v>0</v>
      </c>
      <c r="AW454" s="4">
        <f t="shared" si="152"/>
        <v>1</v>
      </c>
      <c r="AX454" s="4">
        <f t="shared" si="153"/>
        <v>1</v>
      </c>
      <c r="AY454" s="4">
        <f t="shared" si="154"/>
        <v>0</v>
      </c>
      <c r="AZ454" s="4">
        <f t="shared" si="155"/>
        <v>0</v>
      </c>
      <c r="BA454" s="4">
        <f t="shared" si="156"/>
        <v>1</v>
      </c>
      <c r="BB454" s="4">
        <f t="shared" si="157"/>
        <v>1</v>
      </c>
      <c r="BC454" s="7">
        <f t="shared" si="158"/>
        <v>0</v>
      </c>
      <c r="BD454" s="7">
        <f t="shared" si="164"/>
        <v>1</v>
      </c>
      <c r="BE454" s="7">
        <f t="shared" si="165"/>
        <v>0</v>
      </c>
      <c r="BF454" s="7">
        <f t="shared" si="166"/>
        <v>0</v>
      </c>
      <c r="BG454" s="7">
        <f t="shared" si="167"/>
        <v>1</v>
      </c>
      <c r="BH454" s="4">
        <f t="shared" si="168"/>
        <v>1</v>
      </c>
      <c r="BI454" s="4">
        <f t="shared" si="159"/>
        <v>1</v>
      </c>
      <c r="BJ454" s="4">
        <f t="shared" si="160"/>
        <v>0</v>
      </c>
      <c r="BK454" s="4">
        <f t="shared" si="161"/>
        <v>1</v>
      </c>
    </row>
    <row r="455" spans="1:63" ht="90" customHeight="1" x14ac:dyDescent="0.25">
      <c r="A455" s="54" t="s">
        <v>1012</v>
      </c>
      <c r="B455" s="55" t="s">
        <v>1125</v>
      </c>
      <c r="C455" s="55" t="s">
        <v>1126</v>
      </c>
      <c r="D455" s="56">
        <v>1</v>
      </c>
      <c r="E455" s="55" t="s">
        <v>1127</v>
      </c>
      <c r="F455" s="29" t="s">
        <v>1128</v>
      </c>
      <c r="G455" s="29" t="s">
        <v>2682</v>
      </c>
      <c r="H455" s="14" t="s">
        <v>2893</v>
      </c>
      <c r="I455" s="29" t="s">
        <v>2061</v>
      </c>
      <c r="J455" s="29" t="s">
        <v>2683</v>
      </c>
      <c r="K455" s="14" t="s">
        <v>2115</v>
      </c>
      <c r="L455" s="14" t="s">
        <v>2117</v>
      </c>
      <c r="M455" s="14" t="s">
        <v>2130</v>
      </c>
      <c r="N455" s="25" t="s">
        <v>51</v>
      </c>
      <c r="O455" s="25" t="s">
        <v>2543</v>
      </c>
      <c r="P455" s="142" t="s">
        <v>3065</v>
      </c>
      <c r="Q455" s="14" t="s">
        <v>111</v>
      </c>
      <c r="R455" s="22">
        <v>1</v>
      </c>
      <c r="S455" s="57">
        <v>516000</v>
      </c>
      <c r="T455" s="57">
        <v>36000</v>
      </c>
      <c r="U455" s="57">
        <v>0</v>
      </c>
      <c r="V455" s="57">
        <v>400000</v>
      </c>
      <c r="W455" s="57">
        <v>116000</v>
      </c>
      <c r="X455" s="26">
        <v>0</v>
      </c>
      <c r="Y455" s="26">
        <v>0</v>
      </c>
      <c r="Z455" s="57">
        <v>0</v>
      </c>
      <c r="AA455" s="31">
        <v>0</v>
      </c>
      <c r="AB455" s="31">
        <v>0</v>
      </c>
      <c r="AC455" s="31">
        <v>0</v>
      </c>
      <c r="AD455" s="31">
        <v>0</v>
      </c>
      <c r="AE455" s="16" t="s">
        <v>41</v>
      </c>
      <c r="AF455" s="57">
        <v>0</v>
      </c>
      <c r="AG455" s="57">
        <v>0</v>
      </c>
      <c r="AH455" s="57">
        <v>0</v>
      </c>
      <c r="AI455" s="57">
        <v>0</v>
      </c>
      <c r="AJ455" s="57">
        <v>0</v>
      </c>
      <c r="AK455" s="57">
        <v>0</v>
      </c>
      <c r="AL455" s="57">
        <v>0</v>
      </c>
      <c r="AM455" s="15">
        <v>0</v>
      </c>
      <c r="AN455" s="15">
        <v>0</v>
      </c>
      <c r="AO455" s="15">
        <v>0</v>
      </c>
      <c r="AP455" s="15">
        <v>0</v>
      </c>
      <c r="AQ455" s="29"/>
      <c r="AR455" s="12">
        <f t="shared" ref="AR455:AR518" si="169">IF(S455&lt;100000,1,0)</f>
        <v>0</v>
      </c>
      <c r="AS455" s="12">
        <f t="shared" ref="AS455:AS518" si="170">IF(S455&gt;1000000,1,0)</f>
        <v>0</v>
      </c>
      <c r="AT455" s="12" t="str">
        <f t="shared" si="162"/>
        <v>B3</v>
      </c>
      <c r="AU455" s="9">
        <f t="shared" si="163"/>
        <v>7</v>
      </c>
      <c r="AV455" s="4">
        <f t="shared" ref="AV455:AV518" si="171">IF(S455=SUM(U455:AD455),1,0)</f>
        <v>1</v>
      </c>
      <c r="AW455" s="4">
        <f t="shared" ref="AW455:AW518" si="172">IF(AF455=SUM(AG455:AP455),1,0)</f>
        <v>1</v>
      </c>
      <c r="AX455" s="4">
        <f t="shared" ref="AX455:AX518" si="173">IF(T455&lt;0.05*S455,1,0)</f>
        <v>0</v>
      </c>
      <c r="AY455" s="4">
        <f t="shared" ref="AY455:AY518" si="174">IF(IF(ISBLANK(A455),0,IF(ISBLANK(B455),0,IF(ISBLANK(C455),0,IF(ISBLANK(D455),0))))=FALSE,1,0)</f>
        <v>1</v>
      </c>
      <c r="AZ455" s="4">
        <f t="shared" ref="AZ455:AZ518" si="175">IF(IF(ISBLANK(E455),0,IF(ISBLANK(F455),0,IF(ISBLANK(G455),0,IF(ISBLANK(K455),0,IF(ISBLANK(L455),0,IF(ISBLANK(M455),0,IF(ISBLANK(N455),0,IF(ISBLANK(O455),0,IF(ISBLANK(Q455),0,IF(ISBLANK(R455),0))))))))))=FALSE,1,0)</f>
        <v>1</v>
      </c>
      <c r="BA455" s="4">
        <f t="shared" ref="BA455:BA518" si="176">IF(OR(BB455=1,BC455=1),1,0)</f>
        <v>1</v>
      </c>
      <c r="BB455" s="4">
        <f t="shared" ref="BB455:BB518" si="177">IF(AND(AS455=0,H455="n/a"),1,0)</f>
        <v>1</v>
      </c>
      <c r="BC455" s="7">
        <f t="shared" ref="BC455:BC518" si="178">IF(AND(AS455=1,ISBLANK(H455)=FALSE),1,0)</f>
        <v>0</v>
      </c>
      <c r="BD455" s="7">
        <f t="shared" si="164"/>
        <v>1</v>
      </c>
      <c r="BE455" s="7">
        <f t="shared" si="165"/>
        <v>0</v>
      </c>
      <c r="BF455" s="7">
        <f t="shared" si="166"/>
        <v>0</v>
      </c>
      <c r="BG455" s="7">
        <f t="shared" si="167"/>
        <v>1</v>
      </c>
      <c r="BH455" s="4">
        <f t="shared" si="168"/>
        <v>1</v>
      </c>
      <c r="BI455" s="4">
        <f t="shared" ref="BI455:BI518" si="179">IF(OR(BJ455=1,BK455=1),1,0)</f>
        <v>0</v>
      </c>
      <c r="BJ455" s="4">
        <f t="shared" ref="BJ455:BJ518" si="180">IF((AND(Q455="áno",OR(N455="07 V realizácii",N455="08 Realizované",N455="06 Pred vyhlásením verejného obstarávania"))),1,0)</f>
        <v>0</v>
      </c>
      <c r="BK455" s="4">
        <f t="shared" ref="BK455:BK518" si="181">IF((AND(Q455="nie",OR(N455="01 Investičný zámer",N455="02 Analýza / podkladová štúdia k investičnému zámeru",N455="03 Projektová dokumentácia k dispozícii - pre územné rozhodnutie",N455="04 Projektová dokumentácia k dispozícii - pre stavebné povolenie",N455="05 Projektová dokumentácia k dispozícii - pre realizáciu stavby"))),1,0)</f>
        <v>0</v>
      </c>
    </row>
    <row r="456" spans="1:63" ht="90" customHeight="1" x14ac:dyDescent="0.25">
      <c r="A456" s="17" t="s">
        <v>112</v>
      </c>
      <c r="B456" s="23" t="s">
        <v>113</v>
      </c>
      <c r="C456" s="23" t="s">
        <v>170</v>
      </c>
      <c r="D456" s="18">
        <v>7</v>
      </c>
      <c r="E456" s="23" t="s">
        <v>171</v>
      </c>
      <c r="F456" s="24" t="s">
        <v>172</v>
      </c>
      <c r="G456" s="24" t="s">
        <v>173</v>
      </c>
      <c r="H456" s="14" t="s">
        <v>2893</v>
      </c>
      <c r="I456" s="24" t="s">
        <v>174</v>
      </c>
      <c r="J456" s="24" t="s">
        <v>175</v>
      </c>
      <c r="K456" s="25" t="s">
        <v>2114</v>
      </c>
      <c r="L456" s="25" t="s">
        <v>2119</v>
      </c>
      <c r="M456" s="25" t="s">
        <v>2134</v>
      </c>
      <c r="N456" s="25" t="s">
        <v>51</v>
      </c>
      <c r="O456" s="25" t="s">
        <v>44</v>
      </c>
      <c r="P456" s="142" t="s">
        <v>3065</v>
      </c>
      <c r="Q456" s="14" t="s">
        <v>45</v>
      </c>
      <c r="R456" s="30">
        <v>1</v>
      </c>
      <c r="S456" s="31">
        <v>22000</v>
      </c>
      <c r="T456" s="31">
        <v>2000</v>
      </c>
      <c r="U456" s="31">
        <v>0</v>
      </c>
      <c r="V456" s="31">
        <v>22000</v>
      </c>
      <c r="W456" s="31">
        <v>0</v>
      </c>
      <c r="X456" s="31">
        <v>0</v>
      </c>
      <c r="Y456" s="31">
        <v>0</v>
      </c>
      <c r="Z456" s="31">
        <v>0</v>
      </c>
      <c r="AA456" s="31">
        <v>0</v>
      </c>
      <c r="AB456" s="31">
        <v>0</v>
      </c>
      <c r="AC456" s="31">
        <v>0</v>
      </c>
      <c r="AD456" s="31">
        <v>0</v>
      </c>
      <c r="AE456" s="16" t="s">
        <v>41</v>
      </c>
      <c r="AF456" s="31">
        <v>0</v>
      </c>
      <c r="AG456" s="31">
        <v>0</v>
      </c>
      <c r="AH456" s="31">
        <v>0</v>
      </c>
      <c r="AI456" s="31">
        <v>0</v>
      </c>
      <c r="AJ456" s="31">
        <v>0</v>
      </c>
      <c r="AK456" s="31">
        <v>0</v>
      </c>
      <c r="AL456" s="31">
        <v>0</v>
      </c>
      <c r="AM456" s="15">
        <v>0</v>
      </c>
      <c r="AN456" s="15">
        <v>0</v>
      </c>
      <c r="AO456" s="15">
        <v>0</v>
      </c>
      <c r="AP456" s="15">
        <v>0</v>
      </c>
      <c r="AQ456" s="24"/>
      <c r="AR456" s="12">
        <f t="shared" si="169"/>
        <v>1</v>
      </c>
      <c r="AS456" s="12">
        <f t="shared" si="170"/>
        <v>0</v>
      </c>
      <c r="AT456" s="12" t="str">
        <f t="shared" si="162"/>
        <v>C2</v>
      </c>
      <c r="AU456" s="9">
        <f t="shared" si="163"/>
        <v>8</v>
      </c>
      <c r="AV456" s="4">
        <f t="shared" si="171"/>
        <v>1</v>
      </c>
      <c r="AW456" s="4">
        <f t="shared" si="172"/>
        <v>1</v>
      </c>
      <c r="AX456" s="4">
        <f t="shared" si="173"/>
        <v>0</v>
      </c>
      <c r="AY456" s="4">
        <f t="shared" si="174"/>
        <v>1</v>
      </c>
      <c r="AZ456" s="4">
        <f t="shared" si="175"/>
        <v>1</v>
      </c>
      <c r="BA456" s="4">
        <f t="shared" si="176"/>
        <v>1</v>
      </c>
      <c r="BB456" s="4">
        <f t="shared" si="177"/>
        <v>1</v>
      </c>
      <c r="BC456" s="7">
        <f t="shared" si="178"/>
        <v>0</v>
      </c>
      <c r="BD456" s="7">
        <f t="shared" si="164"/>
        <v>1</v>
      </c>
      <c r="BE456" s="7">
        <f t="shared" si="165"/>
        <v>0</v>
      </c>
      <c r="BF456" s="7">
        <f t="shared" si="166"/>
        <v>1</v>
      </c>
      <c r="BG456" s="7">
        <f t="shared" si="167"/>
        <v>0</v>
      </c>
      <c r="BH456" s="4">
        <f t="shared" si="168"/>
        <v>1</v>
      </c>
      <c r="BI456" s="4">
        <f t="shared" si="179"/>
        <v>1</v>
      </c>
      <c r="BJ456" s="4">
        <f t="shared" si="180"/>
        <v>0</v>
      </c>
      <c r="BK456" s="4">
        <f t="shared" si="181"/>
        <v>1</v>
      </c>
    </row>
    <row r="457" spans="1:63" ht="89.25" customHeight="1" x14ac:dyDescent="0.25">
      <c r="A457" s="54" t="s">
        <v>1012</v>
      </c>
      <c r="B457" s="55" t="s">
        <v>1243</v>
      </c>
      <c r="C457" s="55" t="s">
        <v>2792</v>
      </c>
      <c r="D457" s="56">
        <v>20</v>
      </c>
      <c r="E457" s="55" t="s">
        <v>2793</v>
      </c>
      <c r="F457" s="29" t="s">
        <v>2794</v>
      </c>
      <c r="G457" s="29" t="s">
        <v>2795</v>
      </c>
      <c r="H457" s="14" t="s">
        <v>2893</v>
      </c>
      <c r="I457" s="29" t="s">
        <v>2789</v>
      </c>
      <c r="J457" s="29" t="s">
        <v>2790</v>
      </c>
      <c r="K457" s="14" t="s">
        <v>2115</v>
      </c>
      <c r="L457" s="25" t="s">
        <v>2122</v>
      </c>
      <c r="M457" s="25" t="s">
        <v>2149</v>
      </c>
      <c r="N457" s="25" t="s">
        <v>51</v>
      </c>
      <c r="O457" s="25" t="s">
        <v>44</v>
      </c>
      <c r="P457" s="142" t="s">
        <v>3065</v>
      </c>
      <c r="Q457" s="14" t="s">
        <v>45</v>
      </c>
      <c r="R457" s="22">
        <v>1</v>
      </c>
      <c r="S457" s="57">
        <v>0</v>
      </c>
      <c r="T457" s="57">
        <v>0</v>
      </c>
      <c r="U457" s="57">
        <v>0</v>
      </c>
      <c r="V457" s="57">
        <v>0</v>
      </c>
      <c r="W457" s="57">
        <v>0</v>
      </c>
      <c r="X457" s="57">
        <v>0</v>
      </c>
      <c r="Y457" s="57">
        <v>0</v>
      </c>
      <c r="Z457" s="57">
        <v>0</v>
      </c>
      <c r="AA457" s="31">
        <v>0</v>
      </c>
      <c r="AB457" s="31">
        <v>0</v>
      </c>
      <c r="AC457" s="31">
        <v>0</v>
      </c>
      <c r="AD457" s="31">
        <v>0</v>
      </c>
      <c r="AE457" s="16" t="s">
        <v>2796</v>
      </c>
      <c r="AF457" s="57">
        <v>6300</v>
      </c>
      <c r="AG457" s="57">
        <v>0</v>
      </c>
      <c r="AH457" s="57">
        <v>0</v>
      </c>
      <c r="AI457" s="57">
        <v>6300</v>
      </c>
      <c r="AJ457" s="57">
        <v>0</v>
      </c>
      <c r="AK457" s="57">
        <v>0</v>
      </c>
      <c r="AL457" s="57">
        <v>0</v>
      </c>
      <c r="AM457" s="15">
        <v>0</v>
      </c>
      <c r="AN457" s="15">
        <v>0</v>
      </c>
      <c r="AO457" s="15">
        <v>0</v>
      </c>
      <c r="AP457" s="15">
        <v>0</v>
      </c>
      <c r="AQ457" s="29"/>
      <c r="AR457" s="12">
        <f t="shared" si="169"/>
        <v>1</v>
      </c>
      <c r="AS457" s="12">
        <f t="shared" si="170"/>
        <v>0</v>
      </c>
      <c r="AT457" s="12" t="str">
        <f t="shared" si="162"/>
        <v>F3</v>
      </c>
      <c r="AU457" s="9">
        <f t="shared" si="163"/>
        <v>8</v>
      </c>
      <c r="AV457" s="4">
        <f t="shared" si="171"/>
        <v>1</v>
      </c>
      <c r="AW457" s="4">
        <f t="shared" si="172"/>
        <v>1</v>
      </c>
      <c r="AX457" s="4">
        <f t="shared" si="173"/>
        <v>0</v>
      </c>
      <c r="AY457" s="4">
        <f t="shared" si="174"/>
        <v>1</v>
      </c>
      <c r="AZ457" s="4">
        <f t="shared" si="175"/>
        <v>1</v>
      </c>
      <c r="BA457" s="4">
        <f t="shared" si="176"/>
        <v>1</v>
      </c>
      <c r="BB457" s="4">
        <f t="shared" si="177"/>
        <v>1</v>
      </c>
      <c r="BC457" s="7">
        <f t="shared" si="178"/>
        <v>0</v>
      </c>
      <c r="BD457" s="7">
        <f t="shared" si="164"/>
        <v>1</v>
      </c>
      <c r="BE457" s="7">
        <f t="shared" si="165"/>
        <v>0</v>
      </c>
      <c r="BF457" s="7">
        <f t="shared" si="166"/>
        <v>0</v>
      </c>
      <c r="BG457" s="7">
        <f t="shared" si="167"/>
        <v>1</v>
      </c>
      <c r="BH457" s="4">
        <f t="shared" si="168"/>
        <v>1</v>
      </c>
      <c r="BI457" s="4">
        <f t="shared" si="179"/>
        <v>1</v>
      </c>
      <c r="BJ457" s="4">
        <f t="shared" si="180"/>
        <v>0</v>
      </c>
      <c r="BK457" s="4">
        <f t="shared" si="181"/>
        <v>1</v>
      </c>
    </row>
    <row r="458" spans="1:63" ht="90" customHeight="1" x14ac:dyDescent="0.25">
      <c r="A458" s="54" t="s">
        <v>1012</v>
      </c>
      <c r="B458" s="55" t="s">
        <v>1243</v>
      </c>
      <c r="C458" s="55" t="s">
        <v>2772</v>
      </c>
      <c r="D458" s="56">
        <v>17</v>
      </c>
      <c r="E458" s="55" t="s">
        <v>2773</v>
      </c>
      <c r="F458" s="29" t="s">
        <v>2774</v>
      </c>
      <c r="G458" s="29" t="s">
        <v>2775</v>
      </c>
      <c r="H458" s="14" t="s">
        <v>2893</v>
      </c>
      <c r="I458" s="29" t="s">
        <v>2776</v>
      </c>
      <c r="J458" s="29" t="s">
        <v>2777</v>
      </c>
      <c r="K458" s="14" t="s">
        <v>2115</v>
      </c>
      <c r="L458" s="25" t="s">
        <v>2122</v>
      </c>
      <c r="M458" s="25" t="s">
        <v>2148</v>
      </c>
      <c r="N458" s="25" t="s">
        <v>51</v>
      </c>
      <c r="O458" s="25" t="s">
        <v>44</v>
      </c>
      <c r="P458" s="142" t="s">
        <v>3065</v>
      </c>
      <c r="Q458" s="14" t="s">
        <v>45</v>
      </c>
      <c r="R458" s="22">
        <v>1</v>
      </c>
      <c r="S458" s="57">
        <v>0</v>
      </c>
      <c r="T458" s="57">
        <v>0</v>
      </c>
      <c r="U458" s="57">
        <v>0</v>
      </c>
      <c r="V458" s="57">
        <v>0</v>
      </c>
      <c r="W458" s="57">
        <v>0</v>
      </c>
      <c r="X458" s="57">
        <v>0</v>
      </c>
      <c r="Y458" s="57">
        <v>0</v>
      </c>
      <c r="Z458" s="57">
        <v>0</v>
      </c>
      <c r="AA458" s="31">
        <v>0</v>
      </c>
      <c r="AB458" s="31">
        <v>0</v>
      </c>
      <c r="AC458" s="31">
        <v>0</v>
      </c>
      <c r="AD458" s="31">
        <v>0</v>
      </c>
      <c r="AE458" s="16" t="s">
        <v>2778</v>
      </c>
      <c r="AF458" s="57">
        <v>10000</v>
      </c>
      <c r="AG458" s="57">
        <v>0</v>
      </c>
      <c r="AH458" s="57">
        <v>0</v>
      </c>
      <c r="AI458" s="57">
        <v>10000</v>
      </c>
      <c r="AJ458" s="57">
        <v>0</v>
      </c>
      <c r="AK458" s="57">
        <v>0</v>
      </c>
      <c r="AL458" s="57">
        <v>0</v>
      </c>
      <c r="AM458" s="15">
        <v>0</v>
      </c>
      <c r="AN458" s="15">
        <v>0</v>
      </c>
      <c r="AO458" s="15">
        <v>0</v>
      </c>
      <c r="AP458" s="15">
        <v>0</v>
      </c>
      <c r="AQ458" s="29"/>
      <c r="AR458" s="12">
        <f t="shared" si="169"/>
        <v>1</v>
      </c>
      <c r="AS458" s="12">
        <f t="shared" si="170"/>
        <v>0</v>
      </c>
      <c r="AT458" s="12" t="str">
        <f t="shared" si="162"/>
        <v>F2</v>
      </c>
      <c r="AU458" s="9">
        <f t="shared" si="163"/>
        <v>8</v>
      </c>
      <c r="AV458" s="4">
        <f t="shared" si="171"/>
        <v>1</v>
      </c>
      <c r="AW458" s="4">
        <f t="shared" si="172"/>
        <v>1</v>
      </c>
      <c r="AX458" s="4">
        <f t="shared" si="173"/>
        <v>0</v>
      </c>
      <c r="AY458" s="4">
        <f t="shared" si="174"/>
        <v>1</v>
      </c>
      <c r="AZ458" s="4">
        <f t="shared" si="175"/>
        <v>1</v>
      </c>
      <c r="BA458" s="4">
        <f t="shared" si="176"/>
        <v>1</v>
      </c>
      <c r="BB458" s="4">
        <f t="shared" si="177"/>
        <v>1</v>
      </c>
      <c r="BC458" s="7">
        <f t="shared" si="178"/>
        <v>0</v>
      </c>
      <c r="BD458" s="7">
        <f t="shared" si="164"/>
        <v>1</v>
      </c>
      <c r="BE458" s="7">
        <f t="shared" si="165"/>
        <v>0</v>
      </c>
      <c r="BF458" s="7">
        <f t="shared" si="166"/>
        <v>0</v>
      </c>
      <c r="BG458" s="7">
        <f t="shared" si="167"/>
        <v>1</v>
      </c>
      <c r="BH458" s="4">
        <f t="shared" si="168"/>
        <v>1</v>
      </c>
      <c r="BI458" s="4">
        <f t="shared" si="179"/>
        <v>1</v>
      </c>
      <c r="BJ458" s="4">
        <f t="shared" si="180"/>
        <v>0</v>
      </c>
      <c r="BK458" s="4">
        <f t="shared" si="181"/>
        <v>1</v>
      </c>
    </row>
    <row r="459" spans="1:63" ht="90" customHeight="1" x14ac:dyDescent="0.25">
      <c r="A459" s="54" t="s">
        <v>1012</v>
      </c>
      <c r="B459" s="55" t="s">
        <v>1141</v>
      </c>
      <c r="C459" s="55" t="s">
        <v>1152</v>
      </c>
      <c r="D459" s="56">
        <v>2</v>
      </c>
      <c r="E459" s="55" t="s">
        <v>1153</v>
      </c>
      <c r="F459" s="29" t="s">
        <v>1154</v>
      </c>
      <c r="G459" s="29" t="s">
        <v>1155</v>
      </c>
      <c r="H459" s="29"/>
      <c r="I459" s="29" t="s">
        <v>2029</v>
      </c>
      <c r="J459" s="29" t="s">
        <v>1156</v>
      </c>
      <c r="K459" s="14" t="s">
        <v>2115</v>
      </c>
      <c r="L459" s="25" t="s">
        <v>2116</v>
      </c>
      <c r="M459" s="25" t="s">
        <v>2125</v>
      </c>
      <c r="N459" s="25" t="s">
        <v>51</v>
      </c>
      <c r="O459" s="25" t="s">
        <v>44</v>
      </c>
      <c r="P459" s="142" t="s">
        <v>3065</v>
      </c>
      <c r="Q459" s="14" t="s">
        <v>45</v>
      </c>
      <c r="R459" s="22">
        <v>1</v>
      </c>
      <c r="S459" s="57">
        <v>5405000</v>
      </c>
      <c r="T459" s="57">
        <v>280000</v>
      </c>
      <c r="U459" s="57">
        <v>0</v>
      </c>
      <c r="V459" s="57">
        <v>136000</v>
      </c>
      <c r="W459" s="57">
        <v>464000</v>
      </c>
      <c r="X459" s="57">
        <v>60000</v>
      </c>
      <c r="Y459" s="57">
        <v>905000</v>
      </c>
      <c r="Z459" s="57">
        <v>720000</v>
      </c>
      <c r="AA459" s="57">
        <v>1100000</v>
      </c>
      <c r="AB459" s="57">
        <v>615000</v>
      </c>
      <c r="AC459" s="57">
        <v>645000</v>
      </c>
      <c r="AD459" s="57">
        <v>760000</v>
      </c>
      <c r="AE459" s="16" t="s">
        <v>2699</v>
      </c>
      <c r="AF459" s="57">
        <v>2067000</v>
      </c>
      <c r="AG459" s="57">
        <v>0</v>
      </c>
      <c r="AH459" s="57">
        <v>350000</v>
      </c>
      <c r="AI459" s="57">
        <v>493000</v>
      </c>
      <c r="AJ459" s="57">
        <v>177000</v>
      </c>
      <c r="AK459" s="57">
        <v>176000</v>
      </c>
      <c r="AL459" s="57">
        <v>189000</v>
      </c>
      <c r="AM459" s="57">
        <v>178000</v>
      </c>
      <c r="AN459" s="57">
        <v>147000</v>
      </c>
      <c r="AO459" s="57">
        <v>179000</v>
      </c>
      <c r="AP459" s="57">
        <v>178000</v>
      </c>
      <c r="AQ459" s="29" t="s">
        <v>1157</v>
      </c>
      <c r="AR459" s="12">
        <f t="shared" si="169"/>
        <v>0</v>
      </c>
      <c r="AS459" s="12">
        <f t="shared" si="170"/>
        <v>1</v>
      </c>
      <c r="AT459" s="12" t="str">
        <f t="shared" ref="AT459:AT522" si="182">LEFT(M459,(FIND(" ",M459,1)-1))</f>
        <v>A2</v>
      </c>
      <c r="AU459" s="9">
        <f t="shared" ref="AU459:AU522" si="183">AV459+AW459+AX459+AY459+AZ459+BA459+BD459+BH459+BI459</f>
        <v>7</v>
      </c>
      <c r="AV459" s="4">
        <f t="shared" si="171"/>
        <v>1</v>
      </c>
      <c r="AW459" s="4">
        <f t="shared" si="172"/>
        <v>1</v>
      </c>
      <c r="AX459" s="4">
        <f t="shared" si="173"/>
        <v>0</v>
      </c>
      <c r="AY459" s="4">
        <f t="shared" si="174"/>
        <v>1</v>
      </c>
      <c r="AZ459" s="4">
        <f t="shared" si="175"/>
        <v>1</v>
      </c>
      <c r="BA459" s="4">
        <f t="shared" si="176"/>
        <v>0</v>
      </c>
      <c r="BB459" s="4">
        <f t="shared" si="177"/>
        <v>0</v>
      </c>
      <c r="BC459" s="7">
        <f t="shared" si="178"/>
        <v>0</v>
      </c>
      <c r="BD459" s="7">
        <f t="shared" ref="BD459:BD522" si="184">IF(OR(BE459=1,BF459=1,BG459=1),1,0)</f>
        <v>1</v>
      </c>
      <c r="BE459" s="7">
        <f t="shared" ref="BE459:BE522" si="185">IF(AND(K459="01 Záchrana",L459="0 Odstránenie havarijného stavu",M459="0 Odstránenie havarijného stavu"),1,0)</f>
        <v>0</v>
      </c>
      <c r="BF459" s="7">
        <f t="shared" ref="BF459:BF522" si="186">IF(AND(K459="02 Hlavná činnosť",OR(M459="C1 Javisková technika",M459="C2 Osvetľovacia technika",M459="C3 Zvuková technika",M459="C4 Nahrávacia a vysielacia technika",M459="C5 Mikroporty",M459="D1 Nákup štandardnej IT techniky",M459="E1 Nákup hudobných nástrojov",M459="E2 Tvorba inscenácií, nákup umeleckých licencií",M459="E3 Akvizícia zbierkových predmetov")),1,0)</f>
        <v>0</v>
      </c>
      <c r="BG459" s="7">
        <f t="shared" ref="BG459:BG522" si="187">IF(AND(K459="03 Rozvoj",OR(M459="A1 Nákup budovy",M459="A2 Výstavba budovy",M459="A3 Dostavba budovy",M459="A4 Stavebný dozor",M459="B1 Komplexná rekonštrukcia",M459="B2 Stavebná reprofilizácia priestorov",M459="B3 Stavebná rekonštrukcia priestorov",M459="B4 Vykurovanie nehnuteľnosti",M459="B5 Rekonštrukcia extravilánu",M459="C6 Vzduchotechnika",M459="C90 Dopravné prostriedky",M459="C7 Zabezpečovacia technika",M459="C8 Mobiliár",M459="C9 Elektrické spotrebiče",M459="C91 Technické vybavenie dielní",M459="D2 Zhodnotenie existujúceho špeciálneho HW/SW",M459="D3 Obstaranie novej IT funkcionality",M459="F1 Rekonštrukcia expozičných priestorov",M459="F2 Vytvorenie novej expozície/výstavy",M459="F3 Realizácia výskumu",M459="G Reformný zámer")),1,0)</f>
        <v>1</v>
      </c>
      <c r="BH459" s="4">
        <f t="shared" ref="BH459:BH522" si="188">IF(I459="",0,1)</f>
        <v>1</v>
      </c>
      <c r="BI459" s="4">
        <f t="shared" si="179"/>
        <v>1</v>
      </c>
      <c r="BJ459" s="4">
        <f t="shared" si="180"/>
        <v>0</v>
      </c>
      <c r="BK459" s="4">
        <f t="shared" si="181"/>
        <v>1</v>
      </c>
    </row>
    <row r="460" spans="1:63" ht="90" customHeight="1" x14ac:dyDescent="0.25">
      <c r="A460" s="17" t="s">
        <v>1782</v>
      </c>
      <c r="B460" s="23" t="s">
        <v>1783</v>
      </c>
      <c r="C460" s="23" t="s">
        <v>1784</v>
      </c>
      <c r="D460" s="25">
        <v>6</v>
      </c>
      <c r="E460" s="109" t="s">
        <v>1785</v>
      </c>
      <c r="F460" s="110" t="s">
        <v>1786</v>
      </c>
      <c r="G460" s="24" t="s">
        <v>1787</v>
      </c>
      <c r="H460" s="24"/>
      <c r="I460" s="24" t="s">
        <v>1788</v>
      </c>
      <c r="J460" s="24" t="s">
        <v>1789</v>
      </c>
      <c r="K460" s="14" t="s">
        <v>2115</v>
      </c>
      <c r="L460" s="25" t="s">
        <v>2116</v>
      </c>
      <c r="M460" s="25" t="s">
        <v>2125</v>
      </c>
      <c r="N460" s="25" t="s">
        <v>51</v>
      </c>
      <c r="O460" s="25" t="s">
        <v>44</v>
      </c>
      <c r="P460" s="142" t="s">
        <v>3065</v>
      </c>
      <c r="Q460" s="14" t="s">
        <v>45</v>
      </c>
      <c r="R460" s="22">
        <v>1</v>
      </c>
      <c r="S460" s="26">
        <v>33000000</v>
      </c>
      <c r="T460" s="26">
        <v>0</v>
      </c>
      <c r="U460" s="26">
        <v>0</v>
      </c>
      <c r="V460" s="26">
        <v>200000</v>
      </c>
      <c r="W460" s="26">
        <v>460000</v>
      </c>
      <c r="X460" s="26">
        <v>10000000</v>
      </c>
      <c r="Y460" s="26">
        <v>10000000</v>
      </c>
      <c r="Z460" s="26">
        <v>12340000</v>
      </c>
      <c r="AA460" s="31">
        <v>0</v>
      </c>
      <c r="AB460" s="31">
        <v>0</v>
      </c>
      <c r="AC460" s="31">
        <v>0</v>
      </c>
      <c r="AD460" s="31">
        <v>0</v>
      </c>
      <c r="AE460" s="16" t="s">
        <v>41</v>
      </c>
      <c r="AF460" s="26">
        <v>0</v>
      </c>
      <c r="AG460" s="26">
        <v>0</v>
      </c>
      <c r="AH460" s="26">
        <v>0</v>
      </c>
      <c r="AI460" s="26">
        <v>0</v>
      </c>
      <c r="AJ460" s="26">
        <v>0</v>
      </c>
      <c r="AK460" s="26">
        <v>0</v>
      </c>
      <c r="AL460" s="26">
        <v>0</v>
      </c>
      <c r="AM460" s="15">
        <v>0</v>
      </c>
      <c r="AN460" s="15">
        <v>0</v>
      </c>
      <c r="AO460" s="15">
        <v>0</v>
      </c>
      <c r="AP460" s="15">
        <v>0</v>
      </c>
      <c r="AQ460" s="13" t="s">
        <v>1790</v>
      </c>
      <c r="AR460" s="12">
        <f t="shared" si="169"/>
        <v>0</v>
      </c>
      <c r="AS460" s="12">
        <f t="shared" si="170"/>
        <v>1</v>
      </c>
      <c r="AT460" s="12" t="str">
        <f t="shared" si="182"/>
        <v>A2</v>
      </c>
      <c r="AU460" s="9">
        <f t="shared" si="183"/>
        <v>8</v>
      </c>
      <c r="AV460" s="4">
        <f t="shared" si="171"/>
        <v>1</v>
      </c>
      <c r="AW460" s="4">
        <f t="shared" si="172"/>
        <v>1</v>
      </c>
      <c r="AX460" s="4">
        <f t="shared" si="173"/>
        <v>1</v>
      </c>
      <c r="AY460" s="4">
        <f t="shared" si="174"/>
        <v>1</v>
      </c>
      <c r="AZ460" s="4">
        <f t="shared" si="175"/>
        <v>1</v>
      </c>
      <c r="BA460" s="4">
        <f t="shared" si="176"/>
        <v>0</v>
      </c>
      <c r="BB460" s="4">
        <f t="shared" si="177"/>
        <v>0</v>
      </c>
      <c r="BC460" s="7">
        <f t="shared" si="178"/>
        <v>0</v>
      </c>
      <c r="BD460" s="7">
        <f t="shared" si="184"/>
        <v>1</v>
      </c>
      <c r="BE460" s="7">
        <f t="shared" si="185"/>
        <v>0</v>
      </c>
      <c r="BF460" s="7">
        <f t="shared" si="186"/>
        <v>0</v>
      </c>
      <c r="BG460" s="7">
        <f t="shared" si="187"/>
        <v>1</v>
      </c>
      <c r="BH460" s="4">
        <f t="shared" si="188"/>
        <v>1</v>
      </c>
      <c r="BI460" s="4">
        <f t="shared" si="179"/>
        <v>1</v>
      </c>
      <c r="BJ460" s="4">
        <f t="shared" si="180"/>
        <v>0</v>
      </c>
      <c r="BK460" s="4">
        <f t="shared" si="181"/>
        <v>1</v>
      </c>
    </row>
    <row r="461" spans="1:63" ht="90" customHeight="1" x14ac:dyDescent="0.25">
      <c r="A461" s="17" t="s">
        <v>112</v>
      </c>
      <c r="B461" s="23" t="s">
        <v>113</v>
      </c>
      <c r="C461" s="23" t="s">
        <v>151</v>
      </c>
      <c r="D461" s="25">
        <v>10</v>
      </c>
      <c r="E461" s="23" t="s">
        <v>152</v>
      </c>
      <c r="F461" s="24" t="s">
        <v>153</v>
      </c>
      <c r="G461" s="24" t="s">
        <v>154</v>
      </c>
      <c r="H461" s="14" t="s">
        <v>2893</v>
      </c>
      <c r="I461" s="24" t="s">
        <v>2029</v>
      </c>
      <c r="J461" s="24" t="s">
        <v>155</v>
      </c>
      <c r="K461" s="14" t="s">
        <v>2115</v>
      </c>
      <c r="L461" s="25" t="s">
        <v>2122</v>
      </c>
      <c r="M461" s="25" t="s">
        <v>2148</v>
      </c>
      <c r="N461" s="25" t="s">
        <v>51</v>
      </c>
      <c r="O461" s="25" t="s">
        <v>44</v>
      </c>
      <c r="P461" s="142" t="s">
        <v>3065</v>
      </c>
      <c r="Q461" s="25" t="s">
        <v>45</v>
      </c>
      <c r="R461" s="30">
        <v>1</v>
      </c>
      <c r="S461" s="26">
        <v>200000</v>
      </c>
      <c r="T461" s="26">
        <v>0</v>
      </c>
      <c r="U461" s="26">
        <v>0</v>
      </c>
      <c r="V461" s="26">
        <v>100000</v>
      </c>
      <c r="W461" s="26">
        <v>50000</v>
      </c>
      <c r="X461" s="26">
        <v>50000</v>
      </c>
      <c r="Y461" s="26">
        <v>0</v>
      </c>
      <c r="Z461" s="26">
        <v>0</v>
      </c>
      <c r="AA461" s="31">
        <v>0</v>
      </c>
      <c r="AB461" s="31">
        <v>0</v>
      </c>
      <c r="AC461" s="31">
        <v>0</v>
      </c>
      <c r="AD461" s="31">
        <v>0</v>
      </c>
      <c r="AE461" s="16" t="s">
        <v>156</v>
      </c>
      <c r="AF461" s="26">
        <v>115000</v>
      </c>
      <c r="AG461" s="26">
        <v>0</v>
      </c>
      <c r="AH461" s="26">
        <v>20000</v>
      </c>
      <c r="AI461" s="26">
        <v>20000</v>
      </c>
      <c r="AJ461" s="26">
        <v>25000</v>
      </c>
      <c r="AK461" s="26">
        <v>25000</v>
      </c>
      <c r="AL461" s="26">
        <v>25000</v>
      </c>
      <c r="AM461" s="15">
        <v>0</v>
      </c>
      <c r="AN461" s="15">
        <v>0</v>
      </c>
      <c r="AO461" s="15">
        <v>0</v>
      </c>
      <c r="AP461" s="15">
        <v>0</v>
      </c>
      <c r="AQ461" s="24"/>
      <c r="AR461" s="12">
        <f t="shared" si="169"/>
        <v>0</v>
      </c>
      <c r="AS461" s="12">
        <f t="shared" si="170"/>
        <v>0</v>
      </c>
      <c r="AT461" s="12" t="str">
        <f t="shared" si="182"/>
        <v>F2</v>
      </c>
      <c r="AU461" s="9">
        <f t="shared" si="183"/>
        <v>9</v>
      </c>
      <c r="AV461" s="4">
        <f t="shared" si="171"/>
        <v>1</v>
      </c>
      <c r="AW461" s="4">
        <f t="shared" si="172"/>
        <v>1</v>
      </c>
      <c r="AX461" s="4">
        <f t="shared" si="173"/>
        <v>1</v>
      </c>
      <c r="AY461" s="4">
        <f t="shared" si="174"/>
        <v>1</v>
      </c>
      <c r="AZ461" s="4">
        <f t="shared" si="175"/>
        <v>1</v>
      </c>
      <c r="BA461" s="4">
        <f t="shared" si="176"/>
        <v>1</v>
      </c>
      <c r="BB461" s="4">
        <f t="shared" si="177"/>
        <v>1</v>
      </c>
      <c r="BC461" s="7">
        <f t="shared" si="178"/>
        <v>0</v>
      </c>
      <c r="BD461" s="7">
        <f t="shared" si="184"/>
        <v>1</v>
      </c>
      <c r="BE461" s="7">
        <f t="shared" si="185"/>
        <v>0</v>
      </c>
      <c r="BF461" s="7">
        <f t="shared" si="186"/>
        <v>0</v>
      </c>
      <c r="BG461" s="7">
        <f t="shared" si="187"/>
        <v>1</v>
      </c>
      <c r="BH461" s="4">
        <f t="shared" si="188"/>
        <v>1</v>
      </c>
      <c r="BI461" s="4">
        <f t="shared" si="179"/>
        <v>1</v>
      </c>
      <c r="BJ461" s="4">
        <f t="shared" si="180"/>
        <v>0</v>
      </c>
      <c r="BK461" s="4">
        <f t="shared" si="181"/>
        <v>1</v>
      </c>
    </row>
    <row r="462" spans="1:63" ht="89.25" customHeight="1" x14ac:dyDescent="0.25">
      <c r="A462" s="54" t="s">
        <v>1012</v>
      </c>
      <c r="B462" s="55" t="s">
        <v>2886</v>
      </c>
      <c r="C462" s="55" t="s">
        <v>2661</v>
      </c>
      <c r="D462" s="56">
        <v>1</v>
      </c>
      <c r="E462" s="55" t="s">
        <v>2662</v>
      </c>
      <c r="F462" s="29" t="s">
        <v>2663</v>
      </c>
      <c r="G462" s="29" t="s">
        <v>2664</v>
      </c>
      <c r="H462" s="14" t="s">
        <v>2893</v>
      </c>
      <c r="I462" s="29" t="s">
        <v>2060</v>
      </c>
      <c r="J462" s="29" t="s">
        <v>2665</v>
      </c>
      <c r="K462" s="25" t="s">
        <v>2115</v>
      </c>
      <c r="L462" s="25" t="s">
        <v>2122</v>
      </c>
      <c r="M462" s="25" t="s">
        <v>2148</v>
      </c>
      <c r="N462" s="14" t="s">
        <v>279</v>
      </c>
      <c r="O462" s="25" t="s">
        <v>44</v>
      </c>
      <c r="P462" s="142" t="s">
        <v>3065</v>
      </c>
      <c r="Q462" s="14" t="s">
        <v>45</v>
      </c>
      <c r="R462" s="22">
        <v>1</v>
      </c>
      <c r="S462" s="57">
        <v>60000</v>
      </c>
      <c r="T462" s="57">
        <v>0</v>
      </c>
      <c r="U462" s="31">
        <v>0</v>
      </c>
      <c r="V462" s="36">
        <v>60000</v>
      </c>
      <c r="W462" s="26">
        <v>0</v>
      </c>
      <c r="X462" s="26">
        <v>0</v>
      </c>
      <c r="Y462" s="26">
        <v>0</v>
      </c>
      <c r="Z462" s="26">
        <v>0</v>
      </c>
      <c r="AA462" s="31">
        <v>0</v>
      </c>
      <c r="AB462" s="31">
        <v>0</v>
      </c>
      <c r="AC462" s="31">
        <v>0</v>
      </c>
      <c r="AD462" s="31">
        <v>0</v>
      </c>
      <c r="AE462" s="16" t="s">
        <v>41</v>
      </c>
      <c r="AF462" s="57">
        <v>0</v>
      </c>
      <c r="AG462" s="57">
        <v>0</v>
      </c>
      <c r="AH462" s="57">
        <v>0</v>
      </c>
      <c r="AI462" s="57">
        <v>0</v>
      </c>
      <c r="AJ462" s="57">
        <v>0</v>
      </c>
      <c r="AK462" s="57">
        <v>0</v>
      </c>
      <c r="AL462" s="57">
        <v>0</v>
      </c>
      <c r="AM462" s="15">
        <v>0</v>
      </c>
      <c r="AN462" s="15">
        <v>0</v>
      </c>
      <c r="AO462" s="15">
        <v>0</v>
      </c>
      <c r="AP462" s="15">
        <v>0</v>
      </c>
      <c r="AQ462" s="29"/>
      <c r="AR462" s="12">
        <f t="shared" si="169"/>
        <v>1</v>
      </c>
      <c r="AS462" s="12">
        <f t="shared" si="170"/>
        <v>0</v>
      </c>
      <c r="AT462" s="12" t="str">
        <f t="shared" si="182"/>
        <v>F2</v>
      </c>
      <c r="AU462" s="9">
        <f t="shared" si="183"/>
        <v>9</v>
      </c>
      <c r="AV462" s="4">
        <f t="shared" si="171"/>
        <v>1</v>
      </c>
      <c r="AW462" s="4">
        <f t="shared" si="172"/>
        <v>1</v>
      </c>
      <c r="AX462" s="4">
        <f t="shared" si="173"/>
        <v>1</v>
      </c>
      <c r="AY462" s="4">
        <f t="shared" si="174"/>
        <v>1</v>
      </c>
      <c r="AZ462" s="4">
        <f t="shared" si="175"/>
        <v>1</v>
      </c>
      <c r="BA462" s="4">
        <f t="shared" si="176"/>
        <v>1</v>
      </c>
      <c r="BB462" s="4">
        <f t="shared" si="177"/>
        <v>1</v>
      </c>
      <c r="BC462" s="7">
        <f t="shared" si="178"/>
        <v>0</v>
      </c>
      <c r="BD462" s="7">
        <f t="shared" si="184"/>
        <v>1</v>
      </c>
      <c r="BE462" s="7">
        <f t="shared" si="185"/>
        <v>0</v>
      </c>
      <c r="BF462" s="7">
        <f t="shared" si="186"/>
        <v>0</v>
      </c>
      <c r="BG462" s="7">
        <f t="shared" si="187"/>
        <v>1</v>
      </c>
      <c r="BH462" s="4">
        <f t="shared" si="188"/>
        <v>1</v>
      </c>
      <c r="BI462" s="4">
        <f t="shared" si="179"/>
        <v>1</v>
      </c>
      <c r="BJ462" s="4">
        <f t="shared" si="180"/>
        <v>0</v>
      </c>
      <c r="BK462" s="4">
        <f t="shared" si="181"/>
        <v>1</v>
      </c>
    </row>
    <row r="463" spans="1:63" ht="90.75" customHeight="1" x14ac:dyDescent="0.25">
      <c r="A463" s="17" t="s">
        <v>440</v>
      </c>
      <c r="B463" s="23" t="s">
        <v>441</v>
      </c>
      <c r="C463" s="23" t="s">
        <v>629</v>
      </c>
      <c r="D463" s="25"/>
      <c r="E463" s="23" t="s">
        <v>630</v>
      </c>
      <c r="F463" s="24" t="s">
        <v>631</v>
      </c>
      <c r="G463" s="24" t="s">
        <v>632</v>
      </c>
      <c r="H463" s="14" t="s">
        <v>2893</v>
      </c>
      <c r="I463" s="24" t="s">
        <v>446</v>
      </c>
      <c r="J463" s="24" t="s">
        <v>606</v>
      </c>
      <c r="K463" s="14" t="s">
        <v>2115</v>
      </c>
      <c r="L463" s="14" t="s">
        <v>2117</v>
      </c>
      <c r="M463" s="14" t="s">
        <v>2130</v>
      </c>
      <c r="N463" s="25" t="s">
        <v>51</v>
      </c>
      <c r="O463" s="25" t="s">
        <v>266</v>
      </c>
      <c r="P463" s="142" t="s">
        <v>3065</v>
      </c>
      <c r="Q463" s="14" t="s">
        <v>45</v>
      </c>
      <c r="R463" s="22"/>
      <c r="S463" s="26">
        <v>35000</v>
      </c>
      <c r="T463" s="26">
        <v>0</v>
      </c>
      <c r="U463" s="26">
        <v>0</v>
      </c>
      <c r="V463" s="26">
        <v>0</v>
      </c>
      <c r="W463" s="26">
        <v>0</v>
      </c>
      <c r="X463" s="26">
        <v>0</v>
      </c>
      <c r="Y463" s="26">
        <v>0</v>
      </c>
      <c r="Z463" s="26">
        <v>0</v>
      </c>
      <c r="AA463" s="31">
        <v>0</v>
      </c>
      <c r="AB463" s="31">
        <v>0</v>
      </c>
      <c r="AC463" s="31">
        <v>0</v>
      </c>
      <c r="AD463" s="31">
        <v>0</v>
      </c>
      <c r="AE463" s="16" t="s">
        <v>41</v>
      </c>
      <c r="AF463" s="26">
        <v>0</v>
      </c>
      <c r="AG463" s="26">
        <v>0</v>
      </c>
      <c r="AH463" s="26">
        <v>0</v>
      </c>
      <c r="AI463" s="26">
        <v>0</v>
      </c>
      <c r="AJ463" s="26">
        <v>0</v>
      </c>
      <c r="AK463" s="26">
        <v>0</v>
      </c>
      <c r="AL463" s="26">
        <v>0</v>
      </c>
      <c r="AM463" s="15">
        <v>0</v>
      </c>
      <c r="AN463" s="15">
        <v>0</v>
      </c>
      <c r="AO463" s="15">
        <v>0</v>
      </c>
      <c r="AP463" s="15">
        <v>0</v>
      </c>
      <c r="AQ463" s="13"/>
      <c r="AR463" s="12">
        <f t="shared" si="169"/>
        <v>1</v>
      </c>
      <c r="AS463" s="12">
        <f t="shared" si="170"/>
        <v>0</v>
      </c>
      <c r="AT463" s="12" t="str">
        <f t="shared" si="182"/>
        <v>B3</v>
      </c>
      <c r="AU463" s="9">
        <f t="shared" si="183"/>
        <v>6</v>
      </c>
      <c r="AV463" s="4">
        <f t="shared" si="171"/>
        <v>0</v>
      </c>
      <c r="AW463" s="4">
        <f t="shared" si="172"/>
        <v>1</v>
      </c>
      <c r="AX463" s="4">
        <f t="shared" si="173"/>
        <v>1</v>
      </c>
      <c r="AY463" s="4">
        <f t="shared" si="174"/>
        <v>0</v>
      </c>
      <c r="AZ463" s="4">
        <f t="shared" si="175"/>
        <v>0</v>
      </c>
      <c r="BA463" s="4">
        <f t="shared" si="176"/>
        <v>1</v>
      </c>
      <c r="BB463" s="4">
        <f t="shared" si="177"/>
        <v>1</v>
      </c>
      <c r="BC463" s="7">
        <f t="shared" si="178"/>
        <v>0</v>
      </c>
      <c r="BD463" s="7">
        <f t="shared" si="184"/>
        <v>1</v>
      </c>
      <c r="BE463" s="7">
        <f t="shared" si="185"/>
        <v>0</v>
      </c>
      <c r="BF463" s="7">
        <f t="shared" si="186"/>
        <v>0</v>
      </c>
      <c r="BG463" s="7">
        <f t="shared" si="187"/>
        <v>1</v>
      </c>
      <c r="BH463" s="4">
        <f t="shared" si="188"/>
        <v>1</v>
      </c>
      <c r="BI463" s="4">
        <f t="shared" si="179"/>
        <v>1</v>
      </c>
      <c r="BJ463" s="4">
        <f t="shared" si="180"/>
        <v>0</v>
      </c>
      <c r="BK463" s="4">
        <f t="shared" si="181"/>
        <v>1</v>
      </c>
    </row>
    <row r="464" spans="1:63" ht="90.75" customHeight="1" x14ac:dyDescent="0.25">
      <c r="A464" s="54" t="s">
        <v>1012</v>
      </c>
      <c r="B464" s="55" t="s">
        <v>2948</v>
      </c>
      <c r="C464" s="55" t="s">
        <v>2963</v>
      </c>
      <c r="D464" s="56">
        <v>3</v>
      </c>
      <c r="E464" s="55" t="s">
        <v>2656</v>
      </c>
      <c r="F464" s="29" t="s">
        <v>2657</v>
      </c>
      <c r="G464" s="29" t="s">
        <v>2658</v>
      </c>
      <c r="H464" s="14" t="s">
        <v>2893</v>
      </c>
      <c r="I464" s="29" t="s">
        <v>2659</v>
      </c>
      <c r="J464" s="29" t="s">
        <v>2660</v>
      </c>
      <c r="K464" s="25" t="s">
        <v>2115</v>
      </c>
      <c r="L464" s="25" t="s">
        <v>2120</v>
      </c>
      <c r="M464" s="25" t="s">
        <v>2142</v>
      </c>
      <c r="N464" s="25" t="s">
        <v>51</v>
      </c>
      <c r="O464" s="25" t="s">
        <v>44</v>
      </c>
      <c r="P464" s="142" t="s">
        <v>3065</v>
      </c>
      <c r="Q464" s="14" t="s">
        <v>45</v>
      </c>
      <c r="R464" s="22">
        <v>1</v>
      </c>
      <c r="S464" s="57">
        <v>80000</v>
      </c>
      <c r="T464" s="57">
        <v>0</v>
      </c>
      <c r="U464" s="57">
        <v>0</v>
      </c>
      <c r="V464" s="57">
        <v>80000</v>
      </c>
      <c r="W464" s="57">
        <v>0</v>
      </c>
      <c r="X464" s="57">
        <v>0</v>
      </c>
      <c r="Y464" s="57">
        <v>0</v>
      </c>
      <c r="Z464" s="57">
        <v>0</v>
      </c>
      <c r="AA464" s="31">
        <v>0</v>
      </c>
      <c r="AB464" s="31">
        <v>0</v>
      </c>
      <c r="AC464" s="31">
        <v>0</v>
      </c>
      <c r="AD464" s="31">
        <v>0</v>
      </c>
      <c r="AE464" s="16" t="s">
        <v>41</v>
      </c>
      <c r="AF464" s="57">
        <v>0</v>
      </c>
      <c r="AG464" s="57">
        <v>0</v>
      </c>
      <c r="AH464" s="57">
        <v>0</v>
      </c>
      <c r="AI464" s="57">
        <v>0</v>
      </c>
      <c r="AJ464" s="57">
        <v>0</v>
      </c>
      <c r="AK464" s="57">
        <v>0</v>
      </c>
      <c r="AL464" s="57">
        <v>0</v>
      </c>
      <c r="AM464" s="15">
        <v>0</v>
      </c>
      <c r="AN464" s="15">
        <v>0</v>
      </c>
      <c r="AO464" s="15">
        <v>0</v>
      </c>
      <c r="AP464" s="15">
        <v>0</v>
      </c>
      <c r="AQ464" s="29"/>
      <c r="AR464" s="12">
        <f t="shared" si="169"/>
        <v>1</v>
      </c>
      <c r="AS464" s="12">
        <f t="shared" si="170"/>
        <v>0</v>
      </c>
      <c r="AT464" s="12" t="str">
        <f t="shared" si="182"/>
        <v>D2</v>
      </c>
      <c r="AU464" s="9">
        <f t="shared" si="183"/>
        <v>9</v>
      </c>
      <c r="AV464" s="4">
        <f t="shared" si="171"/>
        <v>1</v>
      </c>
      <c r="AW464" s="4">
        <f t="shared" si="172"/>
        <v>1</v>
      </c>
      <c r="AX464" s="4">
        <f t="shared" si="173"/>
        <v>1</v>
      </c>
      <c r="AY464" s="4">
        <f t="shared" si="174"/>
        <v>1</v>
      </c>
      <c r="AZ464" s="4">
        <f t="shared" si="175"/>
        <v>1</v>
      </c>
      <c r="BA464" s="4">
        <f t="shared" si="176"/>
        <v>1</v>
      </c>
      <c r="BB464" s="4">
        <f t="shared" si="177"/>
        <v>1</v>
      </c>
      <c r="BC464" s="7">
        <f t="shared" si="178"/>
        <v>0</v>
      </c>
      <c r="BD464" s="7">
        <f t="shared" si="184"/>
        <v>1</v>
      </c>
      <c r="BE464" s="7">
        <f t="shared" si="185"/>
        <v>0</v>
      </c>
      <c r="BF464" s="7">
        <f t="shared" si="186"/>
        <v>0</v>
      </c>
      <c r="BG464" s="7">
        <f t="shared" si="187"/>
        <v>1</v>
      </c>
      <c r="BH464" s="4">
        <f t="shared" si="188"/>
        <v>1</v>
      </c>
      <c r="BI464" s="4">
        <f t="shared" si="179"/>
        <v>1</v>
      </c>
      <c r="BJ464" s="4">
        <f t="shared" si="180"/>
        <v>0</v>
      </c>
      <c r="BK464" s="4">
        <f t="shared" si="181"/>
        <v>1</v>
      </c>
    </row>
    <row r="465" spans="1:63" ht="90.75" customHeight="1" x14ac:dyDescent="0.25">
      <c r="A465" s="17" t="s">
        <v>1456</v>
      </c>
      <c r="B465" s="23" t="s">
        <v>1457</v>
      </c>
      <c r="C465" s="23" t="s">
        <v>1500</v>
      </c>
      <c r="D465" s="166">
        <v>11</v>
      </c>
      <c r="E465" s="23" t="s">
        <v>1501</v>
      </c>
      <c r="F465" s="24" t="s">
        <v>1502</v>
      </c>
      <c r="G465" s="24" t="s">
        <v>1503</v>
      </c>
      <c r="H465" s="14" t="s">
        <v>2893</v>
      </c>
      <c r="I465" s="24" t="s">
        <v>1495</v>
      </c>
      <c r="J465" s="24" t="s">
        <v>1504</v>
      </c>
      <c r="K465" s="25" t="s">
        <v>2114</v>
      </c>
      <c r="L465" s="25" t="s">
        <v>2121</v>
      </c>
      <c r="M465" s="25" t="s">
        <v>2145</v>
      </c>
      <c r="N465" s="25" t="s">
        <v>51</v>
      </c>
      <c r="O465" s="25" t="s">
        <v>44</v>
      </c>
      <c r="P465" s="142" t="s">
        <v>3065</v>
      </c>
      <c r="Q465" s="14" t="s">
        <v>45</v>
      </c>
      <c r="R465" s="22">
        <v>1</v>
      </c>
      <c r="S465" s="140">
        <v>202934</v>
      </c>
      <c r="T465" s="140">
        <v>0</v>
      </c>
      <c r="U465" s="140">
        <v>33500</v>
      </c>
      <c r="V465" s="140">
        <v>0</v>
      </c>
      <c r="W465" s="140">
        <v>103434</v>
      </c>
      <c r="X465" s="140">
        <v>66000</v>
      </c>
      <c r="Y465" s="140">
        <v>0</v>
      </c>
      <c r="Z465" s="140">
        <v>0</v>
      </c>
      <c r="AA465" s="31">
        <v>0</v>
      </c>
      <c r="AB465" s="31">
        <v>0</v>
      </c>
      <c r="AC465" s="31">
        <v>0</v>
      </c>
      <c r="AD465" s="31">
        <v>0</v>
      </c>
      <c r="AE465" s="16" t="s">
        <v>41</v>
      </c>
      <c r="AF465" s="26">
        <v>0</v>
      </c>
      <c r="AG465" s="27">
        <v>0</v>
      </c>
      <c r="AH465" s="26">
        <v>0</v>
      </c>
      <c r="AI465" s="26">
        <v>0</v>
      </c>
      <c r="AJ465" s="26">
        <v>0</v>
      </c>
      <c r="AK465" s="26">
        <v>0</v>
      </c>
      <c r="AL465" s="26">
        <v>0</v>
      </c>
      <c r="AM465" s="15">
        <v>0</v>
      </c>
      <c r="AN465" s="15">
        <v>0</v>
      </c>
      <c r="AO465" s="15">
        <v>0</v>
      </c>
      <c r="AP465" s="15">
        <v>0</v>
      </c>
      <c r="AQ465" s="13" t="s">
        <v>2326</v>
      </c>
      <c r="AR465" s="12">
        <f t="shared" si="169"/>
        <v>0</v>
      </c>
      <c r="AS465" s="12">
        <f t="shared" si="170"/>
        <v>0</v>
      </c>
      <c r="AT465" s="12" t="str">
        <f t="shared" si="182"/>
        <v>E2</v>
      </c>
      <c r="AU465" s="9">
        <f t="shared" si="183"/>
        <v>9</v>
      </c>
      <c r="AV465" s="4">
        <f t="shared" si="171"/>
        <v>1</v>
      </c>
      <c r="AW465" s="4">
        <f t="shared" si="172"/>
        <v>1</v>
      </c>
      <c r="AX465" s="4">
        <f t="shared" si="173"/>
        <v>1</v>
      </c>
      <c r="AY465" s="4">
        <f t="shared" si="174"/>
        <v>1</v>
      </c>
      <c r="AZ465" s="4">
        <f t="shared" si="175"/>
        <v>1</v>
      </c>
      <c r="BA465" s="4">
        <f t="shared" si="176"/>
        <v>1</v>
      </c>
      <c r="BB465" s="4">
        <f t="shared" si="177"/>
        <v>1</v>
      </c>
      <c r="BC465" s="7">
        <f t="shared" si="178"/>
        <v>0</v>
      </c>
      <c r="BD465" s="7">
        <f t="shared" si="184"/>
        <v>1</v>
      </c>
      <c r="BE465" s="7">
        <f t="shared" si="185"/>
        <v>0</v>
      </c>
      <c r="BF465" s="7">
        <f t="shared" si="186"/>
        <v>1</v>
      </c>
      <c r="BG465" s="7">
        <f t="shared" si="187"/>
        <v>0</v>
      </c>
      <c r="BH465" s="4">
        <f t="shared" si="188"/>
        <v>1</v>
      </c>
      <c r="BI465" s="4">
        <f t="shared" si="179"/>
        <v>1</v>
      </c>
      <c r="BJ465" s="4">
        <f t="shared" si="180"/>
        <v>0</v>
      </c>
      <c r="BK465" s="4">
        <f t="shared" si="181"/>
        <v>1</v>
      </c>
    </row>
    <row r="466" spans="1:63" ht="90.75" customHeight="1" x14ac:dyDescent="0.25">
      <c r="A466" s="17" t="s">
        <v>1932</v>
      </c>
      <c r="B466" s="23" t="s">
        <v>1933</v>
      </c>
      <c r="C466" s="23" t="s">
        <v>1963</v>
      </c>
      <c r="D466" s="18">
        <v>6</v>
      </c>
      <c r="E466" s="44" t="s">
        <v>1964</v>
      </c>
      <c r="F466" s="45" t="s">
        <v>1965</v>
      </c>
      <c r="G466" s="24" t="s">
        <v>1966</v>
      </c>
      <c r="H466" s="14" t="s">
        <v>2893</v>
      </c>
      <c r="I466" s="24" t="s">
        <v>1967</v>
      </c>
      <c r="J466" s="24" t="s">
        <v>1968</v>
      </c>
      <c r="K466" s="14" t="s">
        <v>2115</v>
      </c>
      <c r="L466" s="25" t="s">
        <v>2120</v>
      </c>
      <c r="M466" s="25" t="s">
        <v>2143</v>
      </c>
      <c r="N466" s="25" t="s">
        <v>51</v>
      </c>
      <c r="O466" s="25" t="s">
        <v>44</v>
      </c>
      <c r="P466" s="142" t="s">
        <v>3065</v>
      </c>
      <c r="Q466" s="14" t="s">
        <v>45</v>
      </c>
      <c r="R466" s="22">
        <v>1</v>
      </c>
      <c r="S466" s="46">
        <v>500000</v>
      </c>
      <c r="T466" s="26">
        <v>0</v>
      </c>
      <c r="U466" s="26">
        <v>0</v>
      </c>
      <c r="V466" s="26">
        <v>0</v>
      </c>
      <c r="W466" s="26">
        <v>0</v>
      </c>
      <c r="X466" s="26">
        <v>0</v>
      </c>
      <c r="Y466" s="26">
        <v>250000</v>
      </c>
      <c r="Z466" s="26">
        <v>250000</v>
      </c>
      <c r="AA466" s="31">
        <v>0</v>
      </c>
      <c r="AB466" s="31">
        <v>0</v>
      </c>
      <c r="AC466" s="31">
        <v>0</v>
      </c>
      <c r="AD466" s="31">
        <v>0</v>
      </c>
      <c r="AE466" s="16" t="s">
        <v>41</v>
      </c>
      <c r="AF466" s="27">
        <v>0</v>
      </c>
      <c r="AG466" s="27">
        <v>0</v>
      </c>
      <c r="AH466" s="27">
        <v>0</v>
      </c>
      <c r="AI466" s="27">
        <v>0</v>
      </c>
      <c r="AJ466" s="27">
        <v>0</v>
      </c>
      <c r="AK466" s="27">
        <v>0</v>
      </c>
      <c r="AL466" s="27">
        <v>0</v>
      </c>
      <c r="AM466" s="15">
        <v>0</v>
      </c>
      <c r="AN466" s="15">
        <v>0</v>
      </c>
      <c r="AO466" s="15">
        <v>0</v>
      </c>
      <c r="AP466" s="15">
        <v>0</v>
      </c>
      <c r="AQ466" s="13" t="s">
        <v>1969</v>
      </c>
      <c r="AR466" s="12">
        <f t="shared" si="169"/>
        <v>0</v>
      </c>
      <c r="AS466" s="12">
        <f t="shared" si="170"/>
        <v>0</v>
      </c>
      <c r="AT466" s="12" t="str">
        <f t="shared" si="182"/>
        <v>D3</v>
      </c>
      <c r="AU466" s="9">
        <f t="shared" si="183"/>
        <v>9</v>
      </c>
      <c r="AV466" s="4">
        <f t="shared" si="171"/>
        <v>1</v>
      </c>
      <c r="AW466" s="4">
        <f t="shared" si="172"/>
        <v>1</v>
      </c>
      <c r="AX466" s="4">
        <f t="shared" si="173"/>
        <v>1</v>
      </c>
      <c r="AY466" s="4">
        <f t="shared" si="174"/>
        <v>1</v>
      </c>
      <c r="AZ466" s="4">
        <f t="shared" si="175"/>
        <v>1</v>
      </c>
      <c r="BA466" s="4">
        <f t="shared" si="176"/>
        <v>1</v>
      </c>
      <c r="BB466" s="4">
        <f t="shared" si="177"/>
        <v>1</v>
      </c>
      <c r="BC466" s="7">
        <f t="shared" si="178"/>
        <v>0</v>
      </c>
      <c r="BD466" s="7">
        <f t="shared" si="184"/>
        <v>1</v>
      </c>
      <c r="BE466" s="7">
        <f t="shared" si="185"/>
        <v>0</v>
      </c>
      <c r="BF466" s="7">
        <f t="shared" si="186"/>
        <v>0</v>
      </c>
      <c r="BG466" s="7">
        <f t="shared" si="187"/>
        <v>1</v>
      </c>
      <c r="BH466" s="4">
        <f t="shared" si="188"/>
        <v>1</v>
      </c>
      <c r="BI466" s="4">
        <f t="shared" si="179"/>
        <v>1</v>
      </c>
      <c r="BJ466" s="4">
        <f t="shared" si="180"/>
        <v>0</v>
      </c>
      <c r="BK466" s="4">
        <f t="shared" si="181"/>
        <v>1</v>
      </c>
    </row>
    <row r="467" spans="1:63" ht="90.75" customHeight="1" x14ac:dyDescent="0.25">
      <c r="A467" s="17" t="s">
        <v>246</v>
      </c>
      <c r="B467" s="23" t="s">
        <v>247</v>
      </c>
      <c r="C467" s="23" t="s">
        <v>2541</v>
      </c>
      <c r="D467" s="18">
        <v>2</v>
      </c>
      <c r="E467" s="23" t="s">
        <v>2356</v>
      </c>
      <c r="F467" s="24" t="s">
        <v>2542</v>
      </c>
      <c r="G467" s="24" t="s">
        <v>2357</v>
      </c>
      <c r="H467" s="14" t="s">
        <v>2893</v>
      </c>
      <c r="I467" s="24" t="s">
        <v>252</v>
      </c>
      <c r="J467" s="24" t="s">
        <v>2358</v>
      </c>
      <c r="K467" s="14" t="s">
        <v>2113</v>
      </c>
      <c r="L467" s="14" t="s">
        <v>2118</v>
      </c>
      <c r="M467" s="14" t="s">
        <v>2118</v>
      </c>
      <c r="N467" s="25" t="s">
        <v>51</v>
      </c>
      <c r="O467" s="25" t="s">
        <v>44</v>
      </c>
      <c r="P467" s="142" t="s">
        <v>3065</v>
      </c>
      <c r="Q467" s="14" t="s">
        <v>111</v>
      </c>
      <c r="R467" s="22">
        <v>1</v>
      </c>
      <c r="S467" s="26">
        <v>7500</v>
      </c>
      <c r="T467" s="26">
        <v>0</v>
      </c>
      <c r="U467" s="26">
        <v>0</v>
      </c>
      <c r="V467" s="26">
        <v>7500</v>
      </c>
      <c r="W467" s="26">
        <v>0</v>
      </c>
      <c r="X467" s="26">
        <v>0</v>
      </c>
      <c r="Y467" s="26">
        <v>0</v>
      </c>
      <c r="Z467" s="26">
        <v>0</v>
      </c>
      <c r="AA467" s="31">
        <v>0</v>
      </c>
      <c r="AB467" s="31">
        <v>0</v>
      </c>
      <c r="AC467" s="31">
        <v>0</v>
      </c>
      <c r="AD467" s="31">
        <v>0</v>
      </c>
      <c r="AE467" s="16" t="s">
        <v>41</v>
      </c>
      <c r="AF467" s="28">
        <v>0</v>
      </c>
      <c r="AG467" s="26">
        <v>0</v>
      </c>
      <c r="AH467" s="26">
        <v>0</v>
      </c>
      <c r="AI467" s="26">
        <v>0</v>
      </c>
      <c r="AJ467" s="26">
        <v>0</v>
      </c>
      <c r="AK467" s="26">
        <v>0</v>
      </c>
      <c r="AL467" s="26">
        <v>0</v>
      </c>
      <c r="AM467" s="15">
        <v>0</v>
      </c>
      <c r="AN467" s="15">
        <v>0</v>
      </c>
      <c r="AO467" s="15">
        <v>0</v>
      </c>
      <c r="AP467" s="15">
        <v>0</v>
      </c>
      <c r="AQ467" s="13" t="s">
        <v>2359</v>
      </c>
      <c r="AR467" s="12">
        <f t="shared" si="169"/>
        <v>1</v>
      </c>
      <c r="AS467" s="12">
        <f t="shared" si="170"/>
        <v>0</v>
      </c>
      <c r="AT467" s="12" t="str">
        <f t="shared" si="182"/>
        <v>0</v>
      </c>
      <c r="AU467" s="9">
        <f t="shared" si="183"/>
        <v>8</v>
      </c>
      <c r="AV467" s="4">
        <f t="shared" si="171"/>
        <v>1</v>
      </c>
      <c r="AW467" s="4">
        <f t="shared" si="172"/>
        <v>1</v>
      </c>
      <c r="AX467" s="4">
        <f t="shared" si="173"/>
        <v>1</v>
      </c>
      <c r="AY467" s="4">
        <f t="shared" si="174"/>
        <v>1</v>
      </c>
      <c r="AZ467" s="4">
        <f t="shared" si="175"/>
        <v>1</v>
      </c>
      <c r="BA467" s="4">
        <f t="shared" si="176"/>
        <v>1</v>
      </c>
      <c r="BB467" s="4">
        <f t="shared" si="177"/>
        <v>1</v>
      </c>
      <c r="BC467" s="7">
        <f t="shared" si="178"/>
        <v>0</v>
      </c>
      <c r="BD467" s="7">
        <f t="shared" si="184"/>
        <v>1</v>
      </c>
      <c r="BE467" s="7">
        <f t="shared" si="185"/>
        <v>1</v>
      </c>
      <c r="BF467" s="7">
        <f t="shared" si="186"/>
        <v>0</v>
      </c>
      <c r="BG467" s="7">
        <f t="shared" si="187"/>
        <v>0</v>
      </c>
      <c r="BH467" s="4">
        <f t="shared" si="188"/>
        <v>1</v>
      </c>
      <c r="BI467" s="4">
        <f t="shared" si="179"/>
        <v>0</v>
      </c>
      <c r="BJ467" s="4">
        <f t="shared" si="180"/>
        <v>0</v>
      </c>
      <c r="BK467" s="4">
        <f t="shared" si="181"/>
        <v>0</v>
      </c>
    </row>
    <row r="468" spans="1:63" ht="90.75" customHeight="1" x14ac:dyDescent="0.25">
      <c r="A468" s="17" t="s">
        <v>246</v>
      </c>
      <c r="B468" s="23" t="s">
        <v>247</v>
      </c>
      <c r="C468" s="23" t="s">
        <v>2355</v>
      </c>
      <c r="D468" s="18" t="s">
        <v>2262</v>
      </c>
      <c r="E468" s="23" t="s">
        <v>2356</v>
      </c>
      <c r="F468" s="24" t="s">
        <v>2540</v>
      </c>
      <c r="G468" s="24" t="s">
        <v>2357</v>
      </c>
      <c r="H468" s="14" t="s">
        <v>2893</v>
      </c>
      <c r="I468" s="24" t="s">
        <v>252</v>
      </c>
      <c r="J468" s="24" t="s">
        <v>2358</v>
      </c>
      <c r="K468" s="14" t="s">
        <v>2113</v>
      </c>
      <c r="L468" s="14" t="s">
        <v>2118</v>
      </c>
      <c r="M468" s="14" t="s">
        <v>2118</v>
      </c>
      <c r="N468" s="25" t="s">
        <v>51</v>
      </c>
      <c r="O468" s="25" t="s">
        <v>2543</v>
      </c>
      <c r="P468" s="142" t="s">
        <v>3065</v>
      </c>
      <c r="Q468" s="14" t="s">
        <v>111</v>
      </c>
      <c r="R468" s="22">
        <v>0.84</v>
      </c>
      <c r="S468" s="26">
        <v>17800</v>
      </c>
      <c r="T468" s="26">
        <v>0</v>
      </c>
      <c r="U468" s="26">
        <v>0</v>
      </c>
      <c r="V468" s="26">
        <v>7500</v>
      </c>
      <c r="W468" s="26">
        <v>0</v>
      </c>
      <c r="X468" s="26">
        <v>0</v>
      </c>
      <c r="Y468" s="26">
        <v>0</v>
      </c>
      <c r="Z468" s="26">
        <v>0</v>
      </c>
      <c r="AA468" s="31">
        <v>0</v>
      </c>
      <c r="AB468" s="31">
        <v>0</v>
      </c>
      <c r="AC468" s="31">
        <v>0</v>
      </c>
      <c r="AD468" s="31">
        <v>0</v>
      </c>
      <c r="AE468" s="16" t="s">
        <v>41</v>
      </c>
      <c r="AF468" s="28">
        <v>0</v>
      </c>
      <c r="AG468" s="26">
        <v>0</v>
      </c>
      <c r="AH468" s="26">
        <v>0</v>
      </c>
      <c r="AI468" s="26">
        <v>0</v>
      </c>
      <c r="AJ468" s="26">
        <v>0</v>
      </c>
      <c r="AK468" s="26">
        <v>0</v>
      </c>
      <c r="AL468" s="26">
        <v>0</v>
      </c>
      <c r="AM468" s="15">
        <v>0</v>
      </c>
      <c r="AN468" s="15">
        <v>0</v>
      </c>
      <c r="AO468" s="15">
        <v>0</v>
      </c>
      <c r="AP468" s="15">
        <v>0</v>
      </c>
      <c r="AQ468" s="13" t="s">
        <v>2359</v>
      </c>
      <c r="AR468" s="12">
        <f t="shared" si="169"/>
        <v>1</v>
      </c>
      <c r="AS468" s="12">
        <f t="shared" si="170"/>
        <v>0</v>
      </c>
      <c r="AT468" s="12" t="str">
        <f t="shared" si="182"/>
        <v>0</v>
      </c>
      <c r="AU468" s="9">
        <f t="shared" si="183"/>
        <v>7</v>
      </c>
      <c r="AV468" s="4">
        <f t="shared" si="171"/>
        <v>0</v>
      </c>
      <c r="AW468" s="4">
        <f t="shared" si="172"/>
        <v>1</v>
      </c>
      <c r="AX468" s="4">
        <f t="shared" si="173"/>
        <v>1</v>
      </c>
      <c r="AY468" s="4">
        <f t="shared" si="174"/>
        <v>1</v>
      </c>
      <c r="AZ468" s="4">
        <f t="shared" si="175"/>
        <v>1</v>
      </c>
      <c r="BA468" s="4">
        <f t="shared" si="176"/>
        <v>1</v>
      </c>
      <c r="BB468" s="4">
        <f t="shared" si="177"/>
        <v>1</v>
      </c>
      <c r="BC468" s="7">
        <f t="shared" si="178"/>
        <v>0</v>
      </c>
      <c r="BD468" s="7">
        <f t="shared" si="184"/>
        <v>1</v>
      </c>
      <c r="BE468" s="7">
        <f t="shared" si="185"/>
        <v>1</v>
      </c>
      <c r="BF468" s="7">
        <f t="shared" si="186"/>
        <v>0</v>
      </c>
      <c r="BG468" s="7">
        <f t="shared" si="187"/>
        <v>0</v>
      </c>
      <c r="BH468" s="4">
        <f t="shared" si="188"/>
        <v>1</v>
      </c>
      <c r="BI468" s="4">
        <f t="shared" si="179"/>
        <v>0</v>
      </c>
      <c r="BJ468" s="4">
        <f t="shared" si="180"/>
        <v>0</v>
      </c>
      <c r="BK468" s="4">
        <f t="shared" si="181"/>
        <v>0</v>
      </c>
    </row>
    <row r="469" spans="1:63" ht="90" customHeight="1" x14ac:dyDescent="0.25">
      <c r="A469" s="17" t="s">
        <v>440</v>
      </c>
      <c r="B469" s="23" t="s">
        <v>441</v>
      </c>
      <c r="C469" s="23" t="s">
        <v>612</v>
      </c>
      <c r="D469" s="25"/>
      <c r="E469" s="23" t="s">
        <v>613</v>
      </c>
      <c r="F469" s="24" t="s">
        <v>614</v>
      </c>
      <c r="G469" s="24" t="s">
        <v>615</v>
      </c>
      <c r="H469" s="14" t="s">
        <v>2893</v>
      </c>
      <c r="I469" s="24" t="s">
        <v>446</v>
      </c>
      <c r="J469" s="24" t="s">
        <v>534</v>
      </c>
      <c r="K469" s="14" t="s">
        <v>2115</v>
      </c>
      <c r="L469" s="14" t="s">
        <v>2117</v>
      </c>
      <c r="M469" s="14" t="s">
        <v>2130</v>
      </c>
      <c r="N469" s="25" t="s">
        <v>51</v>
      </c>
      <c r="O469" s="25" t="s">
        <v>266</v>
      </c>
      <c r="P469" s="142" t="s">
        <v>3065</v>
      </c>
      <c r="Q469" s="14" t="s">
        <v>45</v>
      </c>
      <c r="R469" s="30"/>
      <c r="S469" s="26">
        <v>60000</v>
      </c>
      <c r="T469" s="26">
        <v>0</v>
      </c>
      <c r="U469" s="26">
        <v>0</v>
      </c>
      <c r="V469" s="26">
        <v>0</v>
      </c>
      <c r="W469" s="26">
        <v>0</v>
      </c>
      <c r="X469" s="26">
        <v>0</v>
      </c>
      <c r="Y469" s="26">
        <v>0</v>
      </c>
      <c r="Z469" s="26">
        <v>0</v>
      </c>
      <c r="AA469" s="31">
        <v>0</v>
      </c>
      <c r="AB469" s="31">
        <v>0</v>
      </c>
      <c r="AC469" s="31">
        <v>0</v>
      </c>
      <c r="AD469" s="31">
        <v>0</v>
      </c>
      <c r="AE469" s="16" t="s">
        <v>41</v>
      </c>
      <c r="AF469" s="26">
        <v>0</v>
      </c>
      <c r="AG469" s="26">
        <v>0</v>
      </c>
      <c r="AH469" s="26">
        <v>0</v>
      </c>
      <c r="AI469" s="26">
        <v>0</v>
      </c>
      <c r="AJ469" s="26">
        <v>0</v>
      </c>
      <c r="AK469" s="26">
        <v>0</v>
      </c>
      <c r="AL469" s="26">
        <v>0</v>
      </c>
      <c r="AM469" s="15">
        <v>0</v>
      </c>
      <c r="AN469" s="15">
        <v>0</v>
      </c>
      <c r="AO469" s="15">
        <v>0</v>
      </c>
      <c r="AP469" s="15">
        <v>0</v>
      </c>
      <c r="AQ469" s="13"/>
      <c r="AR469" s="12">
        <f t="shared" si="169"/>
        <v>1</v>
      </c>
      <c r="AS469" s="12">
        <f t="shared" si="170"/>
        <v>0</v>
      </c>
      <c r="AT469" s="12" t="str">
        <f t="shared" si="182"/>
        <v>B3</v>
      </c>
      <c r="AU469" s="9">
        <f t="shared" si="183"/>
        <v>6</v>
      </c>
      <c r="AV469" s="4">
        <f t="shared" si="171"/>
        <v>0</v>
      </c>
      <c r="AW469" s="4">
        <f t="shared" si="172"/>
        <v>1</v>
      </c>
      <c r="AX469" s="4">
        <f t="shared" si="173"/>
        <v>1</v>
      </c>
      <c r="AY469" s="4">
        <f t="shared" si="174"/>
        <v>0</v>
      </c>
      <c r="AZ469" s="4">
        <f t="shared" si="175"/>
        <v>0</v>
      </c>
      <c r="BA469" s="4">
        <f t="shared" si="176"/>
        <v>1</v>
      </c>
      <c r="BB469" s="4">
        <f t="shared" si="177"/>
        <v>1</v>
      </c>
      <c r="BC469" s="7">
        <f t="shared" si="178"/>
        <v>0</v>
      </c>
      <c r="BD469" s="7">
        <f t="shared" si="184"/>
        <v>1</v>
      </c>
      <c r="BE469" s="7">
        <f t="shared" si="185"/>
        <v>0</v>
      </c>
      <c r="BF469" s="7">
        <f t="shared" si="186"/>
        <v>0</v>
      </c>
      <c r="BG469" s="7">
        <f t="shared" si="187"/>
        <v>1</v>
      </c>
      <c r="BH469" s="4">
        <f t="shared" si="188"/>
        <v>1</v>
      </c>
      <c r="BI469" s="4">
        <f t="shared" si="179"/>
        <v>1</v>
      </c>
      <c r="BJ469" s="4">
        <f t="shared" si="180"/>
        <v>0</v>
      </c>
      <c r="BK469" s="4">
        <f t="shared" si="181"/>
        <v>1</v>
      </c>
    </row>
    <row r="470" spans="1:63" ht="90" customHeight="1" x14ac:dyDescent="0.25">
      <c r="A470" s="17" t="s">
        <v>268</v>
      </c>
      <c r="B470" s="23" t="s">
        <v>2596</v>
      </c>
      <c r="C470" s="17" t="s">
        <v>2599</v>
      </c>
      <c r="D470" s="18">
        <v>2</v>
      </c>
      <c r="E470" s="23" t="s">
        <v>2600</v>
      </c>
      <c r="F470" s="24" t="s">
        <v>2601</v>
      </c>
      <c r="G470" s="24" t="s">
        <v>2602</v>
      </c>
      <c r="H470" s="14" t="s">
        <v>2893</v>
      </c>
      <c r="I470" s="24" t="s">
        <v>2603</v>
      </c>
      <c r="J470" s="24"/>
      <c r="K470" s="14" t="s">
        <v>2115</v>
      </c>
      <c r="L470" s="14" t="s">
        <v>2119</v>
      </c>
      <c r="M470" s="14" t="s">
        <v>2139</v>
      </c>
      <c r="N470" s="25" t="s">
        <v>51</v>
      </c>
      <c r="O470" s="25" t="s">
        <v>44</v>
      </c>
      <c r="P470" s="142" t="s">
        <v>3065</v>
      </c>
      <c r="Q470" s="14" t="s">
        <v>45</v>
      </c>
      <c r="R470" s="22">
        <v>1</v>
      </c>
      <c r="S470" s="31">
        <v>103000</v>
      </c>
      <c r="T470" s="31">
        <v>10000</v>
      </c>
      <c r="U470" s="31">
        <v>0</v>
      </c>
      <c r="V470" s="31">
        <v>0</v>
      </c>
      <c r="W470" s="31">
        <v>103000</v>
      </c>
      <c r="X470" s="31">
        <v>0</v>
      </c>
      <c r="Y470" s="31">
        <v>0</v>
      </c>
      <c r="Z470" s="31">
        <v>0</v>
      </c>
      <c r="AA470" s="31">
        <v>0</v>
      </c>
      <c r="AB470" s="31">
        <v>0</v>
      </c>
      <c r="AC470" s="31">
        <v>0</v>
      </c>
      <c r="AD470" s="31">
        <v>0</v>
      </c>
      <c r="AE470" s="16" t="s">
        <v>41</v>
      </c>
      <c r="AF470" s="15">
        <v>0</v>
      </c>
      <c r="AG470" s="15">
        <v>0</v>
      </c>
      <c r="AH470" s="15">
        <v>0</v>
      </c>
      <c r="AI470" s="15">
        <v>0</v>
      </c>
      <c r="AJ470" s="15">
        <v>0</v>
      </c>
      <c r="AK470" s="15">
        <v>0</v>
      </c>
      <c r="AL470" s="15">
        <v>0</v>
      </c>
      <c r="AM470" s="15">
        <v>0</v>
      </c>
      <c r="AN470" s="15">
        <v>0</v>
      </c>
      <c r="AO470" s="15">
        <v>0</v>
      </c>
      <c r="AP470" s="15">
        <v>0</v>
      </c>
      <c r="AQ470" s="13"/>
      <c r="AR470" s="12">
        <f t="shared" si="169"/>
        <v>0</v>
      </c>
      <c r="AS470" s="12">
        <f t="shared" si="170"/>
        <v>0</v>
      </c>
      <c r="AT470" s="12" t="str">
        <f t="shared" si="182"/>
        <v>C7</v>
      </c>
      <c r="AU470" s="9">
        <f t="shared" si="183"/>
        <v>8</v>
      </c>
      <c r="AV470" s="4">
        <f t="shared" si="171"/>
        <v>1</v>
      </c>
      <c r="AW470" s="4">
        <f t="shared" si="172"/>
        <v>1</v>
      </c>
      <c r="AX470" s="4">
        <f t="shared" si="173"/>
        <v>0</v>
      </c>
      <c r="AY470" s="4">
        <f t="shared" si="174"/>
        <v>1</v>
      </c>
      <c r="AZ470" s="4">
        <f t="shared" si="175"/>
        <v>1</v>
      </c>
      <c r="BA470" s="4">
        <f t="shared" si="176"/>
        <v>1</v>
      </c>
      <c r="BB470" s="4">
        <f t="shared" si="177"/>
        <v>1</v>
      </c>
      <c r="BC470" s="7">
        <f t="shared" si="178"/>
        <v>0</v>
      </c>
      <c r="BD470" s="7">
        <f t="shared" si="184"/>
        <v>1</v>
      </c>
      <c r="BE470" s="7">
        <f t="shared" si="185"/>
        <v>0</v>
      </c>
      <c r="BF470" s="7">
        <f t="shared" si="186"/>
        <v>0</v>
      </c>
      <c r="BG470" s="7">
        <f t="shared" si="187"/>
        <v>1</v>
      </c>
      <c r="BH470" s="4">
        <f t="shared" si="188"/>
        <v>1</v>
      </c>
      <c r="BI470" s="4">
        <f t="shared" si="179"/>
        <v>1</v>
      </c>
      <c r="BJ470" s="4">
        <f t="shared" si="180"/>
        <v>0</v>
      </c>
      <c r="BK470" s="4">
        <f t="shared" si="181"/>
        <v>1</v>
      </c>
    </row>
    <row r="471" spans="1:63" ht="90" customHeight="1" x14ac:dyDescent="0.25">
      <c r="A471" s="54" t="s">
        <v>1012</v>
      </c>
      <c r="B471" s="54" t="s">
        <v>1074</v>
      </c>
      <c r="C471" s="54" t="s">
        <v>1075</v>
      </c>
      <c r="D471" s="56">
        <v>4</v>
      </c>
      <c r="E471" s="54" t="s">
        <v>1076</v>
      </c>
      <c r="F471" s="29" t="s">
        <v>2673</v>
      </c>
      <c r="G471" s="29" t="s">
        <v>1077</v>
      </c>
      <c r="H471" s="29" t="s">
        <v>2894</v>
      </c>
      <c r="I471" s="29" t="s">
        <v>2060</v>
      </c>
      <c r="J471" s="29" t="s">
        <v>1078</v>
      </c>
      <c r="K471" s="14" t="s">
        <v>2115</v>
      </c>
      <c r="L471" s="25" t="s">
        <v>2116</v>
      </c>
      <c r="M471" s="25" t="s">
        <v>2125</v>
      </c>
      <c r="N471" s="14" t="s">
        <v>1079</v>
      </c>
      <c r="O471" s="25" t="s">
        <v>44</v>
      </c>
      <c r="P471" s="142" t="s">
        <v>3065</v>
      </c>
      <c r="Q471" s="14" t="s">
        <v>45</v>
      </c>
      <c r="R471" s="58"/>
      <c r="S471" s="57">
        <v>6780000</v>
      </c>
      <c r="T471" s="41">
        <v>160000</v>
      </c>
      <c r="U471" s="41">
        <v>0</v>
      </c>
      <c r="V471" s="41">
        <v>160000</v>
      </c>
      <c r="W471" s="41">
        <v>1620000</v>
      </c>
      <c r="X471" s="41">
        <v>3000000</v>
      </c>
      <c r="Y471" s="41">
        <v>2000000</v>
      </c>
      <c r="Z471" s="41">
        <v>0</v>
      </c>
      <c r="AA471" s="31">
        <v>0</v>
      </c>
      <c r="AB471" s="31">
        <v>0</v>
      </c>
      <c r="AC471" s="31">
        <v>0</v>
      </c>
      <c r="AD471" s="31">
        <v>0</v>
      </c>
      <c r="AE471" s="59" t="s">
        <v>1080</v>
      </c>
      <c r="AF471" s="57">
        <v>80000</v>
      </c>
      <c r="AG471" s="41">
        <v>0</v>
      </c>
      <c r="AH471" s="41">
        <v>0</v>
      </c>
      <c r="AI471" s="41">
        <v>0</v>
      </c>
      <c r="AJ471" s="41">
        <v>0</v>
      </c>
      <c r="AK471" s="41">
        <v>0</v>
      </c>
      <c r="AL471" s="41">
        <v>80000</v>
      </c>
      <c r="AM471" s="15">
        <v>0</v>
      </c>
      <c r="AN471" s="15">
        <v>0</v>
      </c>
      <c r="AO471" s="15">
        <v>0</v>
      </c>
      <c r="AP471" s="15">
        <v>0</v>
      </c>
      <c r="AQ471" s="29" t="s">
        <v>1081</v>
      </c>
      <c r="AR471" s="12">
        <f t="shared" si="169"/>
        <v>0</v>
      </c>
      <c r="AS471" s="12">
        <f t="shared" si="170"/>
        <v>1</v>
      </c>
      <c r="AT471" s="12" t="str">
        <f t="shared" si="182"/>
        <v>A2</v>
      </c>
      <c r="AU471" s="9">
        <f t="shared" si="183"/>
        <v>8</v>
      </c>
      <c r="AV471" s="4">
        <f t="shared" si="171"/>
        <v>1</v>
      </c>
      <c r="AW471" s="4">
        <f t="shared" si="172"/>
        <v>1</v>
      </c>
      <c r="AX471" s="4">
        <f t="shared" si="173"/>
        <v>1</v>
      </c>
      <c r="AY471" s="4">
        <f t="shared" si="174"/>
        <v>1</v>
      </c>
      <c r="AZ471" s="4">
        <f t="shared" si="175"/>
        <v>0</v>
      </c>
      <c r="BA471" s="4">
        <f t="shared" si="176"/>
        <v>1</v>
      </c>
      <c r="BB471" s="4">
        <f t="shared" si="177"/>
        <v>0</v>
      </c>
      <c r="BC471" s="7">
        <f t="shared" si="178"/>
        <v>1</v>
      </c>
      <c r="BD471" s="7">
        <f t="shared" si="184"/>
        <v>1</v>
      </c>
      <c r="BE471" s="7">
        <f t="shared" si="185"/>
        <v>0</v>
      </c>
      <c r="BF471" s="7">
        <f t="shared" si="186"/>
        <v>0</v>
      </c>
      <c r="BG471" s="7">
        <f t="shared" si="187"/>
        <v>1</v>
      </c>
      <c r="BH471" s="4">
        <f t="shared" si="188"/>
        <v>1</v>
      </c>
      <c r="BI471" s="4">
        <f t="shared" si="179"/>
        <v>1</v>
      </c>
      <c r="BJ471" s="4">
        <f t="shared" si="180"/>
        <v>0</v>
      </c>
      <c r="BK471" s="4">
        <f t="shared" si="181"/>
        <v>1</v>
      </c>
    </row>
    <row r="472" spans="1:63" s="3" customFormat="1" ht="90" customHeight="1" x14ac:dyDescent="0.25">
      <c r="A472" s="17" t="s">
        <v>1456</v>
      </c>
      <c r="B472" s="23" t="s">
        <v>1457</v>
      </c>
      <c r="C472" s="147" t="s">
        <v>3114</v>
      </c>
      <c r="D472" s="166">
        <v>32</v>
      </c>
      <c r="E472" s="148" t="s">
        <v>3115</v>
      </c>
      <c r="F472" s="149" t="s">
        <v>3116</v>
      </c>
      <c r="G472" s="149" t="s">
        <v>3117</v>
      </c>
      <c r="H472" s="150" t="s">
        <v>41</v>
      </c>
      <c r="I472" s="149" t="s">
        <v>2088</v>
      </c>
      <c r="J472" s="149" t="s">
        <v>3118</v>
      </c>
      <c r="K472" s="5" t="s">
        <v>2113</v>
      </c>
      <c r="L472" s="5" t="s">
        <v>2118</v>
      </c>
      <c r="M472" s="5" t="s">
        <v>2118</v>
      </c>
      <c r="N472" s="145" t="s">
        <v>43</v>
      </c>
      <c r="O472" s="5" t="s">
        <v>3083</v>
      </c>
      <c r="P472" s="142" t="s">
        <v>3065</v>
      </c>
      <c r="Q472" s="150" t="s">
        <v>45</v>
      </c>
      <c r="R472" s="151">
        <v>1</v>
      </c>
      <c r="S472" s="26">
        <v>160000</v>
      </c>
      <c r="T472" s="140">
        <v>2700</v>
      </c>
      <c r="U472" s="140">
        <v>0</v>
      </c>
      <c r="V472" s="140">
        <v>2700</v>
      </c>
      <c r="W472" s="140">
        <v>157300</v>
      </c>
      <c r="X472" s="140">
        <v>0</v>
      </c>
      <c r="Y472" s="140">
        <v>0</v>
      </c>
      <c r="Z472" s="140">
        <v>0</v>
      </c>
      <c r="AA472" s="31">
        <v>0</v>
      </c>
      <c r="AB472" s="31">
        <v>0</v>
      </c>
      <c r="AC472" s="31">
        <v>0</v>
      </c>
      <c r="AD472" s="31">
        <v>0</v>
      </c>
      <c r="AE472" s="16" t="s">
        <v>41</v>
      </c>
      <c r="AF472" s="26">
        <v>0</v>
      </c>
      <c r="AG472" s="26">
        <v>0</v>
      </c>
      <c r="AH472" s="26">
        <v>0</v>
      </c>
      <c r="AI472" s="26">
        <v>0</v>
      </c>
      <c r="AJ472" s="26">
        <v>0</v>
      </c>
      <c r="AK472" s="26">
        <v>0</v>
      </c>
      <c r="AL472" s="26">
        <v>0</v>
      </c>
      <c r="AM472" s="15">
        <v>0</v>
      </c>
      <c r="AN472" s="15">
        <v>0</v>
      </c>
      <c r="AO472" s="15">
        <v>0</v>
      </c>
      <c r="AP472" s="15">
        <v>0</v>
      </c>
      <c r="AQ472" s="149" t="s">
        <v>3119</v>
      </c>
      <c r="AR472" s="12">
        <f t="shared" si="169"/>
        <v>0</v>
      </c>
      <c r="AS472" s="12">
        <f t="shared" si="170"/>
        <v>0</v>
      </c>
      <c r="AT472" s="12" t="str">
        <f t="shared" si="182"/>
        <v>0</v>
      </c>
      <c r="AU472" s="9">
        <f t="shared" si="183"/>
        <v>8</v>
      </c>
      <c r="AV472" s="4">
        <f t="shared" si="171"/>
        <v>1</v>
      </c>
      <c r="AW472" s="4">
        <f t="shared" si="172"/>
        <v>1</v>
      </c>
      <c r="AX472" s="4">
        <f t="shared" si="173"/>
        <v>1</v>
      </c>
      <c r="AY472" s="4">
        <f t="shared" si="174"/>
        <v>1</v>
      </c>
      <c r="AZ472" s="4">
        <f t="shared" si="175"/>
        <v>1</v>
      </c>
      <c r="BA472" s="4">
        <f t="shared" si="176"/>
        <v>0</v>
      </c>
      <c r="BB472" s="4">
        <f t="shared" si="177"/>
        <v>0</v>
      </c>
      <c r="BC472" s="7">
        <f t="shared" si="178"/>
        <v>0</v>
      </c>
      <c r="BD472" s="7">
        <f t="shared" si="184"/>
        <v>1</v>
      </c>
      <c r="BE472" s="7">
        <f t="shared" si="185"/>
        <v>1</v>
      </c>
      <c r="BF472" s="7">
        <f t="shared" si="186"/>
        <v>0</v>
      </c>
      <c r="BG472" s="7">
        <f t="shared" si="187"/>
        <v>0</v>
      </c>
      <c r="BH472" s="4">
        <f t="shared" si="188"/>
        <v>1</v>
      </c>
      <c r="BI472" s="4">
        <f t="shared" si="179"/>
        <v>1</v>
      </c>
      <c r="BJ472" s="4">
        <f t="shared" si="180"/>
        <v>0</v>
      </c>
      <c r="BK472" s="4">
        <f t="shared" si="181"/>
        <v>1</v>
      </c>
    </row>
    <row r="473" spans="1:63" s="3" customFormat="1" ht="90" customHeight="1" x14ac:dyDescent="0.25">
      <c r="A473" s="17" t="s">
        <v>1712</v>
      </c>
      <c r="B473" s="23" t="s">
        <v>1713</v>
      </c>
      <c r="C473" s="23" t="s">
        <v>1757</v>
      </c>
      <c r="D473" s="18">
        <v>7</v>
      </c>
      <c r="E473" s="23" t="s">
        <v>1758</v>
      </c>
      <c r="F473" s="24" t="s">
        <v>1759</v>
      </c>
      <c r="G473" s="24" t="s">
        <v>1760</v>
      </c>
      <c r="H473" s="14" t="s">
        <v>2893</v>
      </c>
      <c r="I473" s="24" t="s">
        <v>2071</v>
      </c>
      <c r="J473" s="24" t="s">
        <v>1761</v>
      </c>
      <c r="K473" s="14" t="s">
        <v>2115</v>
      </c>
      <c r="L473" s="25" t="s">
        <v>2120</v>
      </c>
      <c r="M473" s="25" t="s">
        <v>2143</v>
      </c>
      <c r="N473" s="25" t="s">
        <v>51</v>
      </c>
      <c r="O473" s="25" t="s">
        <v>44</v>
      </c>
      <c r="P473" s="142" t="s">
        <v>3065</v>
      </c>
      <c r="Q473" s="25" t="s">
        <v>45</v>
      </c>
      <c r="R473" s="30">
        <v>1</v>
      </c>
      <c r="S473" s="26">
        <v>30000</v>
      </c>
      <c r="T473" s="26">
        <v>0</v>
      </c>
      <c r="U473" s="26">
        <v>0</v>
      </c>
      <c r="V473" s="26">
        <v>30000</v>
      </c>
      <c r="W473" s="26">
        <v>0</v>
      </c>
      <c r="X473" s="26">
        <v>0</v>
      </c>
      <c r="Y473" s="26">
        <v>0</v>
      </c>
      <c r="Z473" s="26">
        <v>0</v>
      </c>
      <c r="AA473" s="31">
        <v>0</v>
      </c>
      <c r="AB473" s="31">
        <v>0</v>
      </c>
      <c r="AC473" s="31">
        <v>0</v>
      </c>
      <c r="AD473" s="31">
        <v>0</v>
      </c>
      <c r="AE473" s="16" t="s">
        <v>41</v>
      </c>
      <c r="AF473" s="26">
        <v>0</v>
      </c>
      <c r="AG473" s="26">
        <v>0</v>
      </c>
      <c r="AH473" s="26">
        <v>0</v>
      </c>
      <c r="AI473" s="26">
        <v>0</v>
      </c>
      <c r="AJ473" s="26">
        <v>0</v>
      </c>
      <c r="AK473" s="26">
        <v>0</v>
      </c>
      <c r="AL473" s="26">
        <v>0</v>
      </c>
      <c r="AM473" s="15">
        <v>0</v>
      </c>
      <c r="AN473" s="15">
        <v>0</v>
      </c>
      <c r="AO473" s="15">
        <v>0</v>
      </c>
      <c r="AP473" s="15">
        <v>0</v>
      </c>
      <c r="AQ473" s="13" t="s">
        <v>1762</v>
      </c>
      <c r="AR473" s="12">
        <f t="shared" si="169"/>
        <v>1</v>
      </c>
      <c r="AS473" s="12">
        <f t="shared" si="170"/>
        <v>0</v>
      </c>
      <c r="AT473" s="12" t="str">
        <f t="shared" si="182"/>
        <v>D3</v>
      </c>
      <c r="AU473" s="9">
        <f t="shared" si="183"/>
        <v>9</v>
      </c>
      <c r="AV473" s="4">
        <f t="shared" si="171"/>
        <v>1</v>
      </c>
      <c r="AW473" s="4">
        <f t="shared" si="172"/>
        <v>1</v>
      </c>
      <c r="AX473" s="4">
        <f t="shared" si="173"/>
        <v>1</v>
      </c>
      <c r="AY473" s="4">
        <f t="shared" si="174"/>
        <v>1</v>
      </c>
      <c r="AZ473" s="4">
        <f t="shared" si="175"/>
        <v>1</v>
      </c>
      <c r="BA473" s="4">
        <f t="shared" si="176"/>
        <v>1</v>
      </c>
      <c r="BB473" s="4">
        <f t="shared" si="177"/>
        <v>1</v>
      </c>
      <c r="BC473" s="7">
        <f t="shared" si="178"/>
        <v>0</v>
      </c>
      <c r="BD473" s="7">
        <f t="shared" si="184"/>
        <v>1</v>
      </c>
      <c r="BE473" s="7">
        <f t="shared" si="185"/>
        <v>0</v>
      </c>
      <c r="BF473" s="7">
        <f t="shared" si="186"/>
        <v>0</v>
      </c>
      <c r="BG473" s="7">
        <f t="shared" si="187"/>
        <v>1</v>
      </c>
      <c r="BH473" s="4">
        <f t="shared" si="188"/>
        <v>1</v>
      </c>
      <c r="BI473" s="4">
        <f t="shared" si="179"/>
        <v>1</v>
      </c>
      <c r="BJ473" s="4">
        <f t="shared" si="180"/>
        <v>0</v>
      </c>
      <c r="BK473" s="4">
        <f t="shared" si="181"/>
        <v>1</v>
      </c>
    </row>
    <row r="474" spans="1:63" s="3" customFormat="1" ht="90" customHeight="1" x14ac:dyDescent="0.25">
      <c r="A474" s="17" t="s">
        <v>1812</v>
      </c>
      <c r="B474" s="23" t="s">
        <v>1813</v>
      </c>
      <c r="C474" s="23" t="s">
        <v>1822</v>
      </c>
      <c r="D474" s="18">
        <v>2</v>
      </c>
      <c r="E474" s="23" t="s">
        <v>1823</v>
      </c>
      <c r="F474" s="24" t="s">
        <v>1824</v>
      </c>
      <c r="G474" s="24" t="s">
        <v>1825</v>
      </c>
      <c r="H474" s="14" t="s">
        <v>2893</v>
      </c>
      <c r="I474" s="24" t="s">
        <v>2049</v>
      </c>
      <c r="J474" s="24" t="s">
        <v>1826</v>
      </c>
      <c r="K474" s="14" t="s">
        <v>2115</v>
      </c>
      <c r="L474" s="25" t="s">
        <v>2120</v>
      </c>
      <c r="M474" s="25" t="s">
        <v>2142</v>
      </c>
      <c r="N474" s="25" t="s">
        <v>51</v>
      </c>
      <c r="O474" s="25" t="s">
        <v>44</v>
      </c>
      <c r="P474" s="142" t="s">
        <v>3065</v>
      </c>
      <c r="Q474" s="25" t="s">
        <v>45</v>
      </c>
      <c r="R474" s="30">
        <v>1</v>
      </c>
      <c r="S474" s="26">
        <v>105000</v>
      </c>
      <c r="T474" s="26">
        <v>0</v>
      </c>
      <c r="U474" s="26">
        <v>0</v>
      </c>
      <c r="V474" s="26">
        <v>105000</v>
      </c>
      <c r="W474" s="26">
        <v>0</v>
      </c>
      <c r="X474" s="26">
        <v>0</v>
      </c>
      <c r="Y474" s="26">
        <v>0</v>
      </c>
      <c r="Z474" s="26">
        <v>0</v>
      </c>
      <c r="AA474" s="31">
        <v>0</v>
      </c>
      <c r="AB474" s="31">
        <v>0</v>
      </c>
      <c r="AC474" s="31">
        <v>0</v>
      </c>
      <c r="AD474" s="31">
        <v>0</v>
      </c>
      <c r="AE474" s="16" t="s">
        <v>41</v>
      </c>
      <c r="AF474" s="27">
        <v>0</v>
      </c>
      <c r="AG474" s="27">
        <v>0</v>
      </c>
      <c r="AH474" s="27">
        <v>0</v>
      </c>
      <c r="AI474" s="27">
        <v>0</v>
      </c>
      <c r="AJ474" s="27">
        <v>0</v>
      </c>
      <c r="AK474" s="27">
        <v>0</v>
      </c>
      <c r="AL474" s="27">
        <v>0</v>
      </c>
      <c r="AM474" s="15">
        <v>0</v>
      </c>
      <c r="AN474" s="15">
        <v>0</v>
      </c>
      <c r="AO474" s="15">
        <v>0</v>
      </c>
      <c r="AP474" s="15">
        <v>0</v>
      </c>
      <c r="AQ474" s="13"/>
      <c r="AR474" s="12">
        <f t="shared" si="169"/>
        <v>0</v>
      </c>
      <c r="AS474" s="12">
        <f t="shared" si="170"/>
        <v>0</v>
      </c>
      <c r="AT474" s="12" t="str">
        <f t="shared" si="182"/>
        <v>D2</v>
      </c>
      <c r="AU474" s="9">
        <f t="shared" si="183"/>
        <v>9</v>
      </c>
      <c r="AV474" s="4">
        <f t="shared" si="171"/>
        <v>1</v>
      </c>
      <c r="AW474" s="4">
        <f t="shared" si="172"/>
        <v>1</v>
      </c>
      <c r="AX474" s="4">
        <f t="shared" si="173"/>
        <v>1</v>
      </c>
      <c r="AY474" s="4">
        <f t="shared" si="174"/>
        <v>1</v>
      </c>
      <c r="AZ474" s="4">
        <f t="shared" si="175"/>
        <v>1</v>
      </c>
      <c r="BA474" s="4">
        <f t="shared" si="176"/>
        <v>1</v>
      </c>
      <c r="BB474" s="4">
        <f t="shared" si="177"/>
        <v>1</v>
      </c>
      <c r="BC474" s="7">
        <f t="shared" si="178"/>
        <v>0</v>
      </c>
      <c r="BD474" s="7">
        <f t="shared" si="184"/>
        <v>1</v>
      </c>
      <c r="BE474" s="7">
        <f t="shared" si="185"/>
        <v>0</v>
      </c>
      <c r="BF474" s="7">
        <f t="shared" si="186"/>
        <v>0</v>
      </c>
      <c r="BG474" s="7">
        <f t="shared" si="187"/>
        <v>1</v>
      </c>
      <c r="BH474" s="4">
        <f t="shared" si="188"/>
        <v>1</v>
      </c>
      <c r="BI474" s="4">
        <f t="shared" si="179"/>
        <v>1</v>
      </c>
      <c r="BJ474" s="4">
        <f t="shared" si="180"/>
        <v>0</v>
      </c>
      <c r="BK474" s="4">
        <f t="shared" si="181"/>
        <v>1</v>
      </c>
    </row>
    <row r="475" spans="1:63" s="3" customFormat="1" ht="90" customHeight="1" x14ac:dyDescent="0.25">
      <c r="A475" s="54" t="s">
        <v>1012</v>
      </c>
      <c r="B475" s="55" t="s">
        <v>1158</v>
      </c>
      <c r="C475" s="55" t="s">
        <v>2737</v>
      </c>
      <c r="D475" s="56">
        <v>2</v>
      </c>
      <c r="E475" s="55" t="s">
        <v>2738</v>
      </c>
      <c r="F475" s="29" t="s">
        <v>2739</v>
      </c>
      <c r="G475" s="29" t="s">
        <v>2740</v>
      </c>
      <c r="H475" s="14" t="s">
        <v>2893</v>
      </c>
      <c r="I475" s="29"/>
      <c r="J475" s="29"/>
      <c r="K475" s="14" t="s">
        <v>2115</v>
      </c>
      <c r="L475" s="14" t="s">
        <v>2119</v>
      </c>
      <c r="M475" s="14" t="s">
        <v>2139</v>
      </c>
      <c r="N475" s="25" t="s">
        <v>51</v>
      </c>
      <c r="O475" s="25" t="s">
        <v>44</v>
      </c>
      <c r="P475" s="142" t="s">
        <v>3065</v>
      </c>
      <c r="Q475" s="14" t="s">
        <v>45</v>
      </c>
      <c r="R475" s="22">
        <v>1</v>
      </c>
      <c r="S475" s="57">
        <v>25000</v>
      </c>
      <c r="T475" s="57">
        <v>0</v>
      </c>
      <c r="U475" s="31">
        <v>0</v>
      </c>
      <c r="V475" s="57">
        <v>25000</v>
      </c>
      <c r="W475" s="26">
        <v>0</v>
      </c>
      <c r="X475" s="26">
        <v>0</v>
      </c>
      <c r="Y475" s="26">
        <v>0</v>
      </c>
      <c r="Z475" s="26">
        <v>0</v>
      </c>
      <c r="AA475" s="31">
        <v>0</v>
      </c>
      <c r="AB475" s="31">
        <v>0</v>
      </c>
      <c r="AC475" s="31">
        <v>0</v>
      </c>
      <c r="AD475" s="31">
        <v>0</v>
      </c>
      <c r="AE475" s="16" t="s">
        <v>41</v>
      </c>
      <c r="AF475" s="57">
        <v>0</v>
      </c>
      <c r="AG475" s="57">
        <v>0</v>
      </c>
      <c r="AH475" s="57">
        <v>0</v>
      </c>
      <c r="AI475" s="57">
        <v>0</v>
      </c>
      <c r="AJ475" s="57">
        <v>0</v>
      </c>
      <c r="AK475" s="57">
        <v>0</v>
      </c>
      <c r="AL475" s="57">
        <v>0</v>
      </c>
      <c r="AM475" s="15">
        <v>0</v>
      </c>
      <c r="AN475" s="15">
        <v>0</v>
      </c>
      <c r="AO475" s="15">
        <v>0</v>
      </c>
      <c r="AP475" s="15">
        <v>0</v>
      </c>
      <c r="AQ475" s="29"/>
      <c r="AR475" s="12">
        <f t="shared" si="169"/>
        <v>1</v>
      </c>
      <c r="AS475" s="12">
        <f t="shared" si="170"/>
        <v>0</v>
      </c>
      <c r="AT475" s="12" t="str">
        <f t="shared" si="182"/>
        <v>C7</v>
      </c>
      <c r="AU475" s="9">
        <f t="shared" si="183"/>
        <v>8</v>
      </c>
      <c r="AV475" s="4">
        <f t="shared" si="171"/>
        <v>1</v>
      </c>
      <c r="AW475" s="4">
        <f t="shared" si="172"/>
        <v>1</v>
      </c>
      <c r="AX475" s="4">
        <f t="shared" si="173"/>
        <v>1</v>
      </c>
      <c r="AY475" s="4">
        <f t="shared" si="174"/>
        <v>1</v>
      </c>
      <c r="AZ475" s="4">
        <f t="shared" si="175"/>
        <v>1</v>
      </c>
      <c r="BA475" s="4">
        <f t="shared" si="176"/>
        <v>1</v>
      </c>
      <c r="BB475" s="4">
        <f t="shared" si="177"/>
        <v>1</v>
      </c>
      <c r="BC475" s="7">
        <f t="shared" si="178"/>
        <v>0</v>
      </c>
      <c r="BD475" s="7">
        <f t="shared" si="184"/>
        <v>1</v>
      </c>
      <c r="BE475" s="7">
        <f t="shared" si="185"/>
        <v>0</v>
      </c>
      <c r="BF475" s="7">
        <f t="shared" si="186"/>
        <v>0</v>
      </c>
      <c r="BG475" s="7">
        <f t="shared" si="187"/>
        <v>1</v>
      </c>
      <c r="BH475" s="4">
        <f t="shared" si="188"/>
        <v>0</v>
      </c>
      <c r="BI475" s="4">
        <f t="shared" si="179"/>
        <v>1</v>
      </c>
      <c r="BJ475" s="4">
        <f t="shared" si="180"/>
        <v>0</v>
      </c>
      <c r="BK475" s="4">
        <f t="shared" si="181"/>
        <v>1</v>
      </c>
    </row>
    <row r="476" spans="1:63" s="3" customFormat="1" ht="90" customHeight="1" x14ac:dyDescent="0.25">
      <c r="A476" s="54" t="s">
        <v>1370</v>
      </c>
      <c r="B476" s="55" t="s">
        <v>1371</v>
      </c>
      <c r="C476" s="55" t="s">
        <v>1372</v>
      </c>
      <c r="D476" s="56">
        <v>14</v>
      </c>
      <c r="E476" s="55" t="s">
        <v>1373</v>
      </c>
      <c r="F476" s="29" t="s">
        <v>1374</v>
      </c>
      <c r="G476" s="29" t="s">
        <v>1375</v>
      </c>
      <c r="H476" s="29"/>
      <c r="I476" s="29" t="s">
        <v>2066</v>
      </c>
      <c r="J476" s="29" t="s">
        <v>1376</v>
      </c>
      <c r="K476" s="14" t="s">
        <v>2115</v>
      </c>
      <c r="L476" s="25" t="s">
        <v>2116</v>
      </c>
      <c r="M476" s="25" t="s">
        <v>2125</v>
      </c>
      <c r="N476" s="14" t="s">
        <v>43</v>
      </c>
      <c r="O476" s="25" t="s">
        <v>44</v>
      </c>
      <c r="P476" s="142" t="s">
        <v>3065</v>
      </c>
      <c r="Q476" s="14" t="s">
        <v>45</v>
      </c>
      <c r="R476" s="22">
        <v>1</v>
      </c>
      <c r="S476" s="41">
        <v>2670055</v>
      </c>
      <c r="T476" s="41">
        <v>0</v>
      </c>
      <c r="U476" s="41">
        <v>0</v>
      </c>
      <c r="V476" s="41">
        <v>0</v>
      </c>
      <c r="W476" s="41">
        <v>0</v>
      </c>
      <c r="X476" s="41">
        <v>0</v>
      </c>
      <c r="Y476" s="41">
        <v>900000</v>
      </c>
      <c r="Z476" s="41">
        <v>1770055</v>
      </c>
      <c r="AA476" s="31">
        <v>0</v>
      </c>
      <c r="AB476" s="31">
        <v>0</v>
      </c>
      <c r="AC476" s="31">
        <v>0</v>
      </c>
      <c r="AD476" s="31">
        <v>0</v>
      </c>
      <c r="AE476" s="16" t="s">
        <v>41</v>
      </c>
      <c r="AF476" s="41">
        <v>0</v>
      </c>
      <c r="AG476" s="41">
        <v>0</v>
      </c>
      <c r="AH476" s="41">
        <v>0</v>
      </c>
      <c r="AI476" s="41">
        <v>0</v>
      </c>
      <c r="AJ476" s="41">
        <v>0</v>
      </c>
      <c r="AK476" s="41">
        <v>0</v>
      </c>
      <c r="AL476" s="41">
        <v>0</v>
      </c>
      <c r="AM476" s="15">
        <v>0</v>
      </c>
      <c r="AN476" s="15">
        <v>0</v>
      </c>
      <c r="AO476" s="15">
        <v>0</v>
      </c>
      <c r="AP476" s="15">
        <v>0</v>
      </c>
      <c r="AQ476" s="53" t="s">
        <v>1377</v>
      </c>
      <c r="AR476" s="12">
        <f t="shared" si="169"/>
        <v>0</v>
      </c>
      <c r="AS476" s="12">
        <f t="shared" si="170"/>
        <v>1</v>
      </c>
      <c r="AT476" s="12" t="str">
        <f t="shared" si="182"/>
        <v>A2</v>
      </c>
      <c r="AU476" s="9">
        <f t="shared" si="183"/>
        <v>8</v>
      </c>
      <c r="AV476" s="4">
        <f t="shared" si="171"/>
        <v>1</v>
      </c>
      <c r="AW476" s="4">
        <f t="shared" si="172"/>
        <v>1</v>
      </c>
      <c r="AX476" s="4">
        <f t="shared" si="173"/>
        <v>1</v>
      </c>
      <c r="AY476" s="4">
        <f t="shared" si="174"/>
        <v>1</v>
      </c>
      <c r="AZ476" s="4">
        <f t="shared" si="175"/>
        <v>1</v>
      </c>
      <c r="BA476" s="4">
        <f t="shared" si="176"/>
        <v>0</v>
      </c>
      <c r="BB476" s="4">
        <f t="shared" si="177"/>
        <v>0</v>
      </c>
      <c r="BC476" s="7">
        <f t="shared" si="178"/>
        <v>0</v>
      </c>
      <c r="BD476" s="7">
        <f t="shared" si="184"/>
        <v>1</v>
      </c>
      <c r="BE476" s="7">
        <f t="shared" si="185"/>
        <v>0</v>
      </c>
      <c r="BF476" s="7">
        <f t="shared" si="186"/>
        <v>0</v>
      </c>
      <c r="BG476" s="7">
        <f t="shared" si="187"/>
        <v>1</v>
      </c>
      <c r="BH476" s="4">
        <f t="shared" si="188"/>
        <v>1</v>
      </c>
      <c r="BI476" s="4">
        <f t="shared" si="179"/>
        <v>1</v>
      </c>
      <c r="BJ476" s="4">
        <f t="shared" si="180"/>
        <v>0</v>
      </c>
      <c r="BK476" s="4">
        <f t="shared" si="181"/>
        <v>1</v>
      </c>
    </row>
    <row r="477" spans="1:63" s="3" customFormat="1" ht="90" customHeight="1" x14ac:dyDescent="0.25">
      <c r="A477" s="54" t="s">
        <v>1370</v>
      </c>
      <c r="B477" s="55" t="s">
        <v>1371</v>
      </c>
      <c r="C477" s="55" t="s">
        <v>1378</v>
      </c>
      <c r="D477" s="14">
        <v>9</v>
      </c>
      <c r="E477" s="55" t="s">
        <v>1379</v>
      </c>
      <c r="F477" s="29" t="s">
        <v>1380</v>
      </c>
      <c r="G477" s="29" t="s">
        <v>1381</v>
      </c>
      <c r="H477" s="29" t="s">
        <v>1382</v>
      </c>
      <c r="I477" s="29" t="s">
        <v>2067</v>
      </c>
      <c r="J477" s="29" t="s">
        <v>1383</v>
      </c>
      <c r="K477" s="14" t="s">
        <v>2115</v>
      </c>
      <c r="L477" s="25" t="s">
        <v>2116</v>
      </c>
      <c r="M477" s="25" t="s">
        <v>2124</v>
      </c>
      <c r="N477" s="25" t="s">
        <v>51</v>
      </c>
      <c r="O477" s="25" t="s">
        <v>44</v>
      </c>
      <c r="P477" s="142" t="s">
        <v>3065</v>
      </c>
      <c r="Q477" s="14" t="s">
        <v>45</v>
      </c>
      <c r="R477" s="22">
        <v>1</v>
      </c>
      <c r="S477" s="41">
        <v>1400000</v>
      </c>
      <c r="T477" s="41">
        <v>0</v>
      </c>
      <c r="U477" s="41">
        <v>0</v>
      </c>
      <c r="V477" s="41">
        <v>0</v>
      </c>
      <c r="W477" s="41">
        <v>0</v>
      </c>
      <c r="X477" s="41">
        <v>0</v>
      </c>
      <c r="Y477" s="41">
        <v>1400000</v>
      </c>
      <c r="Z477" s="41">
        <v>0</v>
      </c>
      <c r="AA477" s="31">
        <v>0</v>
      </c>
      <c r="AB477" s="31">
        <v>0</v>
      </c>
      <c r="AC477" s="31">
        <v>0</v>
      </c>
      <c r="AD477" s="31">
        <v>0</v>
      </c>
      <c r="AE477" s="16" t="s">
        <v>41</v>
      </c>
      <c r="AF477" s="21">
        <v>0</v>
      </c>
      <c r="AG477" s="21">
        <v>0</v>
      </c>
      <c r="AH477" s="21">
        <v>0</v>
      </c>
      <c r="AI477" s="21">
        <v>0</v>
      </c>
      <c r="AJ477" s="21">
        <v>0</v>
      </c>
      <c r="AK477" s="21">
        <v>0</v>
      </c>
      <c r="AL477" s="21">
        <v>0</v>
      </c>
      <c r="AM477" s="15">
        <v>0</v>
      </c>
      <c r="AN477" s="15">
        <v>0</v>
      </c>
      <c r="AO477" s="15">
        <v>0</v>
      </c>
      <c r="AP477" s="15">
        <v>0</v>
      </c>
      <c r="AQ477" s="53" t="s">
        <v>1384</v>
      </c>
      <c r="AR477" s="12">
        <f t="shared" si="169"/>
        <v>0</v>
      </c>
      <c r="AS477" s="12">
        <f t="shared" si="170"/>
        <v>1</v>
      </c>
      <c r="AT477" s="12" t="str">
        <f t="shared" si="182"/>
        <v>A1</v>
      </c>
      <c r="AU477" s="9">
        <f t="shared" si="183"/>
        <v>9</v>
      </c>
      <c r="AV477" s="4">
        <f t="shared" si="171"/>
        <v>1</v>
      </c>
      <c r="AW477" s="4">
        <f t="shared" si="172"/>
        <v>1</v>
      </c>
      <c r="AX477" s="4">
        <f t="shared" si="173"/>
        <v>1</v>
      </c>
      <c r="AY477" s="4">
        <f t="shared" si="174"/>
        <v>1</v>
      </c>
      <c r="AZ477" s="4">
        <f t="shared" si="175"/>
        <v>1</v>
      </c>
      <c r="BA477" s="4">
        <f t="shared" si="176"/>
        <v>1</v>
      </c>
      <c r="BB477" s="4">
        <f t="shared" si="177"/>
        <v>0</v>
      </c>
      <c r="BC477" s="7">
        <f t="shared" si="178"/>
        <v>1</v>
      </c>
      <c r="BD477" s="7">
        <f t="shared" si="184"/>
        <v>1</v>
      </c>
      <c r="BE477" s="7">
        <f t="shared" si="185"/>
        <v>0</v>
      </c>
      <c r="BF477" s="7">
        <f t="shared" si="186"/>
        <v>0</v>
      </c>
      <c r="BG477" s="7">
        <f t="shared" si="187"/>
        <v>1</v>
      </c>
      <c r="BH477" s="4">
        <f t="shared" si="188"/>
        <v>1</v>
      </c>
      <c r="BI477" s="4">
        <f t="shared" si="179"/>
        <v>1</v>
      </c>
      <c r="BJ477" s="4">
        <f t="shared" si="180"/>
        <v>0</v>
      </c>
      <c r="BK477" s="4">
        <f t="shared" si="181"/>
        <v>1</v>
      </c>
    </row>
    <row r="478" spans="1:63" s="3" customFormat="1" ht="90" customHeight="1" x14ac:dyDescent="0.25">
      <c r="A478" s="17" t="s">
        <v>1456</v>
      </c>
      <c r="B478" s="23" t="s">
        <v>1457</v>
      </c>
      <c r="C478" s="23" t="s">
        <v>1589</v>
      </c>
      <c r="D478" s="5">
        <v>6</v>
      </c>
      <c r="E478" s="23" t="s">
        <v>1590</v>
      </c>
      <c r="F478" s="105" t="s">
        <v>1591</v>
      </c>
      <c r="G478" s="105" t="s">
        <v>1592</v>
      </c>
      <c r="H478" s="14" t="s">
        <v>2893</v>
      </c>
      <c r="I478" s="105" t="s">
        <v>2040</v>
      </c>
      <c r="J478" s="24" t="s">
        <v>1490</v>
      </c>
      <c r="K478" s="14" t="s">
        <v>2113</v>
      </c>
      <c r="L478" s="25" t="s">
        <v>2118</v>
      </c>
      <c r="M478" s="25" t="s">
        <v>2118</v>
      </c>
      <c r="N478" s="25" t="s">
        <v>51</v>
      </c>
      <c r="O478" s="25" t="s">
        <v>44</v>
      </c>
      <c r="P478" s="142" t="s">
        <v>3065</v>
      </c>
      <c r="Q478" s="14" t="s">
        <v>45</v>
      </c>
      <c r="R478" s="22">
        <v>1</v>
      </c>
      <c r="S478" s="26">
        <v>15500</v>
      </c>
      <c r="T478" s="26">
        <v>1500</v>
      </c>
      <c r="U478" s="26">
        <v>0</v>
      </c>
      <c r="V478" s="26">
        <v>15500</v>
      </c>
      <c r="W478" s="26">
        <v>0</v>
      </c>
      <c r="X478" s="26">
        <v>0</v>
      </c>
      <c r="Y478" s="26">
        <v>0</v>
      </c>
      <c r="Z478" s="26">
        <v>0</v>
      </c>
      <c r="AA478" s="31">
        <v>0</v>
      </c>
      <c r="AB478" s="31">
        <v>0</v>
      </c>
      <c r="AC478" s="31">
        <v>0</v>
      </c>
      <c r="AD478" s="31">
        <v>0</v>
      </c>
      <c r="AE478" s="16" t="s">
        <v>41</v>
      </c>
      <c r="AF478" s="26">
        <v>0</v>
      </c>
      <c r="AG478" s="26">
        <v>0</v>
      </c>
      <c r="AH478" s="26">
        <v>0</v>
      </c>
      <c r="AI478" s="26">
        <v>0</v>
      </c>
      <c r="AJ478" s="26">
        <v>0</v>
      </c>
      <c r="AK478" s="26">
        <v>0</v>
      </c>
      <c r="AL478" s="26">
        <v>0</v>
      </c>
      <c r="AM478" s="15">
        <v>0</v>
      </c>
      <c r="AN478" s="15">
        <v>0</v>
      </c>
      <c r="AO478" s="15">
        <v>0</v>
      </c>
      <c r="AP478" s="15">
        <v>0</v>
      </c>
      <c r="AQ478" s="13"/>
      <c r="AR478" s="12">
        <f t="shared" si="169"/>
        <v>1</v>
      </c>
      <c r="AS478" s="12">
        <f t="shared" si="170"/>
        <v>0</v>
      </c>
      <c r="AT478" s="12" t="str">
        <f t="shared" si="182"/>
        <v>0</v>
      </c>
      <c r="AU478" s="9">
        <f t="shared" si="183"/>
        <v>8</v>
      </c>
      <c r="AV478" s="4">
        <f t="shared" si="171"/>
        <v>1</v>
      </c>
      <c r="AW478" s="4">
        <f t="shared" si="172"/>
        <v>1</v>
      </c>
      <c r="AX478" s="4">
        <f t="shared" si="173"/>
        <v>0</v>
      </c>
      <c r="AY478" s="4">
        <f t="shared" si="174"/>
        <v>1</v>
      </c>
      <c r="AZ478" s="4">
        <f t="shared" si="175"/>
        <v>1</v>
      </c>
      <c r="BA478" s="4">
        <f t="shared" si="176"/>
        <v>1</v>
      </c>
      <c r="BB478" s="4">
        <f t="shared" si="177"/>
        <v>1</v>
      </c>
      <c r="BC478" s="7">
        <f t="shared" si="178"/>
        <v>0</v>
      </c>
      <c r="BD478" s="7">
        <f t="shared" si="184"/>
        <v>1</v>
      </c>
      <c r="BE478" s="7">
        <f t="shared" si="185"/>
        <v>1</v>
      </c>
      <c r="BF478" s="7">
        <f t="shared" si="186"/>
        <v>0</v>
      </c>
      <c r="BG478" s="7">
        <f t="shared" si="187"/>
        <v>0</v>
      </c>
      <c r="BH478" s="4">
        <f t="shared" si="188"/>
        <v>1</v>
      </c>
      <c r="BI478" s="4">
        <f t="shared" si="179"/>
        <v>1</v>
      </c>
      <c r="BJ478" s="4">
        <f t="shared" si="180"/>
        <v>0</v>
      </c>
      <c r="BK478" s="4">
        <f t="shared" si="181"/>
        <v>1</v>
      </c>
    </row>
    <row r="479" spans="1:63" s="3" customFormat="1" ht="90" customHeight="1" x14ac:dyDescent="0.25">
      <c r="A479" s="17" t="s">
        <v>725</v>
      </c>
      <c r="B479" s="17" t="s">
        <v>726</v>
      </c>
      <c r="C479" s="17" t="s">
        <v>774</v>
      </c>
      <c r="D479" s="18">
        <v>8</v>
      </c>
      <c r="E479" s="23" t="s">
        <v>3121</v>
      </c>
      <c r="F479" s="24" t="s">
        <v>775</v>
      </c>
      <c r="G479" s="24" t="s">
        <v>776</v>
      </c>
      <c r="H479" s="14" t="s">
        <v>2893</v>
      </c>
      <c r="I479" s="24" t="s">
        <v>2232</v>
      </c>
      <c r="J479" s="24" t="s">
        <v>777</v>
      </c>
      <c r="K479" s="14" t="s">
        <v>2115</v>
      </c>
      <c r="L479" s="25" t="s">
        <v>2119</v>
      </c>
      <c r="M479" s="25" t="s">
        <v>2150</v>
      </c>
      <c r="N479" s="25" t="s">
        <v>51</v>
      </c>
      <c r="O479" s="25" t="s">
        <v>44</v>
      </c>
      <c r="P479" s="142" t="s">
        <v>3065</v>
      </c>
      <c r="Q479" s="25" t="s">
        <v>45</v>
      </c>
      <c r="R479" s="30">
        <v>1</v>
      </c>
      <c r="S479" s="26">
        <v>45000</v>
      </c>
      <c r="T479" s="26">
        <v>0</v>
      </c>
      <c r="U479" s="26">
        <v>0</v>
      </c>
      <c r="V479" s="26">
        <v>45000</v>
      </c>
      <c r="W479" s="26">
        <v>0</v>
      </c>
      <c r="X479" s="26">
        <v>0</v>
      </c>
      <c r="Y479" s="26">
        <v>0</v>
      </c>
      <c r="Z479" s="26">
        <v>0</v>
      </c>
      <c r="AA479" s="31">
        <v>0</v>
      </c>
      <c r="AB479" s="31">
        <v>0</v>
      </c>
      <c r="AC479" s="31">
        <v>0</v>
      </c>
      <c r="AD479" s="31">
        <v>0</v>
      </c>
      <c r="AE479" s="16" t="s">
        <v>41</v>
      </c>
      <c r="AF479" s="26">
        <v>0</v>
      </c>
      <c r="AG479" s="26">
        <v>0</v>
      </c>
      <c r="AH479" s="26">
        <v>0</v>
      </c>
      <c r="AI479" s="26">
        <v>0</v>
      </c>
      <c r="AJ479" s="26">
        <v>0</v>
      </c>
      <c r="AK479" s="26">
        <v>0</v>
      </c>
      <c r="AL479" s="26">
        <v>0</v>
      </c>
      <c r="AM479" s="15">
        <v>0</v>
      </c>
      <c r="AN479" s="15">
        <v>0</v>
      </c>
      <c r="AO479" s="15">
        <v>0</v>
      </c>
      <c r="AP479" s="15">
        <v>0</v>
      </c>
      <c r="AQ479" s="24" t="s">
        <v>2238</v>
      </c>
      <c r="AR479" s="12">
        <f t="shared" si="169"/>
        <v>1</v>
      </c>
      <c r="AS479" s="12">
        <f t="shared" si="170"/>
        <v>0</v>
      </c>
      <c r="AT479" s="12" t="str">
        <f t="shared" si="182"/>
        <v>C90</v>
      </c>
      <c r="AU479" s="9">
        <f t="shared" si="183"/>
        <v>9</v>
      </c>
      <c r="AV479" s="4">
        <f t="shared" si="171"/>
        <v>1</v>
      </c>
      <c r="AW479" s="4">
        <f t="shared" si="172"/>
        <v>1</v>
      </c>
      <c r="AX479" s="4">
        <f t="shared" si="173"/>
        <v>1</v>
      </c>
      <c r="AY479" s="4">
        <f t="shared" si="174"/>
        <v>1</v>
      </c>
      <c r="AZ479" s="4">
        <f t="shared" si="175"/>
        <v>1</v>
      </c>
      <c r="BA479" s="4">
        <f t="shared" si="176"/>
        <v>1</v>
      </c>
      <c r="BB479" s="4">
        <f t="shared" si="177"/>
        <v>1</v>
      </c>
      <c r="BC479" s="7">
        <f t="shared" si="178"/>
        <v>0</v>
      </c>
      <c r="BD479" s="7">
        <f t="shared" si="184"/>
        <v>1</v>
      </c>
      <c r="BE479" s="7">
        <f t="shared" si="185"/>
        <v>0</v>
      </c>
      <c r="BF479" s="7">
        <f t="shared" si="186"/>
        <v>0</v>
      </c>
      <c r="BG479" s="7">
        <f t="shared" si="187"/>
        <v>1</v>
      </c>
      <c r="BH479" s="4">
        <f t="shared" si="188"/>
        <v>1</v>
      </c>
      <c r="BI479" s="4">
        <f t="shared" si="179"/>
        <v>1</v>
      </c>
      <c r="BJ479" s="4">
        <f t="shared" si="180"/>
        <v>0</v>
      </c>
      <c r="BK479" s="4">
        <f t="shared" si="181"/>
        <v>1</v>
      </c>
    </row>
    <row r="480" spans="1:63" s="3" customFormat="1" ht="90" customHeight="1" x14ac:dyDescent="0.25">
      <c r="A480" s="17" t="s">
        <v>440</v>
      </c>
      <c r="B480" s="23" t="s">
        <v>441</v>
      </c>
      <c r="C480" s="23" t="s">
        <v>539</v>
      </c>
      <c r="D480" s="25"/>
      <c r="E480" s="23" t="s">
        <v>540</v>
      </c>
      <c r="F480" s="24" t="s">
        <v>541</v>
      </c>
      <c r="G480" s="24" t="s">
        <v>542</v>
      </c>
      <c r="H480" s="14" t="s">
        <v>2893</v>
      </c>
      <c r="I480" s="24" t="s">
        <v>446</v>
      </c>
      <c r="J480" s="24" t="s">
        <v>534</v>
      </c>
      <c r="K480" s="14" t="s">
        <v>2115</v>
      </c>
      <c r="L480" s="25" t="s">
        <v>2119</v>
      </c>
      <c r="M480" s="25" t="s">
        <v>2139</v>
      </c>
      <c r="N480" s="25" t="s">
        <v>51</v>
      </c>
      <c r="O480" s="25" t="s">
        <v>266</v>
      </c>
      <c r="P480" s="142" t="s">
        <v>3065</v>
      </c>
      <c r="Q480" s="14" t="s">
        <v>45</v>
      </c>
      <c r="R480" s="22"/>
      <c r="S480" s="26">
        <v>8400</v>
      </c>
      <c r="T480" s="26">
        <v>0</v>
      </c>
      <c r="U480" s="26">
        <v>0</v>
      </c>
      <c r="V480" s="26">
        <v>0</v>
      </c>
      <c r="W480" s="26">
        <v>0</v>
      </c>
      <c r="X480" s="26">
        <v>0</v>
      </c>
      <c r="Y480" s="26">
        <v>0</v>
      </c>
      <c r="Z480" s="26">
        <v>0</v>
      </c>
      <c r="AA480" s="31">
        <v>0</v>
      </c>
      <c r="AB480" s="31">
        <v>0</v>
      </c>
      <c r="AC480" s="31">
        <v>0</v>
      </c>
      <c r="AD480" s="31">
        <v>0</v>
      </c>
      <c r="AE480" s="16" t="s">
        <v>41</v>
      </c>
      <c r="AF480" s="26">
        <v>0</v>
      </c>
      <c r="AG480" s="26">
        <v>0</v>
      </c>
      <c r="AH480" s="26">
        <v>0</v>
      </c>
      <c r="AI480" s="26">
        <v>0</v>
      </c>
      <c r="AJ480" s="26">
        <v>0</v>
      </c>
      <c r="AK480" s="26">
        <v>0</v>
      </c>
      <c r="AL480" s="26">
        <v>0</v>
      </c>
      <c r="AM480" s="15">
        <v>0</v>
      </c>
      <c r="AN480" s="15">
        <v>0</v>
      </c>
      <c r="AO480" s="15">
        <v>0</v>
      </c>
      <c r="AP480" s="15">
        <v>0</v>
      </c>
      <c r="AQ480" s="13"/>
      <c r="AR480" s="12">
        <f t="shared" si="169"/>
        <v>1</v>
      </c>
      <c r="AS480" s="12">
        <f t="shared" si="170"/>
        <v>0</v>
      </c>
      <c r="AT480" s="12" t="str">
        <f t="shared" si="182"/>
        <v>C7</v>
      </c>
      <c r="AU480" s="9">
        <f t="shared" si="183"/>
        <v>6</v>
      </c>
      <c r="AV480" s="4">
        <f t="shared" si="171"/>
        <v>0</v>
      </c>
      <c r="AW480" s="4">
        <f t="shared" si="172"/>
        <v>1</v>
      </c>
      <c r="AX480" s="4">
        <f t="shared" si="173"/>
        <v>1</v>
      </c>
      <c r="AY480" s="4">
        <f t="shared" si="174"/>
        <v>0</v>
      </c>
      <c r="AZ480" s="4">
        <f t="shared" si="175"/>
        <v>0</v>
      </c>
      <c r="BA480" s="4">
        <f t="shared" si="176"/>
        <v>1</v>
      </c>
      <c r="BB480" s="4">
        <f t="shared" si="177"/>
        <v>1</v>
      </c>
      <c r="BC480" s="7">
        <f t="shared" si="178"/>
        <v>0</v>
      </c>
      <c r="BD480" s="7">
        <f t="shared" si="184"/>
        <v>1</v>
      </c>
      <c r="BE480" s="7">
        <f t="shared" si="185"/>
        <v>0</v>
      </c>
      <c r="BF480" s="7">
        <f t="shared" si="186"/>
        <v>0</v>
      </c>
      <c r="BG480" s="7">
        <f t="shared" si="187"/>
        <v>1</v>
      </c>
      <c r="BH480" s="4">
        <f t="shared" si="188"/>
        <v>1</v>
      </c>
      <c r="BI480" s="4">
        <f t="shared" si="179"/>
        <v>1</v>
      </c>
      <c r="BJ480" s="4">
        <f t="shared" si="180"/>
        <v>0</v>
      </c>
      <c r="BK480" s="4">
        <f t="shared" si="181"/>
        <v>1</v>
      </c>
    </row>
    <row r="481" spans="1:63" s="3" customFormat="1" ht="90" customHeight="1" x14ac:dyDescent="0.25">
      <c r="A481" s="17" t="s">
        <v>1654</v>
      </c>
      <c r="B481" s="23" t="s">
        <v>1655</v>
      </c>
      <c r="C481" s="23" t="s">
        <v>1690</v>
      </c>
      <c r="D481" s="25" t="s">
        <v>2262</v>
      </c>
      <c r="E481" s="23" t="s">
        <v>1691</v>
      </c>
      <c r="F481" s="24" t="s">
        <v>2366</v>
      </c>
      <c r="G481" s="24" t="s">
        <v>1692</v>
      </c>
      <c r="H481" s="14" t="s">
        <v>2893</v>
      </c>
      <c r="I481" s="24" t="s">
        <v>2365</v>
      </c>
      <c r="J481" s="29" t="s">
        <v>2367</v>
      </c>
      <c r="K481" s="25" t="s">
        <v>2114</v>
      </c>
      <c r="L481" s="25" t="s">
        <v>2119</v>
      </c>
      <c r="M481" s="25" t="s">
        <v>2134</v>
      </c>
      <c r="N481" s="14" t="s">
        <v>1676</v>
      </c>
      <c r="O481" s="25" t="s">
        <v>439</v>
      </c>
      <c r="P481" s="142" t="s">
        <v>3065</v>
      </c>
      <c r="Q481" s="14" t="s">
        <v>111</v>
      </c>
      <c r="R481" s="30">
        <v>0.97</v>
      </c>
      <c r="S481" s="26">
        <v>39989</v>
      </c>
      <c r="T481" s="26">
        <v>0</v>
      </c>
      <c r="U481" s="26">
        <v>39989</v>
      </c>
      <c r="V481" s="26">
        <v>0</v>
      </c>
      <c r="W481" s="26">
        <v>0</v>
      </c>
      <c r="X481" s="26">
        <v>0</v>
      </c>
      <c r="Y481" s="26">
        <v>0</v>
      </c>
      <c r="Z481" s="26">
        <v>0</v>
      </c>
      <c r="AA481" s="31">
        <v>0</v>
      </c>
      <c r="AB481" s="31">
        <v>0</v>
      </c>
      <c r="AC481" s="31">
        <v>0</v>
      </c>
      <c r="AD481" s="31">
        <v>0</v>
      </c>
      <c r="AE481" s="16" t="s">
        <v>41</v>
      </c>
      <c r="AF481" s="28">
        <v>0</v>
      </c>
      <c r="AG481" s="28">
        <v>0</v>
      </c>
      <c r="AH481" s="28">
        <v>0</v>
      </c>
      <c r="AI481" s="28">
        <v>0</v>
      </c>
      <c r="AJ481" s="28">
        <v>0</v>
      </c>
      <c r="AK481" s="28">
        <v>0</v>
      </c>
      <c r="AL481" s="28">
        <v>0</v>
      </c>
      <c r="AM481" s="15">
        <v>0</v>
      </c>
      <c r="AN481" s="15">
        <v>0</v>
      </c>
      <c r="AO481" s="15">
        <v>0</v>
      </c>
      <c r="AP481" s="15">
        <v>0</v>
      </c>
      <c r="AQ481" s="13"/>
      <c r="AR481" s="12">
        <f t="shared" si="169"/>
        <v>1</v>
      </c>
      <c r="AS481" s="12">
        <f t="shared" si="170"/>
        <v>0</v>
      </c>
      <c r="AT481" s="12" t="str">
        <f t="shared" si="182"/>
        <v>C2</v>
      </c>
      <c r="AU481" s="9">
        <f t="shared" si="183"/>
        <v>9</v>
      </c>
      <c r="AV481" s="4">
        <f t="shared" si="171"/>
        <v>1</v>
      </c>
      <c r="AW481" s="4">
        <f t="shared" si="172"/>
        <v>1</v>
      </c>
      <c r="AX481" s="4">
        <f t="shared" si="173"/>
        <v>1</v>
      </c>
      <c r="AY481" s="4">
        <f t="shared" si="174"/>
        <v>1</v>
      </c>
      <c r="AZ481" s="4">
        <f t="shared" si="175"/>
        <v>1</v>
      </c>
      <c r="BA481" s="4">
        <f t="shared" si="176"/>
        <v>1</v>
      </c>
      <c r="BB481" s="4">
        <f t="shared" si="177"/>
        <v>1</v>
      </c>
      <c r="BC481" s="7">
        <f t="shared" si="178"/>
        <v>0</v>
      </c>
      <c r="BD481" s="7">
        <f t="shared" si="184"/>
        <v>1</v>
      </c>
      <c r="BE481" s="7">
        <f t="shared" si="185"/>
        <v>0</v>
      </c>
      <c r="BF481" s="7">
        <f t="shared" si="186"/>
        <v>1</v>
      </c>
      <c r="BG481" s="7">
        <f t="shared" si="187"/>
        <v>0</v>
      </c>
      <c r="BH481" s="4">
        <f t="shared" si="188"/>
        <v>1</v>
      </c>
      <c r="BI481" s="4">
        <f t="shared" si="179"/>
        <v>1</v>
      </c>
      <c r="BJ481" s="4">
        <f t="shared" si="180"/>
        <v>1</v>
      </c>
      <c r="BK481" s="4">
        <f t="shared" si="181"/>
        <v>0</v>
      </c>
    </row>
    <row r="482" spans="1:63" ht="90" customHeight="1" x14ac:dyDescent="0.25">
      <c r="A482" s="17" t="s">
        <v>1654</v>
      </c>
      <c r="B482" s="38" t="s">
        <v>1655</v>
      </c>
      <c r="C482" s="38" t="s">
        <v>2408</v>
      </c>
      <c r="D482" s="39">
        <v>14</v>
      </c>
      <c r="E482" s="23" t="s">
        <v>2409</v>
      </c>
      <c r="F482" s="29" t="s">
        <v>2410</v>
      </c>
      <c r="G482" s="29" t="s">
        <v>2411</v>
      </c>
      <c r="H482" s="14" t="s">
        <v>2893</v>
      </c>
      <c r="I482" s="29" t="s">
        <v>2365</v>
      </c>
      <c r="J482" s="29" t="s">
        <v>1685</v>
      </c>
      <c r="K482" s="25" t="s">
        <v>2114</v>
      </c>
      <c r="L482" s="25" t="s">
        <v>2119</v>
      </c>
      <c r="M482" s="25" t="s">
        <v>2910</v>
      </c>
      <c r="N482" s="25" t="s">
        <v>51</v>
      </c>
      <c r="O482" s="25" t="s">
        <v>44</v>
      </c>
      <c r="P482" s="142" t="s">
        <v>3065</v>
      </c>
      <c r="Q482" s="14" t="s">
        <v>45</v>
      </c>
      <c r="R482" s="30">
        <v>1</v>
      </c>
      <c r="S482" s="40">
        <v>27000</v>
      </c>
      <c r="T482" s="21">
        <v>0</v>
      </c>
      <c r="U482" s="21">
        <v>0</v>
      </c>
      <c r="V482" s="21">
        <v>27000</v>
      </c>
      <c r="W482" s="21">
        <v>0</v>
      </c>
      <c r="X482" s="21">
        <v>0</v>
      </c>
      <c r="Y482" s="21">
        <v>0</v>
      </c>
      <c r="Z482" s="21">
        <v>0</v>
      </c>
      <c r="AA482" s="31">
        <v>0</v>
      </c>
      <c r="AB482" s="31">
        <v>0</v>
      </c>
      <c r="AC482" s="31">
        <v>0</v>
      </c>
      <c r="AD482" s="31">
        <v>0</v>
      </c>
      <c r="AE482" s="16" t="s">
        <v>41</v>
      </c>
      <c r="AF482" s="41">
        <v>0</v>
      </c>
      <c r="AG482" s="26">
        <v>0</v>
      </c>
      <c r="AH482" s="26">
        <v>0</v>
      </c>
      <c r="AI482" s="26">
        <v>0</v>
      </c>
      <c r="AJ482" s="26">
        <v>0</v>
      </c>
      <c r="AK482" s="26">
        <v>0</v>
      </c>
      <c r="AL482" s="26">
        <v>0</v>
      </c>
      <c r="AM482" s="15">
        <v>0</v>
      </c>
      <c r="AN482" s="15">
        <v>0</v>
      </c>
      <c r="AO482" s="15">
        <v>0</v>
      </c>
      <c r="AP482" s="15">
        <v>0</v>
      </c>
      <c r="AQ482" s="42"/>
      <c r="AR482" s="12">
        <f t="shared" si="169"/>
        <v>1</v>
      </c>
      <c r="AS482" s="12">
        <f t="shared" si="170"/>
        <v>0</v>
      </c>
      <c r="AT482" s="12" t="str">
        <f t="shared" si="182"/>
        <v>C1</v>
      </c>
      <c r="AU482" s="9">
        <f t="shared" si="183"/>
        <v>9</v>
      </c>
      <c r="AV482" s="4">
        <f t="shared" si="171"/>
        <v>1</v>
      </c>
      <c r="AW482" s="4">
        <f t="shared" si="172"/>
        <v>1</v>
      </c>
      <c r="AX482" s="4">
        <f t="shared" si="173"/>
        <v>1</v>
      </c>
      <c r="AY482" s="4">
        <f t="shared" si="174"/>
        <v>1</v>
      </c>
      <c r="AZ482" s="4">
        <f t="shared" si="175"/>
        <v>1</v>
      </c>
      <c r="BA482" s="4">
        <f t="shared" si="176"/>
        <v>1</v>
      </c>
      <c r="BB482" s="4">
        <f t="shared" si="177"/>
        <v>1</v>
      </c>
      <c r="BC482" s="7">
        <f t="shared" si="178"/>
        <v>0</v>
      </c>
      <c r="BD482" s="7">
        <f t="shared" si="184"/>
        <v>1</v>
      </c>
      <c r="BE482" s="7">
        <f t="shared" si="185"/>
        <v>0</v>
      </c>
      <c r="BF482" s="7">
        <f t="shared" si="186"/>
        <v>1</v>
      </c>
      <c r="BG482" s="7">
        <f t="shared" si="187"/>
        <v>0</v>
      </c>
      <c r="BH482" s="4">
        <f t="shared" si="188"/>
        <v>1</v>
      </c>
      <c r="BI482" s="4">
        <f t="shared" si="179"/>
        <v>1</v>
      </c>
      <c r="BJ482" s="4">
        <f t="shared" si="180"/>
        <v>0</v>
      </c>
      <c r="BK482" s="4">
        <f t="shared" si="181"/>
        <v>1</v>
      </c>
    </row>
    <row r="483" spans="1:63" ht="90" customHeight="1" x14ac:dyDescent="0.25">
      <c r="A483" s="17" t="s">
        <v>692</v>
      </c>
      <c r="B483" s="23" t="s">
        <v>693</v>
      </c>
      <c r="C483" s="23" t="s">
        <v>694</v>
      </c>
      <c r="D483" s="25">
        <v>1</v>
      </c>
      <c r="E483" s="23" t="s">
        <v>695</v>
      </c>
      <c r="F483" s="24" t="s">
        <v>696</v>
      </c>
      <c r="G483" s="24" t="s">
        <v>697</v>
      </c>
      <c r="H483" s="14" t="s">
        <v>2893</v>
      </c>
      <c r="I483" s="24" t="s">
        <v>2052</v>
      </c>
      <c r="J483" s="24" t="s">
        <v>698</v>
      </c>
      <c r="K483" s="25" t="s">
        <v>2114</v>
      </c>
      <c r="L483" s="25" t="s">
        <v>2121</v>
      </c>
      <c r="M483" s="25" t="s">
        <v>2146</v>
      </c>
      <c r="N483" s="25" t="s">
        <v>51</v>
      </c>
      <c r="O483" s="25" t="s">
        <v>44</v>
      </c>
      <c r="P483" s="142" t="s">
        <v>3065</v>
      </c>
      <c r="Q483" s="14" t="s">
        <v>45</v>
      </c>
      <c r="R483" s="30">
        <v>1</v>
      </c>
      <c r="S483" s="26">
        <v>100000</v>
      </c>
      <c r="T483" s="26">
        <v>0</v>
      </c>
      <c r="U483" s="26">
        <v>0</v>
      </c>
      <c r="V483" s="26">
        <v>20000</v>
      </c>
      <c r="W483" s="26">
        <v>20000</v>
      </c>
      <c r="X483" s="26">
        <v>20000</v>
      </c>
      <c r="Y483" s="26">
        <v>20000</v>
      </c>
      <c r="Z483" s="26">
        <v>20000</v>
      </c>
      <c r="AA483" s="31">
        <v>0</v>
      </c>
      <c r="AB483" s="31">
        <v>0</v>
      </c>
      <c r="AC483" s="31">
        <v>0</v>
      </c>
      <c r="AD483" s="31">
        <v>0</v>
      </c>
      <c r="AE483" s="16" t="s">
        <v>41</v>
      </c>
      <c r="AF483" s="28">
        <v>0</v>
      </c>
      <c r="AG483" s="28">
        <v>0</v>
      </c>
      <c r="AH483" s="28">
        <v>0</v>
      </c>
      <c r="AI483" s="28">
        <v>0</v>
      </c>
      <c r="AJ483" s="28">
        <v>0</v>
      </c>
      <c r="AK483" s="28">
        <v>0</v>
      </c>
      <c r="AL483" s="28">
        <v>0</v>
      </c>
      <c r="AM483" s="15">
        <v>0</v>
      </c>
      <c r="AN483" s="15">
        <v>0</v>
      </c>
      <c r="AO483" s="15">
        <v>0</v>
      </c>
      <c r="AP483" s="15">
        <v>0</v>
      </c>
      <c r="AQ483" s="13"/>
      <c r="AR483" s="12">
        <f t="shared" si="169"/>
        <v>0</v>
      </c>
      <c r="AS483" s="12">
        <f t="shared" si="170"/>
        <v>0</v>
      </c>
      <c r="AT483" s="12" t="str">
        <f t="shared" si="182"/>
        <v>E3</v>
      </c>
      <c r="AU483" s="9">
        <f t="shared" si="183"/>
        <v>9</v>
      </c>
      <c r="AV483" s="4">
        <f t="shared" si="171"/>
        <v>1</v>
      </c>
      <c r="AW483" s="4">
        <f t="shared" si="172"/>
        <v>1</v>
      </c>
      <c r="AX483" s="4">
        <f t="shared" si="173"/>
        <v>1</v>
      </c>
      <c r="AY483" s="4">
        <f t="shared" si="174"/>
        <v>1</v>
      </c>
      <c r="AZ483" s="4">
        <f t="shared" si="175"/>
        <v>1</v>
      </c>
      <c r="BA483" s="4">
        <f t="shared" si="176"/>
        <v>1</v>
      </c>
      <c r="BB483" s="4">
        <f t="shared" si="177"/>
        <v>1</v>
      </c>
      <c r="BC483" s="7">
        <f t="shared" si="178"/>
        <v>0</v>
      </c>
      <c r="BD483" s="7">
        <f t="shared" si="184"/>
        <v>1</v>
      </c>
      <c r="BE483" s="7">
        <f t="shared" si="185"/>
        <v>0</v>
      </c>
      <c r="BF483" s="7">
        <f t="shared" si="186"/>
        <v>1</v>
      </c>
      <c r="BG483" s="7">
        <f t="shared" si="187"/>
        <v>0</v>
      </c>
      <c r="BH483" s="4">
        <f t="shared" si="188"/>
        <v>1</v>
      </c>
      <c r="BI483" s="4">
        <f t="shared" si="179"/>
        <v>1</v>
      </c>
      <c r="BJ483" s="4">
        <f t="shared" si="180"/>
        <v>0</v>
      </c>
      <c r="BK483" s="4">
        <f t="shared" si="181"/>
        <v>1</v>
      </c>
    </row>
    <row r="484" spans="1:63" ht="90" customHeight="1" x14ac:dyDescent="0.25">
      <c r="A484" s="54" t="s">
        <v>1012</v>
      </c>
      <c r="B484" s="55" t="s">
        <v>1349</v>
      </c>
      <c r="C484" s="55" t="s">
        <v>1355</v>
      </c>
      <c r="D484" s="56" t="s">
        <v>2262</v>
      </c>
      <c r="E484" s="55" t="s">
        <v>1356</v>
      </c>
      <c r="F484" s="29" t="s">
        <v>1357</v>
      </c>
      <c r="G484" s="29" t="s">
        <v>1358</v>
      </c>
      <c r="H484" s="29"/>
      <c r="I484" s="29" t="s">
        <v>2101</v>
      </c>
      <c r="J484" s="29" t="s">
        <v>1359</v>
      </c>
      <c r="K484" s="14" t="s">
        <v>2115</v>
      </c>
      <c r="L484" s="14" t="s">
        <v>2117</v>
      </c>
      <c r="M484" s="14" t="s">
        <v>2128</v>
      </c>
      <c r="N484" s="14" t="s">
        <v>110</v>
      </c>
      <c r="O484" s="25" t="s">
        <v>44</v>
      </c>
      <c r="P484" s="142" t="s">
        <v>3065</v>
      </c>
      <c r="Q484" s="14" t="s">
        <v>111</v>
      </c>
      <c r="R484" s="22">
        <v>1</v>
      </c>
      <c r="S484" s="57">
        <v>5943533.2599999998</v>
      </c>
      <c r="T484" s="57">
        <v>0</v>
      </c>
      <c r="U484" s="57">
        <v>0</v>
      </c>
      <c r="V484" s="57">
        <v>2200000</v>
      </c>
      <c r="W484" s="57">
        <v>2000000</v>
      </c>
      <c r="X484" s="57">
        <v>926084</v>
      </c>
      <c r="Y484" s="57">
        <v>817449.26</v>
      </c>
      <c r="Z484" s="57">
        <v>0</v>
      </c>
      <c r="AA484" s="31">
        <v>0</v>
      </c>
      <c r="AB484" s="31">
        <v>0</v>
      </c>
      <c r="AC484" s="31">
        <v>0</v>
      </c>
      <c r="AD484" s="31">
        <v>0</v>
      </c>
      <c r="AE484" s="16" t="s">
        <v>41</v>
      </c>
      <c r="AF484" s="57">
        <v>0</v>
      </c>
      <c r="AG484" s="57">
        <v>0</v>
      </c>
      <c r="AH484" s="57">
        <v>0</v>
      </c>
      <c r="AI484" s="57">
        <v>0</v>
      </c>
      <c r="AJ484" s="57">
        <v>0</v>
      </c>
      <c r="AK484" s="57">
        <v>0</v>
      </c>
      <c r="AL484" s="57">
        <v>0</v>
      </c>
      <c r="AM484" s="15">
        <v>0</v>
      </c>
      <c r="AN484" s="15">
        <v>0</v>
      </c>
      <c r="AO484" s="15">
        <v>0</v>
      </c>
      <c r="AP484" s="15">
        <v>0</v>
      </c>
      <c r="AQ484" s="29" t="s">
        <v>2958</v>
      </c>
      <c r="AR484" s="12">
        <f t="shared" si="169"/>
        <v>0</v>
      </c>
      <c r="AS484" s="12">
        <f t="shared" si="170"/>
        <v>1</v>
      </c>
      <c r="AT484" s="12" t="str">
        <f t="shared" si="182"/>
        <v>B1</v>
      </c>
      <c r="AU484" s="9">
        <f t="shared" si="183"/>
        <v>8</v>
      </c>
      <c r="AV484" s="4">
        <f t="shared" si="171"/>
        <v>1</v>
      </c>
      <c r="AW484" s="4">
        <f t="shared" si="172"/>
        <v>1</v>
      </c>
      <c r="AX484" s="4">
        <f t="shared" si="173"/>
        <v>1</v>
      </c>
      <c r="AY484" s="4">
        <f t="shared" si="174"/>
        <v>1</v>
      </c>
      <c r="AZ484" s="4">
        <f t="shared" si="175"/>
        <v>1</v>
      </c>
      <c r="BA484" s="4">
        <f t="shared" si="176"/>
        <v>0</v>
      </c>
      <c r="BB484" s="4">
        <f t="shared" si="177"/>
        <v>0</v>
      </c>
      <c r="BC484" s="7">
        <f t="shared" si="178"/>
        <v>0</v>
      </c>
      <c r="BD484" s="7">
        <f t="shared" si="184"/>
        <v>1</v>
      </c>
      <c r="BE484" s="7">
        <f t="shared" si="185"/>
        <v>0</v>
      </c>
      <c r="BF484" s="7">
        <f t="shared" si="186"/>
        <v>0</v>
      </c>
      <c r="BG484" s="7">
        <f t="shared" si="187"/>
        <v>1</v>
      </c>
      <c r="BH484" s="4">
        <f t="shared" si="188"/>
        <v>1</v>
      </c>
      <c r="BI484" s="4">
        <f t="shared" si="179"/>
        <v>1</v>
      </c>
      <c r="BJ484" s="4">
        <f t="shared" si="180"/>
        <v>1</v>
      </c>
      <c r="BK484" s="4">
        <f t="shared" si="181"/>
        <v>0</v>
      </c>
    </row>
    <row r="485" spans="1:63" ht="90" customHeight="1" x14ac:dyDescent="0.25">
      <c r="A485" s="54" t="s">
        <v>1012</v>
      </c>
      <c r="B485" s="55" t="s">
        <v>1141</v>
      </c>
      <c r="C485" s="55" t="s">
        <v>2712</v>
      </c>
      <c r="D485" s="56">
        <v>4</v>
      </c>
      <c r="E485" s="55" t="s">
        <v>2713</v>
      </c>
      <c r="F485" s="29" t="s">
        <v>2714</v>
      </c>
      <c r="G485" s="29" t="s">
        <v>2715</v>
      </c>
      <c r="H485" s="14" t="s">
        <v>2893</v>
      </c>
      <c r="I485" s="29" t="s">
        <v>2029</v>
      </c>
      <c r="J485" s="29" t="s">
        <v>2716</v>
      </c>
      <c r="K485" s="14" t="s">
        <v>2115</v>
      </c>
      <c r="L485" s="25" t="s">
        <v>2119</v>
      </c>
      <c r="M485" s="25" t="s">
        <v>2415</v>
      </c>
      <c r="N485" s="25" t="s">
        <v>51</v>
      </c>
      <c r="O485" s="25" t="s">
        <v>44</v>
      </c>
      <c r="P485" s="142" t="s">
        <v>3065</v>
      </c>
      <c r="Q485" s="14" t="s">
        <v>45</v>
      </c>
      <c r="R485" s="22">
        <v>1</v>
      </c>
      <c r="S485" s="57">
        <v>0</v>
      </c>
      <c r="T485" s="57">
        <v>0</v>
      </c>
      <c r="U485" s="57">
        <v>0</v>
      </c>
      <c r="V485" s="57">
        <v>0</v>
      </c>
      <c r="W485" s="57">
        <v>0</v>
      </c>
      <c r="X485" s="57">
        <v>0</v>
      </c>
      <c r="Y485" s="57">
        <v>0</v>
      </c>
      <c r="Z485" s="57">
        <v>0</v>
      </c>
      <c r="AA485" s="31">
        <v>0</v>
      </c>
      <c r="AB485" s="31">
        <v>0</v>
      </c>
      <c r="AC485" s="31">
        <v>0</v>
      </c>
      <c r="AD485" s="31">
        <v>0</v>
      </c>
      <c r="AE485" s="16" t="s">
        <v>2717</v>
      </c>
      <c r="AF485" s="57">
        <v>120000</v>
      </c>
      <c r="AG485" s="57">
        <v>0</v>
      </c>
      <c r="AH485" s="57">
        <v>40000</v>
      </c>
      <c r="AI485" s="57">
        <v>40000</v>
      </c>
      <c r="AJ485" s="57">
        <v>40000</v>
      </c>
      <c r="AK485" s="57">
        <v>0</v>
      </c>
      <c r="AL485" s="57">
        <v>0</v>
      </c>
      <c r="AM485" s="15">
        <v>0</v>
      </c>
      <c r="AN485" s="15">
        <v>0</v>
      </c>
      <c r="AO485" s="15">
        <v>0</v>
      </c>
      <c r="AP485" s="15">
        <v>0</v>
      </c>
      <c r="AQ485" s="29"/>
      <c r="AR485" s="12">
        <f t="shared" si="169"/>
        <v>1</v>
      </c>
      <c r="AS485" s="12">
        <f t="shared" si="170"/>
        <v>0</v>
      </c>
      <c r="AT485" s="12" t="str">
        <f t="shared" si="182"/>
        <v>C91</v>
      </c>
      <c r="AU485" s="9">
        <f t="shared" si="183"/>
        <v>8</v>
      </c>
      <c r="AV485" s="4">
        <f t="shared" si="171"/>
        <v>1</v>
      </c>
      <c r="AW485" s="4">
        <f t="shared" si="172"/>
        <v>1</v>
      </c>
      <c r="AX485" s="4">
        <f t="shared" si="173"/>
        <v>0</v>
      </c>
      <c r="AY485" s="4">
        <f t="shared" si="174"/>
        <v>1</v>
      </c>
      <c r="AZ485" s="4">
        <f t="shared" si="175"/>
        <v>1</v>
      </c>
      <c r="BA485" s="4">
        <f t="shared" si="176"/>
        <v>1</v>
      </c>
      <c r="BB485" s="4">
        <f t="shared" si="177"/>
        <v>1</v>
      </c>
      <c r="BC485" s="7">
        <f t="shared" si="178"/>
        <v>0</v>
      </c>
      <c r="BD485" s="7">
        <f t="shared" si="184"/>
        <v>1</v>
      </c>
      <c r="BE485" s="7">
        <f t="shared" si="185"/>
        <v>0</v>
      </c>
      <c r="BF485" s="7">
        <f t="shared" si="186"/>
        <v>0</v>
      </c>
      <c r="BG485" s="7">
        <f t="shared" si="187"/>
        <v>1</v>
      </c>
      <c r="BH485" s="4">
        <f t="shared" si="188"/>
        <v>1</v>
      </c>
      <c r="BI485" s="4">
        <f t="shared" si="179"/>
        <v>1</v>
      </c>
      <c r="BJ485" s="4">
        <f t="shared" si="180"/>
        <v>0</v>
      </c>
      <c r="BK485" s="4">
        <f t="shared" si="181"/>
        <v>1</v>
      </c>
    </row>
    <row r="486" spans="1:63" ht="90" customHeight="1" x14ac:dyDescent="0.25">
      <c r="A486" s="17" t="s">
        <v>268</v>
      </c>
      <c r="B486" s="23" t="s">
        <v>2592</v>
      </c>
      <c r="C486" s="23" t="s">
        <v>2593</v>
      </c>
      <c r="D486" s="18"/>
      <c r="E486" s="23" t="s">
        <v>269</v>
      </c>
      <c r="F486" s="24" t="s">
        <v>270</v>
      </c>
      <c r="G486" s="24" t="s">
        <v>271</v>
      </c>
      <c r="H486" s="14" t="s">
        <v>2893</v>
      </c>
      <c r="I486" s="24"/>
      <c r="J486" s="24" t="s">
        <v>272</v>
      </c>
      <c r="K486" s="14" t="s">
        <v>2115</v>
      </c>
      <c r="L486" s="25" t="s">
        <v>2120</v>
      </c>
      <c r="M486" s="25" t="s">
        <v>2142</v>
      </c>
      <c r="N486" s="25" t="s">
        <v>110</v>
      </c>
      <c r="O486" s="25" t="s">
        <v>2889</v>
      </c>
      <c r="P486" s="142" t="s">
        <v>3065</v>
      </c>
      <c r="Q486" s="25" t="s">
        <v>111</v>
      </c>
      <c r="R486" s="30"/>
      <c r="S486" s="26">
        <v>674944.4</v>
      </c>
      <c r="T486" s="26">
        <v>0</v>
      </c>
      <c r="U486" s="26">
        <v>0</v>
      </c>
      <c r="V486" s="26">
        <v>674944.4</v>
      </c>
      <c r="W486" s="26">
        <v>0</v>
      </c>
      <c r="X486" s="26">
        <v>0</v>
      </c>
      <c r="Y486" s="26">
        <v>0</v>
      </c>
      <c r="Z486" s="26">
        <v>0</v>
      </c>
      <c r="AA486" s="31">
        <v>0</v>
      </c>
      <c r="AB486" s="31">
        <v>0</v>
      </c>
      <c r="AC486" s="31">
        <v>0</v>
      </c>
      <c r="AD486" s="31">
        <v>0</v>
      </c>
      <c r="AE486" s="16" t="s">
        <v>41</v>
      </c>
      <c r="AF486" s="26">
        <v>0</v>
      </c>
      <c r="AG486" s="26">
        <v>0</v>
      </c>
      <c r="AH486" s="26">
        <v>0</v>
      </c>
      <c r="AI486" s="26">
        <v>0</v>
      </c>
      <c r="AJ486" s="26">
        <v>0</v>
      </c>
      <c r="AK486" s="26">
        <v>0</v>
      </c>
      <c r="AL486" s="26">
        <v>0</v>
      </c>
      <c r="AM486" s="15">
        <v>0</v>
      </c>
      <c r="AN486" s="15">
        <v>0</v>
      </c>
      <c r="AO486" s="15">
        <v>0</v>
      </c>
      <c r="AP486" s="15">
        <v>0</v>
      </c>
      <c r="AQ486" s="13" t="s">
        <v>273</v>
      </c>
      <c r="AR486" s="12">
        <f t="shared" si="169"/>
        <v>0</v>
      </c>
      <c r="AS486" s="12">
        <f t="shared" si="170"/>
        <v>0</v>
      </c>
      <c r="AT486" s="12" t="str">
        <f t="shared" si="182"/>
        <v>D2</v>
      </c>
      <c r="AU486" s="9">
        <f t="shared" si="183"/>
        <v>6</v>
      </c>
      <c r="AV486" s="4">
        <f t="shared" si="171"/>
        <v>1</v>
      </c>
      <c r="AW486" s="4">
        <f t="shared" si="172"/>
        <v>1</v>
      </c>
      <c r="AX486" s="4">
        <f t="shared" si="173"/>
        <v>1</v>
      </c>
      <c r="AY486" s="4">
        <f t="shared" si="174"/>
        <v>0</v>
      </c>
      <c r="AZ486" s="4">
        <f t="shared" si="175"/>
        <v>0</v>
      </c>
      <c r="BA486" s="4">
        <f t="shared" si="176"/>
        <v>1</v>
      </c>
      <c r="BB486" s="4">
        <f t="shared" si="177"/>
        <v>1</v>
      </c>
      <c r="BC486" s="7">
        <f t="shared" si="178"/>
        <v>0</v>
      </c>
      <c r="BD486" s="7">
        <f t="shared" si="184"/>
        <v>1</v>
      </c>
      <c r="BE486" s="7">
        <f t="shared" si="185"/>
        <v>0</v>
      </c>
      <c r="BF486" s="7">
        <f t="shared" si="186"/>
        <v>0</v>
      </c>
      <c r="BG486" s="7">
        <f t="shared" si="187"/>
        <v>1</v>
      </c>
      <c r="BH486" s="4">
        <f t="shared" si="188"/>
        <v>0</v>
      </c>
      <c r="BI486" s="4">
        <f t="shared" si="179"/>
        <v>1</v>
      </c>
      <c r="BJ486" s="4">
        <f t="shared" si="180"/>
        <v>1</v>
      </c>
      <c r="BK486" s="4">
        <f t="shared" si="181"/>
        <v>0</v>
      </c>
    </row>
    <row r="487" spans="1:63" ht="90" customHeight="1" x14ac:dyDescent="0.25">
      <c r="A487" s="54" t="s">
        <v>1012</v>
      </c>
      <c r="B487" s="55" t="s">
        <v>1203</v>
      </c>
      <c r="C487" s="55" t="s">
        <v>3073</v>
      </c>
      <c r="D487" s="56">
        <v>3</v>
      </c>
      <c r="E487" s="55" t="s">
        <v>3074</v>
      </c>
      <c r="F487" s="29" t="s">
        <v>3075</v>
      </c>
      <c r="G487" s="29" t="s">
        <v>3076</v>
      </c>
      <c r="H487" s="29"/>
      <c r="I487" s="29"/>
      <c r="J487" s="29"/>
      <c r="K487" s="14" t="s">
        <v>2115</v>
      </c>
      <c r="L487" s="14" t="s">
        <v>3077</v>
      </c>
      <c r="M487" s="14" t="s">
        <v>3077</v>
      </c>
      <c r="N487" s="25" t="s">
        <v>3078</v>
      </c>
      <c r="O487" s="25" t="s">
        <v>44</v>
      </c>
      <c r="P487" s="142" t="s">
        <v>3065</v>
      </c>
      <c r="Q487" s="14" t="s">
        <v>45</v>
      </c>
      <c r="R487" s="22">
        <v>1</v>
      </c>
      <c r="S487" s="57">
        <v>15000</v>
      </c>
      <c r="T487" s="57">
        <v>0</v>
      </c>
      <c r="U487" s="57">
        <v>0</v>
      </c>
      <c r="V487" s="57">
        <v>15000</v>
      </c>
      <c r="W487" s="57">
        <v>0</v>
      </c>
      <c r="X487" s="57">
        <v>0</v>
      </c>
      <c r="Y487" s="57">
        <v>0</v>
      </c>
      <c r="Z487" s="57">
        <v>0</v>
      </c>
      <c r="AA487" s="31">
        <v>0</v>
      </c>
      <c r="AB487" s="31">
        <v>0</v>
      </c>
      <c r="AC487" s="31">
        <v>0</v>
      </c>
      <c r="AD487" s="31">
        <v>0</v>
      </c>
      <c r="AE487" s="16" t="s">
        <v>41</v>
      </c>
      <c r="AF487" s="57">
        <v>0</v>
      </c>
      <c r="AG487" s="57">
        <v>0</v>
      </c>
      <c r="AH487" s="57">
        <v>0</v>
      </c>
      <c r="AI487" s="57">
        <v>0</v>
      </c>
      <c r="AJ487" s="57">
        <v>0</v>
      </c>
      <c r="AK487" s="57">
        <v>0</v>
      </c>
      <c r="AL487" s="57">
        <v>0</v>
      </c>
      <c r="AM487" s="15">
        <v>0</v>
      </c>
      <c r="AN487" s="15">
        <v>0</v>
      </c>
      <c r="AO487" s="15">
        <v>0</v>
      </c>
      <c r="AP487" s="15">
        <v>0</v>
      </c>
      <c r="AQ487" s="29"/>
      <c r="AR487" s="12">
        <f t="shared" si="169"/>
        <v>1</v>
      </c>
      <c r="AS487" s="12">
        <f t="shared" si="170"/>
        <v>0</v>
      </c>
      <c r="AT487" s="12" t="str">
        <f t="shared" si="182"/>
        <v>E3</v>
      </c>
      <c r="AU487" s="9">
        <f t="shared" si="183"/>
        <v>5</v>
      </c>
      <c r="AV487" s="4">
        <f t="shared" si="171"/>
        <v>1</v>
      </c>
      <c r="AW487" s="4">
        <f t="shared" si="172"/>
        <v>1</v>
      </c>
      <c r="AX487" s="4">
        <f t="shared" si="173"/>
        <v>1</v>
      </c>
      <c r="AY487" s="4">
        <f t="shared" si="174"/>
        <v>1</v>
      </c>
      <c r="AZ487" s="4">
        <f t="shared" si="175"/>
        <v>1</v>
      </c>
      <c r="BA487" s="4">
        <f t="shared" si="176"/>
        <v>0</v>
      </c>
      <c r="BB487" s="4">
        <f t="shared" si="177"/>
        <v>0</v>
      </c>
      <c r="BC487" s="7">
        <f t="shared" si="178"/>
        <v>0</v>
      </c>
      <c r="BD487" s="7">
        <f t="shared" si="184"/>
        <v>0</v>
      </c>
      <c r="BE487" s="7">
        <f t="shared" si="185"/>
        <v>0</v>
      </c>
      <c r="BF487" s="7">
        <f t="shared" si="186"/>
        <v>0</v>
      </c>
      <c r="BG487" s="7">
        <f t="shared" si="187"/>
        <v>0</v>
      </c>
      <c r="BH487" s="4">
        <f t="shared" si="188"/>
        <v>0</v>
      </c>
      <c r="BI487" s="4">
        <f t="shared" si="179"/>
        <v>0</v>
      </c>
      <c r="BJ487" s="4">
        <f t="shared" si="180"/>
        <v>0</v>
      </c>
      <c r="BK487" s="4">
        <f t="shared" si="181"/>
        <v>0</v>
      </c>
    </row>
    <row r="488" spans="1:63" ht="90" customHeight="1" x14ac:dyDescent="0.25">
      <c r="A488" s="17" t="s">
        <v>909</v>
      </c>
      <c r="B488" s="23" t="s">
        <v>910</v>
      </c>
      <c r="C488" s="23" t="s">
        <v>945</v>
      </c>
      <c r="D488" s="25">
        <v>7</v>
      </c>
      <c r="E488" s="23" t="s">
        <v>946</v>
      </c>
      <c r="F488" s="24" t="s">
        <v>947</v>
      </c>
      <c r="G488" s="24" t="s">
        <v>948</v>
      </c>
      <c r="H488" s="14" t="s">
        <v>2893</v>
      </c>
      <c r="I488" s="24" t="s">
        <v>949</v>
      </c>
      <c r="J488" s="24" t="s">
        <v>950</v>
      </c>
      <c r="K488" s="14" t="s">
        <v>2115</v>
      </c>
      <c r="L488" s="14" t="s">
        <v>2123</v>
      </c>
      <c r="M488" s="25" t="s">
        <v>2123</v>
      </c>
      <c r="N488" s="25" t="s">
        <v>51</v>
      </c>
      <c r="O488" s="25" t="s">
        <v>44</v>
      </c>
      <c r="P488" s="142" t="s">
        <v>3065</v>
      </c>
      <c r="Q488" s="14" t="s">
        <v>45</v>
      </c>
      <c r="R488" s="30">
        <v>1</v>
      </c>
      <c r="S488" s="26">
        <v>130000</v>
      </c>
      <c r="T488" s="26">
        <v>0</v>
      </c>
      <c r="U488" s="26">
        <v>0</v>
      </c>
      <c r="V488" s="26">
        <v>0</v>
      </c>
      <c r="W488" s="26">
        <v>130000</v>
      </c>
      <c r="X488" s="26">
        <v>0</v>
      </c>
      <c r="Y488" s="26">
        <v>0</v>
      </c>
      <c r="Z488" s="26">
        <v>0</v>
      </c>
      <c r="AA488" s="31">
        <v>0</v>
      </c>
      <c r="AB488" s="31">
        <v>0</v>
      </c>
      <c r="AC488" s="31">
        <v>0</v>
      </c>
      <c r="AD488" s="31">
        <v>0</v>
      </c>
      <c r="AE488" s="16" t="s">
        <v>41</v>
      </c>
      <c r="AF488" s="28">
        <v>396000</v>
      </c>
      <c r="AG488" s="28">
        <v>0</v>
      </c>
      <c r="AH488" s="28">
        <v>79200</v>
      </c>
      <c r="AI488" s="28">
        <v>79200</v>
      </c>
      <c r="AJ488" s="28">
        <v>79200</v>
      </c>
      <c r="AK488" s="28">
        <v>79200</v>
      </c>
      <c r="AL488" s="28">
        <v>79200</v>
      </c>
      <c r="AM488" s="15">
        <v>0</v>
      </c>
      <c r="AN488" s="15">
        <v>0</v>
      </c>
      <c r="AO488" s="15">
        <v>0</v>
      </c>
      <c r="AP488" s="15">
        <v>0</v>
      </c>
      <c r="AQ488" s="13"/>
      <c r="AR488" s="12">
        <f t="shared" si="169"/>
        <v>0</v>
      </c>
      <c r="AS488" s="12">
        <f t="shared" si="170"/>
        <v>0</v>
      </c>
      <c r="AT488" s="12" t="str">
        <f t="shared" si="182"/>
        <v>G</v>
      </c>
      <c r="AU488" s="9">
        <f t="shared" si="183"/>
        <v>9</v>
      </c>
      <c r="AV488" s="4">
        <f t="shared" si="171"/>
        <v>1</v>
      </c>
      <c r="AW488" s="4">
        <f t="shared" si="172"/>
        <v>1</v>
      </c>
      <c r="AX488" s="4">
        <f t="shared" si="173"/>
        <v>1</v>
      </c>
      <c r="AY488" s="4">
        <f t="shared" si="174"/>
        <v>1</v>
      </c>
      <c r="AZ488" s="4">
        <f t="shared" si="175"/>
        <v>1</v>
      </c>
      <c r="BA488" s="4">
        <f t="shared" si="176"/>
        <v>1</v>
      </c>
      <c r="BB488" s="4">
        <f t="shared" si="177"/>
        <v>1</v>
      </c>
      <c r="BC488" s="7">
        <f t="shared" si="178"/>
        <v>0</v>
      </c>
      <c r="BD488" s="7">
        <f t="shared" si="184"/>
        <v>1</v>
      </c>
      <c r="BE488" s="7">
        <f t="shared" si="185"/>
        <v>0</v>
      </c>
      <c r="BF488" s="7">
        <f t="shared" si="186"/>
        <v>0</v>
      </c>
      <c r="BG488" s="7">
        <f t="shared" si="187"/>
        <v>1</v>
      </c>
      <c r="BH488" s="4">
        <f t="shared" si="188"/>
        <v>1</v>
      </c>
      <c r="BI488" s="4">
        <f t="shared" si="179"/>
        <v>1</v>
      </c>
      <c r="BJ488" s="4">
        <f t="shared" si="180"/>
        <v>0</v>
      </c>
      <c r="BK488" s="4">
        <f t="shared" si="181"/>
        <v>1</v>
      </c>
    </row>
    <row r="489" spans="1:63" ht="90" customHeight="1" x14ac:dyDescent="0.25">
      <c r="A489" s="54" t="s">
        <v>268</v>
      </c>
      <c r="B489" s="55" t="s">
        <v>3051</v>
      </c>
      <c r="C489" s="55" t="s">
        <v>3052</v>
      </c>
      <c r="D489" s="56">
        <v>1</v>
      </c>
      <c r="E489" s="55" t="s">
        <v>3053</v>
      </c>
      <c r="F489" s="29" t="s">
        <v>3054</v>
      </c>
      <c r="G489" s="29" t="s">
        <v>3055</v>
      </c>
      <c r="H489" s="29" t="s">
        <v>2999</v>
      </c>
      <c r="I489" s="29" t="s">
        <v>3056</v>
      </c>
      <c r="J489" s="29" t="s">
        <v>3057</v>
      </c>
      <c r="K489" s="14" t="s">
        <v>2115</v>
      </c>
      <c r="L489" s="14" t="s">
        <v>2123</v>
      </c>
      <c r="M489" s="14" t="s">
        <v>2123</v>
      </c>
      <c r="N489" s="14" t="s">
        <v>51</v>
      </c>
      <c r="O489" s="25" t="s">
        <v>44</v>
      </c>
      <c r="P489" s="142" t="s">
        <v>3065</v>
      </c>
      <c r="Q489" s="14" t="s">
        <v>45</v>
      </c>
      <c r="R489" s="22">
        <v>1</v>
      </c>
      <c r="S489" s="57">
        <v>2520000</v>
      </c>
      <c r="T489" s="57">
        <v>0</v>
      </c>
      <c r="U489" s="57">
        <v>0</v>
      </c>
      <c r="V489" s="57">
        <v>0</v>
      </c>
      <c r="W489" s="57">
        <v>0</v>
      </c>
      <c r="X489" s="57">
        <v>360000</v>
      </c>
      <c r="Y489" s="57">
        <v>360000</v>
      </c>
      <c r="Z489" s="57">
        <v>360000</v>
      </c>
      <c r="AA489" s="31">
        <v>360000</v>
      </c>
      <c r="AB489" s="31">
        <v>360000</v>
      </c>
      <c r="AC489" s="31">
        <v>360000</v>
      </c>
      <c r="AD489" s="31">
        <v>360000</v>
      </c>
      <c r="AE489" s="16" t="s">
        <v>41</v>
      </c>
      <c r="AF489" s="57">
        <v>0</v>
      </c>
      <c r="AG489" s="57">
        <v>0</v>
      </c>
      <c r="AH489" s="57">
        <v>0</v>
      </c>
      <c r="AI489" s="57">
        <v>0</v>
      </c>
      <c r="AJ489" s="57">
        <v>0</v>
      </c>
      <c r="AK489" s="57">
        <v>0</v>
      </c>
      <c r="AL489" s="57">
        <v>0</v>
      </c>
      <c r="AM489" s="15">
        <v>0</v>
      </c>
      <c r="AN489" s="15">
        <v>0</v>
      </c>
      <c r="AO489" s="15">
        <v>0</v>
      </c>
      <c r="AP489" s="15">
        <v>0</v>
      </c>
      <c r="AQ489" s="29"/>
      <c r="AR489" s="12">
        <f t="shared" si="169"/>
        <v>0</v>
      </c>
      <c r="AS489" s="12">
        <f t="shared" si="170"/>
        <v>1</v>
      </c>
      <c r="AT489" s="12" t="str">
        <f t="shared" si="182"/>
        <v>G</v>
      </c>
      <c r="AU489" s="9">
        <f t="shared" si="183"/>
        <v>9</v>
      </c>
      <c r="AV489" s="4">
        <f t="shared" si="171"/>
        <v>1</v>
      </c>
      <c r="AW489" s="4">
        <f t="shared" si="172"/>
        <v>1</v>
      </c>
      <c r="AX489" s="4">
        <f t="shared" si="173"/>
        <v>1</v>
      </c>
      <c r="AY489" s="4">
        <f t="shared" si="174"/>
        <v>1</v>
      </c>
      <c r="AZ489" s="4">
        <f t="shared" si="175"/>
        <v>1</v>
      </c>
      <c r="BA489" s="4">
        <f t="shared" si="176"/>
        <v>1</v>
      </c>
      <c r="BB489" s="4">
        <f t="shared" si="177"/>
        <v>0</v>
      </c>
      <c r="BC489" s="7">
        <f t="shared" si="178"/>
        <v>1</v>
      </c>
      <c r="BD489" s="7">
        <f t="shared" si="184"/>
        <v>1</v>
      </c>
      <c r="BE489" s="7">
        <f t="shared" si="185"/>
        <v>0</v>
      </c>
      <c r="BF489" s="7">
        <f t="shared" si="186"/>
        <v>0</v>
      </c>
      <c r="BG489" s="7">
        <f t="shared" si="187"/>
        <v>1</v>
      </c>
      <c r="BH489" s="4">
        <f t="shared" si="188"/>
        <v>1</v>
      </c>
      <c r="BI489" s="4">
        <f t="shared" si="179"/>
        <v>1</v>
      </c>
      <c r="BJ489" s="4">
        <f t="shared" si="180"/>
        <v>0</v>
      </c>
      <c r="BK489" s="4">
        <f t="shared" si="181"/>
        <v>1</v>
      </c>
    </row>
    <row r="490" spans="1:63" ht="90" customHeight="1" x14ac:dyDescent="0.25">
      <c r="A490" s="54" t="s">
        <v>1012</v>
      </c>
      <c r="B490" s="55" t="s">
        <v>1243</v>
      </c>
      <c r="C490" s="55" t="s">
        <v>1274</v>
      </c>
      <c r="D490" s="56">
        <v>9</v>
      </c>
      <c r="E490" s="55" t="s">
        <v>1275</v>
      </c>
      <c r="F490" s="29" t="s">
        <v>1276</v>
      </c>
      <c r="G490" s="29" t="s">
        <v>1277</v>
      </c>
      <c r="H490" s="14" t="s">
        <v>2893</v>
      </c>
      <c r="I490" s="29" t="s">
        <v>2032</v>
      </c>
      <c r="J490" s="29" t="s">
        <v>1250</v>
      </c>
      <c r="K490" s="14" t="s">
        <v>2115</v>
      </c>
      <c r="L490" s="25" t="s">
        <v>2122</v>
      </c>
      <c r="M490" s="25" t="s">
        <v>2148</v>
      </c>
      <c r="N490" s="25" t="s">
        <v>51</v>
      </c>
      <c r="O490" s="25" t="s">
        <v>44</v>
      </c>
      <c r="P490" s="142" t="s">
        <v>3065</v>
      </c>
      <c r="Q490" s="14" t="s">
        <v>45</v>
      </c>
      <c r="R490" s="22">
        <v>1</v>
      </c>
      <c r="S490" s="57">
        <v>0</v>
      </c>
      <c r="T490" s="57">
        <v>0</v>
      </c>
      <c r="U490" s="57">
        <v>0</v>
      </c>
      <c r="V490" s="57">
        <v>0</v>
      </c>
      <c r="W490" s="57">
        <v>0</v>
      </c>
      <c r="X490" s="57">
        <v>0</v>
      </c>
      <c r="Y490" s="57">
        <v>0</v>
      </c>
      <c r="Z490" s="57">
        <v>0</v>
      </c>
      <c r="AA490" s="31">
        <v>0</v>
      </c>
      <c r="AB490" s="31">
        <v>0</v>
      </c>
      <c r="AC490" s="31">
        <v>0</v>
      </c>
      <c r="AD490" s="31">
        <v>0</v>
      </c>
      <c r="AE490" s="16" t="s">
        <v>41</v>
      </c>
      <c r="AF490" s="57">
        <v>15000</v>
      </c>
      <c r="AG490" s="57">
        <v>0</v>
      </c>
      <c r="AH490" s="57">
        <v>3000</v>
      </c>
      <c r="AI490" s="57">
        <v>3000</v>
      </c>
      <c r="AJ490" s="57">
        <v>3000</v>
      </c>
      <c r="AK490" s="57">
        <v>3000</v>
      </c>
      <c r="AL490" s="57">
        <v>3000</v>
      </c>
      <c r="AM490" s="15">
        <v>0</v>
      </c>
      <c r="AN490" s="15">
        <v>0</v>
      </c>
      <c r="AO490" s="15">
        <v>0</v>
      </c>
      <c r="AP490" s="15">
        <v>0</v>
      </c>
      <c r="AQ490" s="29"/>
      <c r="AR490" s="12">
        <f t="shared" si="169"/>
        <v>1</v>
      </c>
      <c r="AS490" s="12">
        <f t="shared" si="170"/>
        <v>0</v>
      </c>
      <c r="AT490" s="12" t="str">
        <f t="shared" si="182"/>
        <v>F2</v>
      </c>
      <c r="AU490" s="9">
        <f t="shared" si="183"/>
        <v>8</v>
      </c>
      <c r="AV490" s="4">
        <f t="shared" si="171"/>
        <v>1</v>
      </c>
      <c r="AW490" s="4">
        <f t="shared" si="172"/>
        <v>1</v>
      </c>
      <c r="AX490" s="4">
        <f t="shared" si="173"/>
        <v>0</v>
      </c>
      <c r="AY490" s="4">
        <f t="shared" si="174"/>
        <v>1</v>
      </c>
      <c r="AZ490" s="4">
        <f t="shared" si="175"/>
        <v>1</v>
      </c>
      <c r="BA490" s="4">
        <f t="shared" si="176"/>
        <v>1</v>
      </c>
      <c r="BB490" s="4">
        <f t="shared" si="177"/>
        <v>1</v>
      </c>
      <c r="BC490" s="7">
        <f t="shared" si="178"/>
        <v>0</v>
      </c>
      <c r="BD490" s="7">
        <f t="shared" si="184"/>
        <v>1</v>
      </c>
      <c r="BE490" s="7">
        <f t="shared" si="185"/>
        <v>0</v>
      </c>
      <c r="BF490" s="7">
        <f t="shared" si="186"/>
        <v>0</v>
      </c>
      <c r="BG490" s="7">
        <f t="shared" si="187"/>
        <v>1</v>
      </c>
      <c r="BH490" s="4">
        <f t="shared" si="188"/>
        <v>1</v>
      </c>
      <c r="BI490" s="4">
        <f t="shared" si="179"/>
        <v>1</v>
      </c>
      <c r="BJ490" s="4">
        <f t="shared" si="180"/>
        <v>0</v>
      </c>
      <c r="BK490" s="4">
        <f t="shared" si="181"/>
        <v>1</v>
      </c>
    </row>
    <row r="491" spans="1:63" ht="90" customHeight="1" x14ac:dyDescent="0.25">
      <c r="A491" s="17" t="s">
        <v>112</v>
      </c>
      <c r="B491" s="23" t="s">
        <v>113</v>
      </c>
      <c r="C491" s="23" t="s">
        <v>114</v>
      </c>
      <c r="D491" s="25" t="s">
        <v>2262</v>
      </c>
      <c r="E491" s="23" t="s">
        <v>115</v>
      </c>
      <c r="F491" s="24" t="s">
        <v>116</v>
      </c>
      <c r="G491" s="24" t="s">
        <v>117</v>
      </c>
      <c r="H491" s="14" t="s">
        <v>2893</v>
      </c>
      <c r="I491" s="24" t="s">
        <v>118</v>
      </c>
      <c r="J491" s="24" t="s">
        <v>119</v>
      </c>
      <c r="K491" s="14" t="s">
        <v>2115</v>
      </c>
      <c r="L491" s="25" t="s">
        <v>2120</v>
      </c>
      <c r="M491" s="25" t="s">
        <v>2142</v>
      </c>
      <c r="N491" s="25" t="s">
        <v>1676</v>
      </c>
      <c r="O491" s="25" t="s">
        <v>44</v>
      </c>
      <c r="P491" s="142" t="s">
        <v>3065</v>
      </c>
      <c r="Q491" s="25" t="s">
        <v>111</v>
      </c>
      <c r="R491" s="30">
        <v>1</v>
      </c>
      <c r="S491" s="26">
        <v>7500</v>
      </c>
      <c r="T491" s="26">
        <v>0</v>
      </c>
      <c r="U491" s="26">
        <v>7500</v>
      </c>
      <c r="V491" s="26">
        <v>0</v>
      </c>
      <c r="W491" s="26">
        <v>0</v>
      </c>
      <c r="X491" s="26">
        <v>0</v>
      </c>
      <c r="Y491" s="26">
        <v>0</v>
      </c>
      <c r="Z491" s="26">
        <v>0</v>
      </c>
      <c r="AA491" s="31">
        <v>0</v>
      </c>
      <c r="AB491" s="31">
        <v>0</v>
      </c>
      <c r="AC491" s="31">
        <v>0</v>
      </c>
      <c r="AD491" s="31">
        <v>0</v>
      </c>
      <c r="AE491" s="16" t="s">
        <v>120</v>
      </c>
      <c r="AF491" s="26">
        <v>84000</v>
      </c>
      <c r="AG491" s="26">
        <v>0</v>
      </c>
      <c r="AH491" s="26">
        <v>24000</v>
      </c>
      <c r="AI491" s="26">
        <v>30000</v>
      </c>
      <c r="AJ491" s="26">
        <v>10000</v>
      </c>
      <c r="AK491" s="26">
        <v>10000</v>
      </c>
      <c r="AL491" s="26">
        <v>10000</v>
      </c>
      <c r="AM491" s="15">
        <v>0</v>
      </c>
      <c r="AN491" s="15">
        <v>0</v>
      </c>
      <c r="AO491" s="15">
        <v>0</v>
      </c>
      <c r="AP491" s="15">
        <v>0</v>
      </c>
      <c r="AQ491" s="24"/>
      <c r="AR491" s="12">
        <f t="shared" si="169"/>
        <v>1</v>
      </c>
      <c r="AS491" s="12">
        <f t="shared" si="170"/>
        <v>0</v>
      </c>
      <c r="AT491" s="12" t="str">
        <f t="shared" si="182"/>
        <v>D2</v>
      </c>
      <c r="AU491" s="9">
        <f t="shared" si="183"/>
        <v>9</v>
      </c>
      <c r="AV491" s="4">
        <f t="shared" si="171"/>
        <v>1</v>
      </c>
      <c r="AW491" s="4">
        <f t="shared" si="172"/>
        <v>1</v>
      </c>
      <c r="AX491" s="4">
        <f t="shared" si="173"/>
        <v>1</v>
      </c>
      <c r="AY491" s="4">
        <f t="shared" si="174"/>
        <v>1</v>
      </c>
      <c r="AZ491" s="4">
        <f t="shared" si="175"/>
        <v>1</v>
      </c>
      <c r="BA491" s="4">
        <f t="shared" si="176"/>
        <v>1</v>
      </c>
      <c r="BB491" s="4">
        <f t="shared" si="177"/>
        <v>1</v>
      </c>
      <c r="BC491" s="7">
        <f t="shared" si="178"/>
        <v>0</v>
      </c>
      <c r="BD491" s="7">
        <f t="shared" si="184"/>
        <v>1</v>
      </c>
      <c r="BE491" s="7">
        <f t="shared" si="185"/>
        <v>0</v>
      </c>
      <c r="BF491" s="7">
        <f t="shared" si="186"/>
        <v>0</v>
      </c>
      <c r="BG491" s="7">
        <f t="shared" si="187"/>
        <v>1</v>
      </c>
      <c r="BH491" s="4">
        <f t="shared" si="188"/>
        <v>1</v>
      </c>
      <c r="BI491" s="4">
        <f t="shared" si="179"/>
        <v>1</v>
      </c>
      <c r="BJ491" s="4">
        <f t="shared" si="180"/>
        <v>1</v>
      </c>
      <c r="BK491" s="4">
        <f t="shared" si="181"/>
        <v>0</v>
      </c>
    </row>
    <row r="492" spans="1:63" ht="90" customHeight="1" x14ac:dyDescent="0.25">
      <c r="A492" s="17" t="s">
        <v>112</v>
      </c>
      <c r="B492" s="23" t="s">
        <v>113</v>
      </c>
      <c r="C492" s="23" t="s">
        <v>2575</v>
      </c>
      <c r="D492" s="18">
        <v>3</v>
      </c>
      <c r="E492" s="23" t="s">
        <v>2576</v>
      </c>
      <c r="F492" s="24" t="s">
        <v>116</v>
      </c>
      <c r="G492" s="24" t="s">
        <v>2577</v>
      </c>
      <c r="H492" s="14" t="s">
        <v>2893</v>
      </c>
      <c r="I492" s="24" t="s">
        <v>118</v>
      </c>
      <c r="J492" s="24" t="s">
        <v>119</v>
      </c>
      <c r="K492" s="25" t="s">
        <v>2115</v>
      </c>
      <c r="L492" s="25" t="s">
        <v>2120</v>
      </c>
      <c r="M492" s="25" t="s">
        <v>2142</v>
      </c>
      <c r="N492" s="25" t="s">
        <v>110</v>
      </c>
      <c r="O492" s="25" t="s">
        <v>44</v>
      </c>
      <c r="P492" s="142" t="s">
        <v>3065</v>
      </c>
      <c r="Q492" s="14" t="s">
        <v>45</v>
      </c>
      <c r="R492" s="30">
        <v>1</v>
      </c>
      <c r="S492" s="31">
        <v>90000</v>
      </c>
      <c r="T492" s="31">
        <v>0</v>
      </c>
      <c r="U492" s="31">
        <v>0</v>
      </c>
      <c r="V492" s="31">
        <v>36000</v>
      </c>
      <c r="W492" s="31">
        <v>24000</v>
      </c>
      <c r="X492" s="31">
        <v>10000</v>
      </c>
      <c r="Y492" s="31">
        <v>10000</v>
      </c>
      <c r="Z492" s="31">
        <v>10000</v>
      </c>
      <c r="AA492" s="31">
        <v>0</v>
      </c>
      <c r="AB492" s="31">
        <v>0</v>
      </c>
      <c r="AC492" s="31">
        <v>0</v>
      </c>
      <c r="AD492" s="31">
        <v>0</v>
      </c>
      <c r="AE492" s="16" t="s">
        <v>2578</v>
      </c>
      <c r="AF492" s="31">
        <v>70000</v>
      </c>
      <c r="AG492" s="31">
        <v>0</v>
      </c>
      <c r="AH492" s="31">
        <v>15000</v>
      </c>
      <c r="AI492" s="31">
        <v>15000</v>
      </c>
      <c r="AJ492" s="31">
        <v>15000</v>
      </c>
      <c r="AK492" s="31">
        <v>15000</v>
      </c>
      <c r="AL492" s="31">
        <v>10000</v>
      </c>
      <c r="AM492" s="15">
        <v>0</v>
      </c>
      <c r="AN492" s="15">
        <v>0</v>
      </c>
      <c r="AO492" s="15">
        <v>0</v>
      </c>
      <c r="AP492" s="15">
        <v>0</v>
      </c>
      <c r="AQ492" s="24"/>
      <c r="AR492" s="12">
        <f t="shared" si="169"/>
        <v>1</v>
      </c>
      <c r="AS492" s="12">
        <f t="shared" si="170"/>
        <v>0</v>
      </c>
      <c r="AT492" s="12" t="str">
        <f t="shared" si="182"/>
        <v>D2</v>
      </c>
      <c r="AU492" s="9">
        <f t="shared" si="183"/>
        <v>8</v>
      </c>
      <c r="AV492" s="4">
        <f t="shared" si="171"/>
        <v>1</v>
      </c>
      <c r="AW492" s="4">
        <f t="shared" si="172"/>
        <v>1</v>
      </c>
      <c r="AX492" s="4">
        <f t="shared" si="173"/>
        <v>1</v>
      </c>
      <c r="AY492" s="4">
        <f t="shared" si="174"/>
        <v>1</v>
      </c>
      <c r="AZ492" s="4">
        <f t="shared" si="175"/>
        <v>1</v>
      </c>
      <c r="BA492" s="4">
        <f t="shared" si="176"/>
        <v>1</v>
      </c>
      <c r="BB492" s="4">
        <f t="shared" si="177"/>
        <v>1</v>
      </c>
      <c r="BC492" s="7">
        <f t="shared" si="178"/>
        <v>0</v>
      </c>
      <c r="BD492" s="7">
        <f t="shared" si="184"/>
        <v>1</v>
      </c>
      <c r="BE492" s="7">
        <f t="shared" si="185"/>
        <v>0</v>
      </c>
      <c r="BF492" s="7">
        <f t="shared" si="186"/>
        <v>0</v>
      </c>
      <c r="BG492" s="7">
        <f t="shared" si="187"/>
        <v>1</v>
      </c>
      <c r="BH492" s="4">
        <f t="shared" si="188"/>
        <v>1</v>
      </c>
      <c r="BI492" s="4">
        <f t="shared" si="179"/>
        <v>0</v>
      </c>
      <c r="BJ492" s="4">
        <f t="shared" si="180"/>
        <v>0</v>
      </c>
      <c r="BK492" s="4">
        <f t="shared" si="181"/>
        <v>0</v>
      </c>
    </row>
    <row r="493" spans="1:63" ht="90" customHeight="1" x14ac:dyDescent="0.25">
      <c r="A493" s="54" t="s">
        <v>1012</v>
      </c>
      <c r="B493" s="55" t="s">
        <v>1210</v>
      </c>
      <c r="C493" s="55" t="s">
        <v>1216</v>
      </c>
      <c r="D493" s="56">
        <v>3</v>
      </c>
      <c r="E493" s="55" t="s">
        <v>1217</v>
      </c>
      <c r="F493" s="29" t="s">
        <v>1218</v>
      </c>
      <c r="G493" s="29" t="s">
        <v>1219</v>
      </c>
      <c r="H493" s="14" t="s">
        <v>2893</v>
      </c>
      <c r="I493" s="29" t="s">
        <v>2078</v>
      </c>
      <c r="J493" s="29" t="s">
        <v>1220</v>
      </c>
      <c r="K493" s="14" t="s">
        <v>2115</v>
      </c>
      <c r="L493" s="14" t="s">
        <v>2117</v>
      </c>
      <c r="M493" s="14" t="s">
        <v>2130</v>
      </c>
      <c r="N493" s="14" t="s">
        <v>43</v>
      </c>
      <c r="O493" s="25" t="s">
        <v>44</v>
      </c>
      <c r="P493" s="142" t="s">
        <v>3065</v>
      </c>
      <c r="Q493" s="14" t="s">
        <v>45</v>
      </c>
      <c r="R493" s="22">
        <v>1</v>
      </c>
      <c r="S493" s="57">
        <v>180000</v>
      </c>
      <c r="T493" s="57">
        <v>0</v>
      </c>
      <c r="U493" s="57">
        <v>0</v>
      </c>
      <c r="V493" s="57">
        <v>0</v>
      </c>
      <c r="W493" s="57">
        <v>180000</v>
      </c>
      <c r="X493" s="57">
        <v>0</v>
      </c>
      <c r="Y493" s="57">
        <v>0</v>
      </c>
      <c r="Z493" s="57">
        <v>0</v>
      </c>
      <c r="AA493" s="31">
        <v>0</v>
      </c>
      <c r="AB493" s="31">
        <v>0</v>
      </c>
      <c r="AC493" s="31">
        <v>0</v>
      </c>
      <c r="AD493" s="31">
        <v>0</v>
      </c>
      <c r="AE493" s="16" t="s">
        <v>41</v>
      </c>
      <c r="AF493" s="57">
        <v>0</v>
      </c>
      <c r="AG493" s="57">
        <v>0</v>
      </c>
      <c r="AH493" s="57">
        <v>0</v>
      </c>
      <c r="AI493" s="57">
        <v>0</v>
      </c>
      <c r="AJ493" s="57">
        <v>0</v>
      </c>
      <c r="AK493" s="57">
        <v>0</v>
      </c>
      <c r="AL493" s="57">
        <v>0</v>
      </c>
      <c r="AM493" s="15">
        <v>0</v>
      </c>
      <c r="AN493" s="15">
        <v>0</v>
      </c>
      <c r="AO493" s="15">
        <v>0</v>
      </c>
      <c r="AP493" s="15">
        <v>0</v>
      </c>
      <c r="AQ493" s="29" t="s">
        <v>1221</v>
      </c>
      <c r="AR493" s="12">
        <f t="shared" si="169"/>
        <v>0</v>
      </c>
      <c r="AS493" s="12">
        <f t="shared" si="170"/>
        <v>0</v>
      </c>
      <c r="AT493" s="12" t="str">
        <f t="shared" si="182"/>
        <v>B3</v>
      </c>
      <c r="AU493" s="9">
        <f t="shared" si="183"/>
        <v>9</v>
      </c>
      <c r="AV493" s="4">
        <f t="shared" si="171"/>
        <v>1</v>
      </c>
      <c r="AW493" s="4">
        <f t="shared" si="172"/>
        <v>1</v>
      </c>
      <c r="AX493" s="4">
        <f t="shared" si="173"/>
        <v>1</v>
      </c>
      <c r="AY493" s="4">
        <f t="shared" si="174"/>
        <v>1</v>
      </c>
      <c r="AZ493" s="4">
        <f t="shared" si="175"/>
        <v>1</v>
      </c>
      <c r="BA493" s="4">
        <f t="shared" si="176"/>
        <v>1</v>
      </c>
      <c r="BB493" s="4">
        <f t="shared" si="177"/>
        <v>1</v>
      </c>
      <c r="BC493" s="7">
        <f t="shared" si="178"/>
        <v>0</v>
      </c>
      <c r="BD493" s="7">
        <f t="shared" si="184"/>
        <v>1</v>
      </c>
      <c r="BE493" s="7">
        <f t="shared" si="185"/>
        <v>0</v>
      </c>
      <c r="BF493" s="7">
        <f t="shared" si="186"/>
        <v>0</v>
      </c>
      <c r="BG493" s="7">
        <f t="shared" si="187"/>
        <v>1</v>
      </c>
      <c r="BH493" s="4">
        <f t="shared" si="188"/>
        <v>1</v>
      </c>
      <c r="BI493" s="4">
        <f t="shared" si="179"/>
        <v>1</v>
      </c>
      <c r="BJ493" s="4">
        <f t="shared" si="180"/>
        <v>0</v>
      </c>
      <c r="BK493" s="4">
        <f t="shared" si="181"/>
        <v>1</v>
      </c>
    </row>
    <row r="494" spans="1:63" ht="90" customHeight="1" x14ac:dyDescent="0.25">
      <c r="A494" s="17" t="s">
        <v>1456</v>
      </c>
      <c r="B494" s="23" t="s">
        <v>1457</v>
      </c>
      <c r="C494" s="23" t="s">
        <v>1550</v>
      </c>
      <c r="D494" s="143">
        <v>23</v>
      </c>
      <c r="E494" s="23" t="s">
        <v>1551</v>
      </c>
      <c r="F494" s="24" t="s">
        <v>1552</v>
      </c>
      <c r="G494" s="66" t="s">
        <v>1553</v>
      </c>
      <c r="H494" s="14" t="s">
        <v>2893</v>
      </c>
      <c r="I494" s="24" t="s">
        <v>2039</v>
      </c>
      <c r="J494" s="24" t="s">
        <v>1554</v>
      </c>
      <c r="K494" s="25" t="s">
        <v>2114</v>
      </c>
      <c r="L494" s="25" t="s">
        <v>2119</v>
      </c>
      <c r="M494" s="25" t="s">
        <v>2134</v>
      </c>
      <c r="N494" s="25" t="s">
        <v>51</v>
      </c>
      <c r="O494" s="25" t="s">
        <v>44</v>
      </c>
      <c r="P494" s="142" t="s">
        <v>3065</v>
      </c>
      <c r="Q494" s="14" t="s">
        <v>45</v>
      </c>
      <c r="R494" s="22">
        <v>1</v>
      </c>
      <c r="S494" s="26">
        <v>797357</v>
      </c>
      <c r="T494" s="26">
        <v>29715</v>
      </c>
      <c r="U494" s="26">
        <v>0</v>
      </c>
      <c r="V494" s="26">
        <v>29715</v>
      </c>
      <c r="W494" s="26">
        <v>300000</v>
      </c>
      <c r="X494" s="26">
        <v>250000</v>
      </c>
      <c r="Y494" s="26">
        <v>217642</v>
      </c>
      <c r="Z494" s="26">
        <v>0</v>
      </c>
      <c r="AA494" s="31">
        <v>0</v>
      </c>
      <c r="AB494" s="31">
        <v>0</v>
      </c>
      <c r="AC494" s="31">
        <v>0</v>
      </c>
      <c r="AD494" s="31">
        <v>0</v>
      </c>
      <c r="AE494" s="16" t="s">
        <v>41</v>
      </c>
      <c r="AF494" s="26">
        <v>0</v>
      </c>
      <c r="AG494" s="28">
        <v>0</v>
      </c>
      <c r="AH494" s="28">
        <v>0</v>
      </c>
      <c r="AI494" s="28">
        <v>0</v>
      </c>
      <c r="AJ494" s="28">
        <v>0</v>
      </c>
      <c r="AK494" s="28">
        <v>0</v>
      </c>
      <c r="AL494" s="28">
        <v>0</v>
      </c>
      <c r="AM494" s="15">
        <v>0</v>
      </c>
      <c r="AN494" s="15">
        <v>0</v>
      </c>
      <c r="AO494" s="15">
        <v>0</v>
      </c>
      <c r="AP494" s="15">
        <v>0</v>
      </c>
      <c r="AQ494" s="13"/>
      <c r="AR494" s="12">
        <f t="shared" si="169"/>
        <v>0</v>
      </c>
      <c r="AS494" s="12">
        <f t="shared" si="170"/>
        <v>0</v>
      </c>
      <c r="AT494" s="12" t="str">
        <f t="shared" si="182"/>
        <v>C2</v>
      </c>
      <c r="AU494" s="9">
        <f t="shared" si="183"/>
        <v>9</v>
      </c>
      <c r="AV494" s="4">
        <f t="shared" si="171"/>
        <v>1</v>
      </c>
      <c r="AW494" s="4">
        <f t="shared" si="172"/>
        <v>1</v>
      </c>
      <c r="AX494" s="4">
        <f t="shared" si="173"/>
        <v>1</v>
      </c>
      <c r="AY494" s="4">
        <f t="shared" si="174"/>
        <v>1</v>
      </c>
      <c r="AZ494" s="4">
        <f t="shared" si="175"/>
        <v>1</v>
      </c>
      <c r="BA494" s="4">
        <f t="shared" si="176"/>
        <v>1</v>
      </c>
      <c r="BB494" s="4">
        <f t="shared" si="177"/>
        <v>1</v>
      </c>
      <c r="BC494" s="7">
        <f t="shared" si="178"/>
        <v>0</v>
      </c>
      <c r="BD494" s="7">
        <f t="shared" si="184"/>
        <v>1</v>
      </c>
      <c r="BE494" s="7">
        <f t="shared" si="185"/>
        <v>0</v>
      </c>
      <c r="BF494" s="7">
        <f t="shared" si="186"/>
        <v>1</v>
      </c>
      <c r="BG494" s="7">
        <f t="shared" si="187"/>
        <v>0</v>
      </c>
      <c r="BH494" s="4">
        <f t="shared" si="188"/>
        <v>1</v>
      </c>
      <c r="BI494" s="4">
        <f t="shared" si="179"/>
        <v>1</v>
      </c>
      <c r="BJ494" s="4">
        <f t="shared" si="180"/>
        <v>0</v>
      </c>
      <c r="BK494" s="4">
        <f t="shared" si="181"/>
        <v>1</v>
      </c>
    </row>
    <row r="495" spans="1:63" ht="90" customHeight="1" x14ac:dyDescent="0.25">
      <c r="A495" s="54" t="s">
        <v>1012</v>
      </c>
      <c r="B495" s="55" t="s">
        <v>1210</v>
      </c>
      <c r="C495" s="55" t="s">
        <v>1211</v>
      </c>
      <c r="D495" s="56">
        <v>2</v>
      </c>
      <c r="E495" s="55" t="s">
        <v>1212</v>
      </c>
      <c r="F495" s="29" t="s">
        <v>2950</v>
      </c>
      <c r="G495" s="29" t="s">
        <v>1213</v>
      </c>
      <c r="H495" s="14" t="s">
        <v>2893</v>
      </c>
      <c r="I495" s="29" t="s">
        <v>2078</v>
      </c>
      <c r="J495" s="29" t="s">
        <v>1214</v>
      </c>
      <c r="K495" s="25" t="s">
        <v>2115</v>
      </c>
      <c r="L495" s="25" t="s">
        <v>2117</v>
      </c>
      <c r="M495" s="25" t="s">
        <v>2128</v>
      </c>
      <c r="N495" s="25" t="s">
        <v>51</v>
      </c>
      <c r="O495" s="25" t="s">
        <v>44</v>
      </c>
      <c r="P495" s="142" t="s">
        <v>3065</v>
      </c>
      <c r="Q495" s="14" t="s">
        <v>45</v>
      </c>
      <c r="R495" s="22">
        <v>1</v>
      </c>
      <c r="S495" s="57">
        <v>750000</v>
      </c>
      <c r="T495" s="57">
        <v>2000</v>
      </c>
      <c r="U495" s="57">
        <v>0</v>
      </c>
      <c r="V495" s="57">
        <v>0</v>
      </c>
      <c r="W495" s="57">
        <v>450000</v>
      </c>
      <c r="X495" s="57">
        <v>300000</v>
      </c>
      <c r="Y495" s="57">
        <v>0</v>
      </c>
      <c r="Z495" s="57">
        <v>0</v>
      </c>
      <c r="AA495" s="31">
        <v>0</v>
      </c>
      <c r="AB495" s="31">
        <v>0</v>
      </c>
      <c r="AC495" s="31">
        <v>0</v>
      </c>
      <c r="AD495" s="31">
        <v>0</v>
      </c>
      <c r="AE495" s="16" t="s">
        <v>41</v>
      </c>
      <c r="AF495" s="57">
        <v>0</v>
      </c>
      <c r="AG495" s="57">
        <v>0</v>
      </c>
      <c r="AH495" s="57">
        <v>0</v>
      </c>
      <c r="AI495" s="57">
        <v>0</v>
      </c>
      <c r="AJ495" s="57">
        <v>0</v>
      </c>
      <c r="AK495" s="57">
        <v>0</v>
      </c>
      <c r="AL495" s="57">
        <v>0</v>
      </c>
      <c r="AM495" s="15">
        <v>0</v>
      </c>
      <c r="AN495" s="15">
        <v>0</v>
      </c>
      <c r="AO495" s="15">
        <v>0</v>
      </c>
      <c r="AP495" s="15">
        <v>0</v>
      </c>
      <c r="AQ495" s="29" t="s">
        <v>1215</v>
      </c>
      <c r="AR495" s="12">
        <f t="shared" si="169"/>
        <v>0</v>
      </c>
      <c r="AS495" s="12">
        <f t="shared" si="170"/>
        <v>0</v>
      </c>
      <c r="AT495" s="12" t="str">
        <f t="shared" si="182"/>
        <v>B1</v>
      </c>
      <c r="AU495" s="9">
        <f t="shared" si="183"/>
        <v>9</v>
      </c>
      <c r="AV495" s="4">
        <f t="shared" si="171"/>
        <v>1</v>
      </c>
      <c r="AW495" s="4">
        <f t="shared" si="172"/>
        <v>1</v>
      </c>
      <c r="AX495" s="4">
        <f t="shared" si="173"/>
        <v>1</v>
      </c>
      <c r="AY495" s="4">
        <f t="shared" si="174"/>
        <v>1</v>
      </c>
      <c r="AZ495" s="4">
        <f t="shared" si="175"/>
        <v>1</v>
      </c>
      <c r="BA495" s="4">
        <f t="shared" si="176"/>
        <v>1</v>
      </c>
      <c r="BB495" s="4">
        <f t="shared" si="177"/>
        <v>1</v>
      </c>
      <c r="BC495" s="7">
        <f t="shared" si="178"/>
        <v>0</v>
      </c>
      <c r="BD495" s="7">
        <f t="shared" si="184"/>
        <v>1</v>
      </c>
      <c r="BE495" s="7">
        <f t="shared" si="185"/>
        <v>0</v>
      </c>
      <c r="BF495" s="7">
        <f t="shared" si="186"/>
        <v>0</v>
      </c>
      <c r="BG495" s="7">
        <f t="shared" si="187"/>
        <v>1</v>
      </c>
      <c r="BH495" s="4">
        <f t="shared" si="188"/>
        <v>1</v>
      </c>
      <c r="BI495" s="4">
        <f t="shared" si="179"/>
        <v>1</v>
      </c>
      <c r="BJ495" s="4">
        <f t="shared" si="180"/>
        <v>0</v>
      </c>
      <c r="BK495" s="4">
        <f t="shared" si="181"/>
        <v>1</v>
      </c>
    </row>
    <row r="496" spans="1:63" ht="90" customHeight="1" x14ac:dyDescent="0.25">
      <c r="A496" s="54" t="s">
        <v>1012</v>
      </c>
      <c r="B496" s="54" t="s">
        <v>1074</v>
      </c>
      <c r="C496" s="54" t="s">
        <v>1082</v>
      </c>
      <c r="D496" s="56">
        <v>6</v>
      </c>
      <c r="E496" s="55" t="s">
        <v>1083</v>
      </c>
      <c r="F496" s="29" t="s">
        <v>1084</v>
      </c>
      <c r="G496" s="29" t="s">
        <v>1085</v>
      </c>
      <c r="H496" s="29"/>
      <c r="I496" s="29" t="s">
        <v>2096</v>
      </c>
      <c r="J496" s="29" t="s">
        <v>1086</v>
      </c>
      <c r="K496" s="14" t="s">
        <v>2115</v>
      </c>
      <c r="L496" s="14" t="s">
        <v>2117</v>
      </c>
      <c r="M496" s="14" t="s">
        <v>2132</v>
      </c>
      <c r="N496" s="60" t="s">
        <v>1087</v>
      </c>
      <c r="O496" s="25" t="s">
        <v>44</v>
      </c>
      <c r="P496" s="142" t="s">
        <v>3065</v>
      </c>
      <c r="Q496" s="14" t="s">
        <v>45</v>
      </c>
      <c r="R496" s="14"/>
      <c r="S496" s="57">
        <v>6400000</v>
      </c>
      <c r="T496" s="41">
        <v>100000</v>
      </c>
      <c r="U496" s="41">
        <v>0</v>
      </c>
      <c r="V496" s="41">
        <v>100000</v>
      </c>
      <c r="W496" s="41">
        <v>1300000</v>
      </c>
      <c r="X496" s="41">
        <v>1000000</v>
      </c>
      <c r="Y496" s="41">
        <v>2000000</v>
      </c>
      <c r="Z496" s="41">
        <v>2000000</v>
      </c>
      <c r="AA496" s="31">
        <v>0</v>
      </c>
      <c r="AB496" s="31">
        <v>0</v>
      </c>
      <c r="AC496" s="31">
        <v>0</v>
      </c>
      <c r="AD496" s="31">
        <v>0</v>
      </c>
      <c r="AE496" s="16" t="s">
        <v>41</v>
      </c>
      <c r="AF496" s="57">
        <v>0</v>
      </c>
      <c r="AG496" s="41">
        <v>0</v>
      </c>
      <c r="AH496" s="41">
        <v>0</v>
      </c>
      <c r="AI496" s="41">
        <v>0</v>
      </c>
      <c r="AJ496" s="41">
        <v>0</v>
      </c>
      <c r="AK496" s="41">
        <v>0</v>
      </c>
      <c r="AL496" s="41">
        <v>0</v>
      </c>
      <c r="AM496" s="15">
        <v>0</v>
      </c>
      <c r="AN496" s="15">
        <v>0</v>
      </c>
      <c r="AO496" s="15">
        <v>0</v>
      </c>
      <c r="AP496" s="15">
        <v>0</v>
      </c>
      <c r="AQ496" s="29"/>
      <c r="AR496" s="12">
        <f t="shared" si="169"/>
        <v>0</v>
      </c>
      <c r="AS496" s="12">
        <f t="shared" si="170"/>
        <v>1</v>
      </c>
      <c r="AT496" s="12" t="str">
        <f t="shared" si="182"/>
        <v>B5</v>
      </c>
      <c r="AU496" s="9">
        <f t="shared" si="183"/>
        <v>7</v>
      </c>
      <c r="AV496" s="4">
        <f t="shared" si="171"/>
        <v>1</v>
      </c>
      <c r="AW496" s="4">
        <f t="shared" si="172"/>
        <v>1</v>
      </c>
      <c r="AX496" s="4">
        <f t="shared" si="173"/>
        <v>1</v>
      </c>
      <c r="AY496" s="4">
        <f t="shared" si="174"/>
        <v>1</v>
      </c>
      <c r="AZ496" s="4">
        <f t="shared" si="175"/>
        <v>0</v>
      </c>
      <c r="BA496" s="4">
        <f t="shared" si="176"/>
        <v>0</v>
      </c>
      <c r="BB496" s="4">
        <f t="shared" si="177"/>
        <v>0</v>
      </c>
      <c r="BC496" s="7">
        <f t="shared" si="178"/>
        <v>0</v>
      </c>
      <c r="BD496" s="7">
        <f t="shared" si="184"/>
        <v>1</v>
      </c>
      <c r="BE496" s="7">
        <f t="shared" si="185"/>
        <v>0</v>
      </c>
      <c r="BF496" s="7">
        <f t="shared" si="186"/>
        <v>0</v>
      </c>
      <c r="BG496" s="7">
        <f t="shared" si="187"/>
        <v>1</v>
      </c>
      <c r="BH496" s="4">
        <f t="shared" si="188"/>
        <v>1</v>
      </c>
      <c r="BI496" s="4">
        <f t="shared" si="179"/>
        <v>1</v>
      </c>
      <c r="BJ496" s="4">
        <f t="shared" si="180"/>
        <v>0</v>
      </c>
      <c r="BK496" s="4">
        <f t="shared" si="181"/>
        <v>1</v>
      </c>
    </row>
    <row r="497" spans="1:63" ht="90" customHeight="1" x14ac:dyDescent="0.25">
      <c r="A497" s="54" t="s">
        <v>1012</v>
      </c>
      <c r="B497" s="55" t="s">
        <v>1327</v>
      </c>
      <c r="C497" s="55" t="s">
        <v>1334</v>
      </c>
      <c r="D497" s="56">
        <v>1</v>
      </c>
      <c r="E497" s="55" t="s">
        <v>1335</v>
      </c>
      <c r="F497" s="29" t="s">
        <v>1336</v>
      </c>
      <c r="G497" s="29" t="s">
        <v>1337</v>
      </c>
      <c r="H497" s="14" t="s">
        <v>2893</v>
      </c>
      <c r="I497" s="29"/>
      <c r="J497" s="29" t="s">
        <v>1338</v>
      </c>
      <c r="K497" s="14" t="s">
        <v>2115</v>
      </c>
      <c r="L497" s="25" t="s">
        <v>2122</v>
      </c>
      <c r="M497" s="25" t="s">
        <v>2148</v>
      </c>
      <c r="N497" s="25" t="s">
        <v>51</v>
      </c>
      <c r="O497" s="25" t="s">
        <v>44</v>
      </c>
      <c r="P497" s="142" t="s">
        <v>3065</v>
      </c>
      <c r="Q497" s="14" t="s">
        <v>45</v>
      </c>
      <c r="R497" s="22">
        <v>1</v>
      </c>
      <c r="S497" s="57">
        <v>250000</v>
      </c>
      <c r="T497" s="57">
        <v>15000</v>
      </c>
      <c r="U497" s="57">
        <v>0</v>
      </c>
      <c r="V497" s="57">
        <v>105000</v>
      </c>
      <c r="W497" s="57">
        <v>145000</v>
      </c>
      <c r="X497" s="57">
        <v>0</v>
      </c>
      <c r="Y497" s="57">
        <v>0</v>
      </c>
      <c r="Z497" s="57">
        <v>0</v>
      </c>
      <c r="AA497" s="31">
        <v>0</v>
      </c>
      <c r="AB497" s="31">
        <v>0</v>
      </c>
      <c r="AC497" s="31">
        <v>0</v>
      </c>
      <c r="AD497" s="31">
        <v>0</v>
      </c>
      <c r="AE497" s="16" t="s">
        <v>41</v>
      </c>
      <c r="AF497" s="57">
        <v>0</v>
      </c>
      <c r="AG497" s="57">
        <v>0</v>
      </c>
      <c r="AH497" s="57">
        <v>0</v>
      </c>
      <c r="AI497" s="57">
        <v>0</v>
      </c>
      <c r="AJ497" s="57">
        <v>0</v>
      </c>
      <c r="AK497" s="57">
        <v>0</v>
      </c>
      <c r="AL497" s="57">
        <v>0</v>
      </c>
      <c r="AM497" s="15">
        <v>0</v>
      </c>
      <c r="AN497" s="15">
        <v>0</v>
      </c>
      <c r="AO497" s="15">
        <v>0</v>
      </c>
      <c r="AP497" s="15">
        <v>0</v>
      </c>
      <c r="AQ497" s="29"/>
      <c r="AR497" s="12">
        <f t="shared" si="169"/>
        <v>0</v>
      </c>
      <c r="AS497" s="12">
        <f t="shared" si="170"/>
        <v>0</v>
      </c>
      <c r="AT497" s="12" t="str">
        <f t="shared" si="182"/>
        <v>F2</v>
      </c>
      <c r="AU497" s="9">
        <f t="shared" si="183"/>
        <v>7</v>
      </c>
      <c r="AV497" s="4">
        <f t="shared" si="171"/>
        <v>1</v>
      </c>
      <c r="AW497" s="4">
        <f t="shared" si="172"/>
        <v>1</v>
      </c>
      <c r="AX497" s="4">
        <f t="shared" si="173"/>
        <v>0</v>
      </c>
      <c r="AY497" s="4">
        <f t="shared" si="174"/>
        <v>1</v>
      </c>
      <c r="AZ497" s="4">
        <f t="shared" si="175"/>
        <v>1</v>
      </c>
      <c r="BA497" s="4">
        <f t="shared" si="176"/>
        <v>1</v>
      </c>
      <c r="BB497" s="4">
        <f t="shared" si="177"/>
        <v>1</v>
      </c>
      <c r="BC497" s="7">
        <f t="shared" si="178"/>
        <v>0</v>
      </c>
      <c r="BD497" s="7">
        <f t="shared" si="184"/>
        <v>1</v>
      </c>
      <c r="BE497" s="7">
        <f t="shared" si="185"/>
        <v>0</v>
      </c>
      <c r="BF497" s="7">
        <f t="shared" si="186"/>
        <v>0</v>
      </c>
      <c r="BG497" s="7">
        <f t="shared" si="187"/>
        <v>1</v>
      </c>
      <c r="BH497" s="4">
        <f t="shared" si="188"/>
        <v>0</v>
      </c>
      <c r="BI497" s="4">
        <f t="shared" si="179"/>
        <v>1</v>
      </c>
      <c r="BJ497" s="4">
        <f t="shared" si="180"/>
        <v>0</v>
      </c>
      <c r="BK497" s="4">
        <f t="shared" si="181"/>
        <v>1</v>
      </c>
    </row>
    <row r="498" spans="1:63" ht="90" customHeight="1" x14ac:dyDescent="0.25">
      <c r="A498" s="17" t="s">
        <v>957</v>
      </c>
      <c r="B498" s="23" t="s">
        <v>958</v>
      </c>
      <c r="C498" s="23" t="s">
        <v>966</v>
      </c>
      <c r="D498" s="18">
        <v>2</v>
      </c>
      <c r="E498" s="23" t="s">
        <v>967</v>
      </c>
      <c r="F498" s="24" t="s">
        <v>968</v>
      </c>
      <c r="G498" s="24" t="s">
        <v>969</v>
      </c>
      <c r="H498" s="24"/>
      <c r="I498" s="24" t="s">
        <v>2503</v>
      </c>
      <c r="J498" s="24" t="s">
        <v>970</v>
      </c>
      <c r="K498" s="14" t="s">
        <v>2115</v>
      </c>
      <c r="L498" s="25" t="s">
        <v>2116</v>
      </c>
      <c r="M498" s="25" t="s">
        <v>2126</v>
      </c>
      <c r="N498" s="14" t="s">
        <v>265</v>
      </c>
      <c r="O498" s="25" t="s">
        <v>44</v>
      </c>
      <c r="P498" s="142" t="s">
        <v>3065</v>
      </c>
      <c r="Q498" s="25" t="s">
        <v>45</v>
      </c>
      <c r="R498" s="22">
        <v>1</v>
      </c>
      <c r="S498" s="26">
        <v>3749200</v>
      </c>
      <c r="T498" s="26">
        <v>49200</v>
      </c>
      <c r="U498" s="31">
        <v>0</v>
      </c>
      <c r="V498" s="26">
        <v>49200</v>
      </c>
      <c r="W498" s="26">
        <v>0</v>
      </c>
      <c r="X498" s="26">
        <v>1500000</v>
      </c>
      <c r="Y498" s="26">
        <v>2000000</v>
      </c>
      <c r="Z498" s="26">
        <v>200000</v>
      </c>
      <c r="AA498" s="31">
        <v>0</v>
      </c>
      <c r="AB498" s="31">
        <v>0</v>
      </c>
      <c r="AC498" s="31">
        <v>0</v>
      </c>
      <c r="AD498" s="31">
        <v>0</v>
      </c>
      <c r="AE498" s="16" t="s">
        <v>41</v>
      </c>
      <c r="AF498" s="27">
        <v>0</v>
      </c>
      <c r="AG498" s="27">
        <v>0</v>
      </c>
      <c r="AH498" s="27">
        <v>0</v>
      </c>
      <c r="AI498" s="27">
        <v>0</v>
      </c>
      <c r="AJ498" s="27">
        <v>0</v>
      </c>
      <c r="AK498" s="27">
        <v>0</v>
      </c>
      <c r="AL498" s="27">
        <v>0</v>
      </c>
      <c r="AM498" s="15">
        <v>0</v>
      </c>
      <c r="AN498" s="15">
        <v>0</v>
      </c>
      <c r="AO498" s="15">
        <v>0</v>
      </c>
      <c r="AP498" s="15">
        <v>0</v>
      </c>
      <c r="AQ498" s="13" t="s">
        <v>2504</v>
      </c>
      <c r="AR498" s="12">
        <f t="shared" si="169"/>
        <v>0</v>
      </c>
      <c r="AS498" s="12">
        <f t="shared" si="170"/>
        <v>1</v>
      </c>
      <c r="AT498" s="12" t="str">
        <f t="shared" si="182"/>
        <v>A3</v>
      </c>
      <c r="AU498" s="9">
        <f t="shared" si="183"/>
        <v>7</v>
      </c>
      <c r="AV498" s="4">
        <f t="shared" si="171"/>
        <v>1</v>
      </c>
      <c r="AW498" s="4">
        <f t="shared" si="172"/>
        <v>1</v>
      </c>
      <c r="AX498" s="4">
        <f t="shared" si="173"/>
        <v>1</v>
      </c>
      <c r="AY498" s="4">
        <f t="shared" si="174"/>
        <v>1</v>
      </c>
      <c r="AZ498" s="4">
        <f t="shared" si="175"/>
        <v>1</v>
      </c>
      <c r="BA498" s="4">
        <f t="shared" si="176"/>
        <v>0</v>
      </c>
      <c r="BB498" s="4">
        <f t="shared" si="177"/>
        <v>0</v>
      </c>
      <c r="BC498" s="7">
        <f t="shared" si="178"/>
        <v>0</v>
      </c>
      <c r="BD498" s="7">
        <f t="shared" si="184"/>
        <v>1</v>
      </c>
      <c r="BE498" s="7">
        <f t="shared" si="185"/>
        <v>0</v>
      </c>
      <c r="BF498" s="7">
        <f t="shared" si="186"/>
        <v>0</v>
      </c>
      <c r="BG498" s="7">
        <f t="shared" si="187"/>
        <v>1</v>
      </c>
      <c r="BH498" s="4">
        <f t="shared" si="188"/>
        <v>1</v>
      </c>
      <c r="BI498" s="4">
        <f t="shared" si="179"/>
        <v>0</v>
      </c>
      <c r="BJ498" s="4">
        <f t="shared" si="180"/>
        <v>0</v>
      </c>
      <c r="BK498" s="4">
        <f t="shared" si="181"/>
        <v>0</v>
      </c>
    </row>
    <row r="499" spans="1:63" ht="90" customHeight="1" x14ac:dyDescent="0.25">
      <c r="A499" s="17" t="s">
        <v>112</v>
      </c>
      <c r="B499" s="23" t="s">
        <v>113</v>
      </c>
      <c r="C499" s="23" t="s">
        <v>145</v>
      </c>
      <c r="D499" s="18" t="s">
        <v>2262</v>
      </c>
      <c r="E499" s="103" t="s">
        <v>146</v>
      </c>
      <c r="F499" s="24" t="s">
        <v>147</v>
      </c>
      <c r="G499" s="24" t="s">
        <v>148</v>
      </c>
      <c r="H499" s="14" t="s">
        <v>2893</v>
      </c>
      <c r="I499" s="24" t="s">
        <v>2076</v>
      </c>
      <c r="J499" s="24" t="s">
        <v>149</v>
      </c>
      <c r="K499" s="14" t="s">
        <v>2115</v>
      </c>
      <c r="L499" s="25" t="s">
        <v>2120</v>
      </c>
      <c r="M499" s="25" t="s">
        <v>2143</v>
      </c>
      <c r="N499" s="25" t="s">
        <v>110</v>
      </c>
      <c r="O499" s="25" t="s">
        <v>44</v>
      </c>
      <c r="P499" s="142" t="s">
        <v>3065</v>
      </c>
      <c r="Q499" s="25" t="s">
        <v>111</v>
      </c>
      <c r="R499" s="30">
        <v>1</v>
      </c>
      <c r="S499" s="26">
        <v>15500</v>
      </c>
      <c r="T499" s="26">
        <v>0</v>
      </c>
      <c r="U499" s="26">
        <v>15500</v>
      </c>
      <c r="V499" s="26">
        <v>0</v>
      </c>
      <c r="W499" s="26">
        <v>0</v>
      </c>
      <c r="X499" s="26">
        <v>0</v>
      </c>
      <c r="Y499" s="26">
        <v>0</v>
      </c>
      <c r="Z499" s="26">
        <v>0</v>
      </c>
      <c r="AA499" s="31">
        <v>0</v>
      </c>
      <c r="AB499" s="31">
        <v>0</v>
      </c>
      <c r="AC499" s="31">
        <v>0</v>
      </c>
      <c r="AD499" s="31">
        <v>0</v>
      </c>
      <c r="AE499" s="16" t="s">
        <v>150</v>
      </c>
      <c r="AF499" s="28">
        <v>15000</v>
      </c>
      <c r="AG499" s="26">
        <v>0</v>
      </c>
      <c r="AH499" s="26">
        <v>3000</v>
      </c>
      <c r="AI499" s="26">
        <v>3000</v>
      </c>
      <c r="AJ499" s="26">
        <v>3000</v>
      </c>
      <c r="AK499" s="26">
        <v>3000</v>
      </c>
      <c r="AL499" s="26">
        <v>3000</v>
      </c>
      <c r="AM499" s="15">
        <v>0</v>
      </c>
      <c r="AN499" s="15">
        <v>0</v>
      </c>
      <c r="AO499" s="15">
        <v>0</v>
      </c>
      <c r="AP499" s="15">
        <v>0</v>
      </c>
      <c r="AQ499" s="13"/>
      <c r="AR499" s="12">
        <f t="shared" si="169"/>
        <v>1</v>
      </c>
      <c r="AS499" s="12">
        <f t="shared" si="170"/>
        <v>0</v>
      </c>
      <c r="AT499" s="12" t="str">
        <f t="shared" si="182"/>
        <v>D3</v>
      </c>
      <c r="AU499" s="9">
        <f t="shared" si="183"/>
        <v>9</v>
      </c>
      <c r="AV499" s="4">
        <f t="shared" si="171"/>
        <v>1</v>
      </c>
      <c r="AW499" s="4">
        <f t="shared" si="172"/>
        <v>1</v>
      </c>
      <c r="AX499" s="4">
        <f t="shared" si="173"/>
        <v>1</v>
      </c>
      <c r="AY499" s="4">
        <f t="shared" si="174"/>
        <v>1</v>
      </c>
      <c r="AZ499" s="4">
        <f t="shared" si="175"/>
        <v>1</v>
      </c>
      <c r="BA499" s="4">
        <f t="shared" si="176"/>
        <v>1</v>
      </c>
      <c r="BB499" s="4">
        <f t="shared" si="177"/>
        <v>1</v>
      </c>
      <c r="BC499" s="7">
        <f t="shared" si="178"/>
        <v>0</v>
      </c>
      <c r="BD499" s="7">
        <f t="shared" si="184"/>
        <v>1</v>
      </c>
      <c r="BE499" s="7">
        <f t="shared" si="185"/>
        <v>0</v>
      </c>
      <c r="BF499" s="7">
        <f t="shared" si="186"/>
        <v>0</v>
      </c>
      <c r="BG499" s="7">
        <f t="shared" si="187"/>
        <v>1</v>
      </c>
      <c r="BH499" s="4">
        <f t="shared" si="188"/>
        <v>1</v>
      </c>
      <c r="BI499" s="4">
        <f t="shared" si="179"/>
        <v>1</v>
      </c>
      <c r="BJ499" s="4">
        <f t="shared" si="180"/>
        <v>1</v>
      </c>
      <c r="BK499" s="4">
        <f t="shared" si="181"/>
        <v>0</v>
      </c>
    </row>
    <row r="500" spans="1:63" ht="90" customHeight="1" x14ac:dyDescent="0.25">
      <c r="A500" s="54" t="s">
        <v>1012</v>
      </c>
      <c r="B500" s="54" t="s">
        <v>1074</v>
      </c>
      <c r="C500" s="54" t="s">
        <v>1104</v>
      </c>
      <c r="D500" s="56">
        <v>8</v>
      </c>
      <c r="E500" s="54" t="s">
        <v>1105</v>
      </c>
      <c r="F500" s="29" t="s">
        <v>1106</v>
      </c>
      <c r="G500" s="29" t="s">
        <v>1107</v>
      </c>
      <c r="H500" s="14" t="s">
        <v>2893</v>
      </c>
      <c r="I500" s="29" t="s">
        <v>2078</v>
      </c>
      <c r="J500" s="29" t="s">
        <v>1108</v>
      </c>
      <c r="K500" s="14" t="s">
        <v>2115</v>
      </c>
      <c r="L500" s="14" t="s">
        <v>2117</v>
      </c>
      <c r="M500" s="14" t="s">
        <v>2132</v>
      </c>
      <c r="N500" s="25" t="s">
        <v>51</v>
      </c>
      <c r="O500" s="25" t="s">
        <v>44</v>
      </c>
      <c r="P500" s="142" t="s">
        <v>3065</v>
      </c>
      <c r="Q500" s="14" t="s">
        <v>45</v>
      </c>
      <c r="R500" s="14"/>
      <c r="S500" s="57">
        <v>450000</v>
      </c>
      <c r="T500" s="41">
        <v>0</v>
      </c>
      <c r="U500" s="41">
        <v>0</v>
      </c>
      <c r="V500" s="41">
        <v>0</v>
      </c>
      <c r="W500" s="41">
        <v>150000</v>
      </c>
      <c r="X500" s="41">
        <v>150000</v>
      </c>
      <c r="Y500" s="41">
        <v>150000</v>
      </c>
      <c r="Z500" s="41">
        <v>0</v>
      </c>
      <c r="AA500" s="31">
        <v>0</v>
      </c>
      <c r="AB500" s="31">
        <v>0</v>
      </c>
      <c r="AC500" s="31">
        <v>0</v>
      </c>
      <c r="AD500" s="31">
        <v>0</v>
      </c>
      <c r="AE500" s="16" t="s">
        <v>41</v>
      </c>
      <c r="AF500" s="57">
        <v>0</v>
      </c>
      <c r="AG500" s="41">
        <v>0</v>
      </c>
      <c r="AH500" s="41">
        <v>0</v>
      </c>
      <c r="AI500" s="41">
        <v>0</v>
      </c>
      <c r="AJ500" s="41">
        <v>0</v>
      </c>
      <c r="AK500" s="41">
        <v>0</v>
      </c>
      <c r="AL500" s="41">
        <v>0</v>
      </c>
      <c r="AM500" s="15">
        <v>0</v>
      </c>
      <c r="AN500" s="15">
        <v>0</v>
      </c>
      <c r="AO500" s="15">
        <v>0</v>
      </c>
      <c r="AP500" s="15">
        <v>0</v>
      </c>
      <c r="AQ500" s="29" t="s">
        <v>1109</v>
      </c>
      <c r="AR500" s="12">
        <f t="shared" si="169"/>
        <v>0</v>
      </c>
      <c r="AS500" s="12">
        <f t="shared" si="170"/>
        <v>0</v>
      </c>
      <c r="AT500" s="12" t="str">
        <f t="shared" si="182"/>
        <v>B5</v>
      </c>
      <c r="AU500" s="9">
        <f t="shared" si="183"/>
        <v>8</v>
      </c>
      <c r="AV500" s="166">
        <f t="shared" si="171"/>
        <v>1</v>
      </c>
      <c r="AW500" s="166">
        <f t="shared" si="172"/>
        <v>1</v>
      </c>
      <c r="AX500" s="166">
        <f t="shared" si="173"/>
        <v>1</v>
      </c>
      <c r="AY500" s="166">
        <f t="shared" si="174"/>
        <v>1</v>
      </c>
      <c r="AZ500" s="166">
        <f t="shared" si="175"/>
        <v>0</v>
      </c>
      <c r="BA500" s="166">
        <f t="shared" si="176"/>
        <v>1</v>
      </c>
      <c r="BB500" s="166">
        <f t="shared" si="177"/>
        <v>1</v>
      </c>
      <c r="BC500" s="7">
        <f t="shared" si="178"/>
        <v>0</v>
      </c>
      <c r="BD500" s="7">
        <f t="shared" si="184"/>
        <v>1</v>
      </c>
      <c r="BE500" s="7">
        <f t="shared" si="185"/>
        <v>0</v>
      </c>
      <c r="BF500" s="7">
        <f t="shared" si="186"/>
        <v>0</v>
      </c>
      <c r="BG500" s="7">
        <f t="shared" si="187"/>
        <v>1</v>
      </c>
      <c r="BH500" s="166">
        <f t="shared" si="188"/>
        <v>1</v>
      </c>
      <c r="BI500" s="166">
        <f t="shared" si="179"/>
        <v>1</v>
      </c>
      <c r="BJ500" s="166">
        <f t="shared" si="180"/>
        <v>0</v>
      </c>
      <c r="BK500" s="166">
        <f t="shared" si="181"/>
        <v>1</v>
      </c>
    </row>
    <row r="501" spans="1:63" ht="90" customHeight="1" x14ac:dyDescent="0.25">
      <c r="A501" s="54" t="s">
        <v>1012</v>
      </c>
      <c r="B501" s="55" t="s">
        <v>1203</v>
      </c>
      <c r="C501" s="55" t="s">
        <v>1204</v>
      </c>
      <c r="D501" s="56">
        <v>1</v>
      </c>
      <c r="E501" s="55" t="s">
        <v>1205</v>
      </c>
      <c r="F501" s="29" t="s">
        <v>1206</v>
      </c>
      <c r="G501" s="29" t="s">
        <v>1207</v>
      </c>
      <c r="H501" s="29" t="s">
        <v>2742</v>
      </c>
      <c r="I501" s="29" t="s">
        <v>2081</v>
      </c>
      <c r="J501" s="29" t="s">
        <v>1208</v>
      </c>
      <c r="K501" s="14" t="s">
        <v>2115</v>
      </c>
      <c r="L501" s="14" t="s">
        <v>2117</v>
      </c>
      <c r="M501" s="14" t="s">
        <v>2128</v>
      </c>
      <c r="N501" s="25" t="s">
        <v>51</v>
      </c>
      <c r="O501" s="25" t="s">
        <v>439</v>
      </c>
      <c r="P501" s="142" t="s">
        <v>3065</v>
      </c>
      <c r="Q501" s="14" t="s">
        <v>111</v>
      </c>
      <c r="R501" s="22">
        <v>1</v>
      </c>
      <c r="S501" s="57">
        <v>55000000</v>
      </c>
      <c r="T501" s="57">
        <v>2500000</v>
      </c>
      <c r="U501" s="57">
        <v>0</v>
      </c>
      <c r="V501" s="57">
        <v>1500000</v>
      </c>
      <c r="W501" s="57">
        <v>11000000</v>
      </c>
      <c r="X501" s="57">
        <v>17000000</v>
      </c>
      <c r="Y501" s="57">
        <v>17000000</v>
      </c>
      <c r="Z501" s="57">
        <v>8500000</v>
      </c>
      <c r="AA501" s="31">
        <v>0</v>
      </c>
      <c r="AB501" s="31">
        <v>0</v>
      </c>
      <c r="AC501" s="31">
        <v>0</v>
      </c>
      <c r="AD501" s="31">
        <v>0</v>
      </c>
      <c r="AE501" s="16" t="s">
        <v>41</v>
      </c>
      <c r="AF501" s="57">
        <v>0</v>
      </c>
      <c r="AG501" s="57">
        <v>0</v>
      </c>
      <c r="AH501" s="57">
        <v>0</v>
      </c>
      <c r="AI501" s="57">
        <v>0</v>
      </c>
      <c r="AJ501" s="57">
        <v>0</v>
      </c>
      <c r="AK501" s="57">
        <v>0</v>
      </c>
      <c r="AL501" s="57">
        <v>0</v>
      </c>
      <c r="AM501" s="31">
        <v>0</v>
      </c>
      <c r="AN501" s="31">
        <v>0</v>
      </c>
      <c r="AO501" s="31">
        <v>0</v>
      </c>
      <c r="AP501" s="31">
        <v>0</v>
      </c>
      <c r="AQ501" s="29" t="s">
        <v>1209</v>
      </c>
      <c r="AR501" s="12">
        <f t="shared" si="169"/>
        <v>0</v>
      </c>
      <c r="AS501" s="12">
        <f t="shared" si="170"/>
        <v>1</v>
      </c>
      <c r="AT501" s="12" t="str">
        <f t="shared" si="182"/>
        <v>B1</v>
      </c>
      <c r="AU501" s="9">
        <f t="shared" si="183"/>
        <v>8</v>
      </c>
      <c r="AV501" s="166">
        <f t="shared" si="171"/>
        <v>1</v>
      </c>
      <c r="AW501" s="166">
        <f t="shared" si="172"/>
        <v>1</v>
      </c>
      <c r="AX501" s="166">
        <f t="shared" si="173"/>
        <v>1</v>
      </c>
      <c r="AY501" s="166">
        <f t="shared" si="174"/>
        <v>1</v>
      </c>
      <c r="AZ501" s="166">
        <f t="shared" si="175"/>
        <v>1</v>
      </c>
      <c r="BA501" s="166">
        <f t="shared" si="176"/>
        <v>1</v>
      </c>
      <c r="BB501" s="166">
        <f t="shared" si="177"/>
        <v>0</v>
      </c>
      <c r="BC501" s="7">
        <f t="shared" si="178"/>
        <v>1</v>
      </c>
      <c r="BD501" s="7">
        <f t="shared" si="184"/>
        <v>1</v>
      </c>
      <c r="BE501" s="7">
        <f t="shared" si="185"/>
        <v>0</v>
      </c>
      <c r="BF501" s="7">
        <f t="shared" si="186"/>
        <v>0</v>
      </c>
      <c r="BG501" s="7">
        <f t="shared" si="187"/>
        <v>1</v>
      </c>
      <c r="BH501" s="166">
        <f t="shared" si="188"/>
        <v>1</v>
      </c>
      <c r="BI501" s="166">
        <f t="shared" si="179"/>
        <v>0</v>
      </c>
      <c r="BJ501" s="166">
        <f t="shared" si="180"/>
        <v>0</v>
      </c>
      <c r="BK501" s="166">
        <f t="shared" si="181"/>
        <v>0</v>
      </c>
    </row>
    <row r="502" spans="1:63" ht="90" customHeight="1" x14ac:dyDescent="0.25">
      <c r="A502" s="17" t="s">
        <v>957</v>
      </c>
      <c r="B502" s="23" t="s">
        <v>958</v>
      </c>
      <c r="C502" s="23" t="s">
        <v>1008</v>
      </c>
      <c r="D502" s="18">
        <v>10</v>
      </c>
      <c r="E502" s="23" t="s">
        <v>1009</v>
      </c>
      <c r="F502" s="24" t="s">
        <v>1010</v>
      </c>
      <c r="G502" s="24" t="s">
        <v>1011</v>
      </c>
      <c r="H502" s="14" t="s">
        <v>2893</v>
      </c>
      <c r="I502" s="24" t="s">
        <v>2517</v>
      </c>
      <c r="J502" s="24" t="s">
        <v>2518</v>
      </c>
      <c r="K502" s="14" t="s">
        <v>2115</v>
      </c>
      <c r="L502" s="14" t="s">
        <v>2117</v>
      </c>
      <c r="M502" s="14" t="s">
        <v>2130</v>
      </c>
      <c r="N502" s="25" t="s">
        <v>51</v>
      </c>
      <c r="O502" s="25" t="s">
        <v>44</v>
      </c>
      <c r="P502" s="142" t="s">
        <v>3065</v>
      </c>
      <c r="Q502" s="14" t="s">
        <v>111</v>
      </c>
      <c r="R502" s="30">
        <v>1</v>
      </c>
      <c r="S502" s="26">
        <v>10000</v>
      </c>
      <c r="T502" s="26">
        <v>0</v>
      </c>
      <c r="U502" s="26">
        <v>0</v>
      </c>
      <c r="V502" s="26">
        <v>10000</v>
      </c>
      <c r="W502" s="26">
        <v>0</v>
      </c>
      <c r="X502" s="26">
        <v>0</v>
      </c>
      <c r="Y502" s="26">
        <v>0</v>
      </c>
      <c r="Z502" s="26">
        <v>0</v>
      </c>
      <c r="AA502" s="31">
        <v>0</v>
      </c>
      <c r="AB502" s="31">
        <v>0</v>
      </c>
      <c r="AC502" s="31">
        <v>0</v>
      </c>
      <c r="AD502" s="31">
        <v>0</v>
      </c>
      <c r="AE502" s="16" t="s">
        <v>41</v>
      </c>
      <c r="AF502" s="27">
        <v>0</v>
      </c>
      <c r="AG502" s="27">
        <v>0</v>
      </c>
      <c r="AH502" s="27">
        <v>0</v>
      </c>
      <c r="AI502" s="27">
        <v>0</v>
      </c>
      <c r="AJ502" s="27">
        <v>0</v>
      </c>
      <c r="AK502" s="27">
        <v>0</v>
      </c>
      <c r="AL502" s="27">
        <v>0</v>
      </c>
      <c r="AM502" s="15">
        <v>0</v>
      </c>
      <c r="AN502" s="15">
        <v>0</v>
      </c>
      <c r="AO502" s="15">
        <v>0</v>
      </c>
      <c r="AP502" s="15">
        <v>0</v>
      </c>
      <c r="AQ502" s="13" t="s">
        <v>2519</v>
      </c>
      <c r="AR502" s="12">
        <f t="shared" si="169"/>
        <v>1</v>
      </c>
      <c r="AS502" s="12">
        <f t="shared" si="170"/>
        <v>0</v>
      </c>
      <c r="AT502" s="12" t="str">
        <f t="shared" si="182"/>
        <v>B3</v>
      </c>
      <c r="AU502" s="9">
        <f t="shared" si="183"/>
        <v>8</v>
      </c>
      <c r="AV502" s="4">
        <f t="shared" si="171"/>
        <v>1</v>
      </c>
      <c r="AW502" s="4">
        <f t="shared" si="172"/>
        <v>1</v>
      </c>
      <c r="AX502" s="4">
        <f t="shared" si="173"/>
        <v>1</v>
      </c>
      <c r="AY502" s="4">
        <f t="shared" si="174"/>
        <v>1</v>
      </c>
      <c r="AZ502" s="4">
        <f t="shared" si="175"/>
        <v>1</v>
      </c>
      <c r="BA502" s="4">
        <f t="shared" si="176"/>
        <v>1</v>
      </c>
      <c r="BB502" s="4">
        <f t="shared" si="177"/>
        <v>1</v>
      </c>
      <c r="BC502" s="7">
        <f t="shared" si="178"/>
        <v>0</v>
      </c>
      <c r="BD502" s="7">
        <f t="shared" si="184"/>
        <v>1</v>
      </c>
      <c r="BE502" s="7">
        <f t="shared" si="185"/>
        <v>0</v>
      </c>
      <c r="BF502" s="7">
        <f t="shared" si="186"/>
        <v>0</v>
      </c>
      <c r="BG502" s="7">
        <f t="shared" si="187"/>
        <v>1</v>
      </c>
      <c r="BH502" s="4">
        <f t="shared" si="188"/>
        <v>1</v>
      </c>
      <c r="BI502" s="4">
        <f t="shared" si="179"/>
        <v>0</v>
      </c>
      <c r="BJ502" s="4">
        <f t="shared" si="180"/>
        <v>0</v>
      </c>
      <c r="BK502" s="4">
        <f t="shared" si="181"/>
        <v>0</v>
      </c>
    </row>
    <row r="503" spans="1:63" ht="90" customHeight="1" x14ac:dyDescent="0.25">
      <c r="A503" s="54" t="s">
        <v>1012</v>
      </c>
      <c r="B503" s="55" t="s">
        <v>1125</v>
      </c>
      <c r="C503" s="55" t="s">
        <v>2687</v>
      </c>
      <c r="D503" s="56">
        <v>4</v>
      </c>
      <c r="E503" s="55" t="s">
        <v>2688</v>
      </c>
      <c r="F503" s="29" t="s">
        <v>2689</v>
      </c>
      <c r="G503" s="29" t="s">
        <v>2690</v>
      </c>
      <c r="H503" s="14"/>
      <c r="I503" s="29" t="s">
        <v>2064</v>
      </c>
      <c r="J503" s="29" t="s">
        <v>2691</v>
      </c>
      <c r="K503" s="25" t="s">
        <v>2115</v>
      </c>
      <c r="L503" s="25" t="s">
        <v>2117</v>
      </c>
      <c r="M503" s="25" t="s">
        <v>2128</v>
      </c>
      <c r="N503" s="25" t="s">
        <v>51</v>
      </c>
      <c r="O503" s="25" t="s">
        <v>439</v>
      </c>
      <c r="P503" s="142" t="s">
        <v>3065</v>
      </c>
      <c r="Q503" s="14" t="s">
        <v>111</v>
      </c>
      <c r="R503" s="22">
        <v>1</v>
      </c>
      <c r="S503" s="57">
        <v>3000000</v>
      </c>
      <c r="T503" s="57">
        <v>300000</v>
      </c>
      <c r="U503" s="57">
        <v>0</v>
      </c>
      <c r="V503" s="36">
        <v>0</v>
      </c>
      <c r="W503" s="57">
        <v>1650000</v>
      </c>
      <c r="X503" s="57">
        <v>1350000</v>
      </c>
      <c r="Y503" s="57">
        <v>0</v>
      </c>
      <c r="Z503" s="57">
        <v>0</v>
      </c>
      <c r="AA503" s="31">
        <v>0</v>
      </c>
      <c r="AB503" s="31">
        <v>0</v>
      </c>
      <c r="AC503" s="31">
        <v>0</v>
      </c>
      <c r="AD503" s="31">
        <v>0</v>
      </c>
      <c r="AE503" s="16" t="s">
        <v>41</v>
      </c>
      <c r="AF503" s="57">
        <v>0</v>
      </c>
      <c r="AG503" s="57">
        <v>0</v>
      </c>
      <c r="AH503" s="57">
        <v>0</v>
      </c>
      <c r="AI503" s="57">
        <v>0</v>
      </c>
      <c r="AJ503" s="57">
        <v>0</v>
      </c>
      <c r="AK503" s="57">
        <v>0</v>
      </c>
      <c r="AL503" s="57">
        <v>0</v>
      </c>
      <c r="AM503" s="15">
        <v>0</v>
      </c>
      <c r="AN503" s="15">
        <v>0</v>
      </c>
      <c r="AO503" s="15">
        <v>0</v>
      </c>
      <c r="AP503" s="15">
        <v>0</v>
      </c>
      <c r="AQ503" s="29"/>
      <c r="AR503" s="12">
        <f t="shared" si="169"/>
        <v>0</v>
      </c>
      <c r="AS503" s="12">
        <f t="shared" si="170"/>
        <v>1</v>
      </c>
      <c r="AT503" s="12" t="str">
        <f t="shared" si="182"/>
        <v>B1</v>
      </c>
      <c r="AU503" s="9">
        <f t="shared" si="183"/>
        <v>6</v>
      </c>
      <c r="AV503" s="4">
        <f t="shared" si="171"/>
        <v>1</v>
      </c>
      <c r="AW503" s="4">
        <f t="shared" si="172"/>
        <v>1</v>
      </c>
      <c r="AX503" s="4">
        <f t="shared" si="173"/>
        <v>0</v>
      </c>
      <c r="AY503" s="4">
        <f t="shared" si="174"/>
        <v>1</v>
      </c>
      <c r="AZ503" s="4">
        <f t="shared" si="175"/>
        <v>1</v>
      </c>
      <c r="BA503" s="4">
        <f t="shared" si="176"/>
        <v>0</v>
      </c>
      <c r="BB503" s="4">
        <f t="shared" si="177"/>
        <v>0</v>
      </c>
      <c r="BC503" s="7">
        <f t="shared" si="178"/>
        <v>0</v>
      </c>
      <c r="BD503" s="7">
        <f t="shared" si="184"/>
        <v>1</v>
      </c>
      <c r="BE503" s="7">
        <f t="shared" si="185"/>
        <v>0</v>
      </c>
      <c r="BF503" s="7">
        <f t="shared" si="186"/>
        <v>0</v>
      </c>
      <c r="BG503" s="7">
        <f t="shared" si="187"/>
        <v>1</v>
      </c>
      <c r="BH503" s="4">
        <f t="shared" si="188"/>
        <v>1</v>
      </c>
      <c r="BI503" s="4">
        <f t="shared" si="179"/>
        <v>0</v>
      </c>
      <c r="BJ503" s="4">
        <f t="shared" si="180"/>
        <v>0</v>
      </c>
      <c r="BK503" s="4">
        <f t="shared" si="181"/>
        <v>0</v>
      </c>
    </row>
    <row r="504" spans="1:63" ht="90" customHeight="1" x14ac:dyDescent="0.25">
      <c r="A504" s="54" t="s">
        <v>1012</v>
      </c>
      <c r="B504" s="55" t="s">
        <v>1243</v>
      </c>
      <c r="C504" s="55" t="s">
        <v>1282</v>
      </c>
      <c r="D504" s="56">
        <v>11</v>
      </c>
      <c r="E504" s="55" t="s">
        <v>1283</v>
      </c>
      <c r="F504" s="29" t="s">
        <v>1284</v>
      </c>
      <c r="G504" s="29" t="s">
        <v>1285</v>
      </c>
      <c r="H504" s="14" t="s">
        <v>2893</v>
      </c>
      <c r="I504" s="29" t="s">
        <v>2029</v>
      </c>
      <c r="J504" s="29" t="s">
        <v>1250</v>
      </c>
      <c r="K504" s="25" t="s">
        <v>2114</v>
      </c>
      <c r="L504" s="25" t="s">
        <v>2119</v>
      </c>
      <c r="M504" s="25" t="s">
        <v>2135</v>
      </c>
      <c r="N504" s="25" t="s">
        <v>51</v>
      </c>
      <c r="O504" s="25" t="s">
        <v>44</v>
      </c>
      <c r="P504" s="142" t="s">
        <v>3065</v>
      </c>
      <c r="Q504" s="14" t="s">
        <v>45</v>
      </c>
      <c r="R504" s="22">
        <v>1</v>
      </c>
      <c r="S504" s="57">
        <v>0</v>
      </c>
      <c r="T504" s="57">
        <v>0</v>
      </c>
      <c r="U504" s="57">
        <v>0</v>
      </c>
      <c r="V504" s="57">
        <v>0</v>
      </c>
      <c r="W504" s="57">
        <v>0</v>
      </c>
      <c r="X504" s="57">
        <v>0</v>
      </c>
      <c r="Y504" s="57">
        <v>0</v>
      </c>
      <c r="Z504" s="57">
        <v>0</v>
      </c>
      <c r="AA504" s="31">
        <v>0</v>
      </c>
      <c r="AB504" s="31">
        <v>0</v>
      </c>
      <c r="AC504" s="31">
        <v>0</v>
      </c>
      <c r="AD504" s="31">
        <v>0</v>
      </c>
      <c r="AE504" s="16" t="s">
        <v>41</v>
      </c>
      <c r="AF504" s="57">
        <v>5000</v>
      </c>
      <c r="AG504" s="57">
        <v>0</v>
      </c>
      <c r="AH504" s="57">
        <v>2000</v>
      </c>
      <c r="AI504" s="57">
        <v>3000</v>
      </c>
      <c r="AJ504" s="57">
        <v>0</v>
      </c>
      <c r="AK504" s="57">
        <v>0</v>
      </c>
      <c r="AL504" s="57">
        <v>0</v>
      </c>
      <c r="AM504" s="15">
        <v>0</v>
      </c>
      <c r="AN504" s="15">
        <v>0</v>
      </c>
      <c r="AO504" s="15">
        <v>0</v>
      </c>
      <c r="AP504" s="15">
        <v>0</v>
      </c>
      <c r="AQ504" s="29"/>
      <c r="AR504" s="12">
        <f t="shared" si="169"/>
        <v>1</v>
      </c>
      <c r="AS504" s="12">
        <f t="shared" si="170"/>
        <v>0</v>
      </c>
      <c r="AT504" s="12" t="str">
        <f t="shared" si="182"/>
        <v>C3</v>
      </c>
      <c r="AU504" s="9">
        <f t="shared" si="183"/>
        <v>8</v>
      </c>
      <c r="AV504" s="4">
        <f t="shared" si="171"/>
        <v>1</v>
      </c>
      <c r="AW504" s="4">
        <f t="shared" si="172"/>
        <v>1</v>
      </c>
      <c r="AX504" s="4">
        <f t="shared" si="173"/>
        <v>0</v>
      </c>
      <c r="AY504" s="4">
        <f t="shared" si="174"/>
        <v>1</v>
      </c>
      <c r="AZ504" s="4">
        <f t="shared" si="175"/>
        <v>1</v>
      </c>
      <c r="BA504" s="4">
        <f t="shared" si="176"/>
        <v>1</v>
      </c>
      <c r="BB504" s="4">
        <f t="shared" si="177"/>
        <v>1</v>
      </c>
      <c r="BC504" s="7">
        <f t="shared" si="178"/>
        <v>0</v>
      </c>
      <c r="BD504" s="7">
        <f t="shared" si="184"/>
        <v>1</v>
      </c>
      <c r="BE504" s="7">
        <f t="shared" si="185"/>
        <v>0</v>
      </c>
      <c r="BF504" s="7">
        <f t="shared" si="186"/>
        <v>1</v>
      </c>
      <c r="BG504" s="7">
        <f t="shared" si="187"/>
        <v>0</v>
      </c>
      <c r="BH504" s="4">
        <f t="shared" si="188"/>
        <v>1</v>
      </c>
      <c r="BI504" s="4">
        <f t="shared" si="179"/>
        <v>1</v>
      </c>
      <c r="BJ504" s="4">
        <f t="shared" si="180"/>
        <v>0</v>
      </c>
      <c r="BK504" s="4">
        <f t="shared" si="181"/>
        <v>1</v>
      </c>
    </row>
    <row r="505" spans="1:63" ht="90.75" customHeight="1" x14ac:dyDescent="0.25">
      <c r="A505" s="54" t="s">
        <v>1012</v>
      </c>
      <c r="B505" s="55" t="s">
        <v>1243</v>
      </c>
      <c r="C505" s="55" t="s">
        <v>1270</v>
      </c>
      <c r="D505" s="56">
        <v>8</v>
      </c>
      <c r="E505" s="55" t="s">
        <v>1271</v>
      </c>
      <c r="F505" s="29" t="s">
        <v>1272</v>
      </c>
      <c r="G505" s="29" t="s">
        <v>1273</v>
      </c>
      <c r="H505" s="14" t="s">
        <v>2893</v>
      </c>
      <c r="I505" s="29" t="s">
        <v>2032</v>
      </c>
      <c r="J505" s="29" t="s">
        <v>1250</v>
      </c>
      <c r="K505" s="14" t="s">
        <v>2115</v>
      </c>
      <c r="L505" s="25" t="s">
        <v>2122</v>
      </c>
      <c r="M505" s="25" t="s">
        <v>2148</v>
      </c>
      <c r="N505" s="25" t="s">
        <v>51</v>
      </c>
      <c r="O505" s="25" t="s">
        <v>44</v>
      </c>
      <c r="P505" s="142" t="s">
        <v>3065</v>
      </c>
      <c r="Q505" s="14" t="s">
        <v>45</v>
      </c>
      <c r="R505" s="22">
        <v>1</v>
      </c>
      <c r="S505" s="57">
        <v>0</v>
      </c>
      <c r="T505" s="57">
        <v>0</v>
      </c>
      <c r="U505" s="57">
        <v>0</v>
      </c>
      <c r="V505" s="57">
        <v>0</v>
      </c>
      <c r="W505" s="57">
        <v>0</v>
      </c>
      <c r="X505" s="57">
        <v>0</v>
      </c>
      <c r="Y505" s="57">
        <v>0</v>
      </c>
      <c r="Z505" s="57">
        <v>0</v>
      </c>
      <c r="AA505" s="31">
        <v>0</v>
      </c>
      <c r="AB505" s="31">
        <v>0</v>
      </c>
      <c r="AC505" s="31">
        <v>0</v>
      </c>
      <c r="AD505" s="31">
        <v>0</v>
      </c>
      <c r="AE505" s="16" t="s">
        <v>41</v>
      </c>
      <c r="AF505" s="57">
        <v>12000</v>
      </c>
      <c r="AG505" s="57">
        <v>0</v>
      </c>
      <c r="AH505" s="57">
        <v>4000</v>
      </c>
      <c r="AI505" s="57">
        <v>4000</v>
      </c>
      <c r="AJ505" s="57">
        <v>4000</v>
      </c>
      <c r="AK505" s="57">
        <v>0</v>
      </c>
      <c r="AL505" s="57">
        <v>0</v>
      </c>
      <c r="AM505" s="15">
        <v>0</v>
      </c>
      <c r="AN505" s="15">
        <v>0</v>
      </c>
      <c r="AO505" s="15">
        <v>0</v>
      </c>
      <c r="AP505" s="15">
        <v>0</v>
      </c>
      <c r="AQ505" s="29"/>
      <c r="AR505" s="12">
        <f t="shared" si="169"/>
        <v>1</v>
      </c>
      <c r="AS505" s="12">
        <f t="shared" si="170"/>
        <v>0</v>
      </c>
      <c r="AT505" s="12" t="str">
        <f t="shared" si="182"/>
        <v>F2</v>
      </c>
      <c r="AU505" s="9">
        <f t="shared" si="183"/>
        <v>8</v>
      </c>
      <c r="AV505" s="4">
        <f t="shared" si="171"/>
        <v>1</v>
      </c>
      <c r="AW505" s="4">
        <f t="shared" si="172"/>
        <v>1</v>
      </c>
      <c r="AX505" s="4">
        <f t="shared" si="173"/>
        <v>0</v>
      </c>
      <c r="AY505" s="4">
        <f t="shared" si="174"/>
        <v>1</v>
      </c>
      <c r="AZ505" s="4">
        <f t="shared" si="175"/>
        <v>1</v>
      </c>
      <c r="BA505" s="4">
        <f t="shared" si="176"/>
        <v>1</v>
      </c>
      <c r="BB505" s="4">
        <f t="shared" si="177"/>
        <v>1</v>
      </c>
      <c r="BC505" s="7">
        <f t="shared" si="178"/>
        <v>0</v>
      </c>
      <c r="BD505" s="7">
        <f t="shared" si="184"/>
        <v>1</v>
      </c>
      <c r="BE505" s="7">
        <f t="shared" si="185"/>
        <v>0</v>
      </c>
      <c r="BF505" s="7">
        <f t="shared" si="186"/>
        <v>0</v>
      </c>
      <c r="BG505" s="7">
        <f t="shared" si="187"/>
        <v>1</v>
      </c>
      <c r="BH505" s="4">
        <f t="shared" si="188"/>
        <v>1</v>
      </c>
      <c r="BI505" s="4">
        <f t="shared" si="179"/>
        <v>1</v>
      </c>
      <c r="BJ505" s="4">
        <f t="shared" si="180"/>
        <v>0</v>
      </c>
      <c r="BK505" s="4">
        <f t="shared" si="181"/>
        <v>1</v>
      </c>
    </row>
    <row r="506" spans="1:63" ht="90" customHeight="1" x14ac:dyDescent="0.25">
      <c r="A506" s="54" t="s">
        <v>1012</v>
      </c>
      <c r="B506" s="55" t="s">
        <v>1243</v>
      </c>
      <c r="C506" s="55" t="s">
        <v>1249</v>
      </c>
      <c r="D506" s="56">
        <v>2</v>
      </c>
      <c r="E506" s="55" t="s">
        <v>2757</v>
      </c>
      <c r="F506" s="29" t="s">
        <v>2758</v>
      </c>
      <c r="G506" s="29" t="s">
        <v>2759</v>
      </c>
      <c r="H506" s="14" t="s">
        <v>2893</v>
      </c>
      <c r="I506" s="29" t="s">
        <v>2098</v>
      </c>
      <c r="J506" s="29" t="s">
        <v>2760</v>
      </c>
      <c r="K506" s="14" t="s">
        <v>2115</v>
      </c>
      <c r="L506" s="25" t="s">
        <v>2117</v>
      </c>
      <c r="M506" s="14" t="s">
        <v>2129</v>
      </c>
      <c r="N506" s="25" t="s">
        <v>51</v>
      </c>
      <c r="O506" s="25" t="s">
        <v>44</v>
      </c>
      <c r="P506" s="142" t="s">
        <v>3065</v>
      </c>
      <c r="Q506" s="14" t="s">
        <v>45</v>
      </c>
      <c r="R506" s="22">
        <v>1</v>
      </c>
      <c r="S506" s="57">
        <v>80000</v>
      </c>
      <c r="T506" s="57">
        <v>0</v>
      </c>
      <c r="U506" s="57">
        <v>0</v>
      </c>
      <c r="V506" s="57">
        <v>80000</v>
      </c>
      <c r="W506" s="57">
        <v>0</v>
      </c>
      <c r="X506" s="57">
        <v>0</v>
      </c>
      <c r="Y506" s="57">
        <v>0</v>
      </c>
      <c r="Z506" s="57">
        <v>0</v>
      </c>
      <c r="AA506" s="31">
        <v>0</v>
      </c>
      <c r="AB506" s="31">
        <v>0</v>
      </c>
      <c r="AC506" s="31">
        <v>0</v>
      </c>
      <c r="AD506" s="31">
        <v>0</v>
      </c>
      <c r="AE506" s="16" t="s">
        <v>41</v>
      </c>
      <c r="AF506" s="57">
        <v>0</v>
      </c>
      <c r="AG506" s="57">
        <v>0</v>
      </c>
      <c r="AH506" s="57">
        <v>0</v>
      </c>
      <c r="AI506" s="57">
        <v>0</v>
      </c>
      <c r="AJ506" s="57">
        <v>0</v>
      </c>
      <c r="AK506" s="57">
        <v>0</v>
      </c>
      <c r="AL506" s="57">
        <v>0</v>
      </c>
      <c r="AM506" s="15">
        <v>0</v>
      </c>
      <c r="AN506" s="15">
        <v>0</v>
      </c>
      <c r="AO506" s="15">
        <v>0</v>
      </c>
      <c r="AP506" s="15">
        <v>0</v>
      </c>
      <c r="AQ506" s="29"/>
      <c r="AR506" s="12">
        <f t="shared" si="169"/>
        <v>1</v>
      </c>
      <c r="AS506" s="12">
        <f t="shared" si="170"/>
        <v>0</v>
      </c>
      <c r="AT506" s="12" t="str">
        <f t="shared" si="182"/>
        <v>B2</v>
      </c>
      <c r="AU506" s="9">
        <f t="shared" si="183"/>
        <v>9</v>
      </c>
      <c r="AV506" s="4">
        <f t="shared" si="171"/>
        <v>1</v>
      </c>
      <c r="AW506" s="4">
        <f t="shared" si="172"/>
        <v>1</v>
      </c>
      <c r="AX506" s="4">
        <f t="shared" si="173"/>
        <v>1</v>
      </c>
      <c r="AY506" s="4">
        <f t="shared" si="174"/>
        <v>1</v>
      </c>
      <c r="AZ506" s="4">
        <f t="shared" si="175"/>
        <v>1</v>
      </c>
      <c r="BA506" s="4">
        <f t="shared" si="176"/>
        <v>1</v>
      </c>
      <c r="BB506" s="4">
        <f t="shared" si="177"/>
        <v>1</v>
      </c>
      <c r="BC506" s="7">
        <f t="shared" si="178"/>
        <v>0</v>
      </c>
      <c r="BD506" s="7">
        <f t="shared" si="184"/>
        <v>1</v>
      </c>
      <c r="BE506" s="7">
        <f t="shared" si="185"/>
        <v>0</v>
      </c>
      <c r="BF506" s="7">
        <f t="shared" si="186"/>
        <v>0</v>
      </c>
      <c r="BG506" s="7">
        <f t="shared" si="187"/>
        <v>1</v>
      </c>
      <c r="BH506" s="4">
        <f t="shared" si="188"/>
        <v>1</v>
      </c>
      <c r="BI506" s="4">
        <f t="shared" si="179"/>
        <v>1</v>
      </c>
      <c r="BJ506" s="4">
        <f t="shared" si="180"/>
        <v>0</v>
      </c>
      <c r="BK506" s="4">
        <f t="shared" si="181"/>
        <v>1</v>
      </c>
    </row>
    <row r="507" spans="1:63" ht="90" customHeight="1" x14ac:dyDescent="0.25">
      <c r="A507" s="54" t="s">
        <v>1012</v>
      </c>
      <c r="B507" s="55" t="s">
        <v>1302</v>
      </c>
      <c r="C507" s="55" t="s">
        <v>2951</v>
      </c>
      <c r="D507" s="56">
        <v>2</v>
      </c>
      <c r="E507" s="55" t="s">
        <v>2952</v>
      </c>
      <c r="F507" s="29" t="s">
        <v>2953</v>
      </c>
      <c r="G507" s="29" t="s">
        <v>2954</v>
      </c>
      <c r="H507" s="14" t="s">
        <v>2893</v>
      </c>
      <c r="I507" s="29" t="s">
        <v>2057</v>
      </c>
      <c r="J507" s="29" t="s">
        <v>2955</v>
      </c>
      <c r="K507" s="14" t="s">
        <v>2115</v>
      </c>
      <c r="L507" s="25" t="s">
        <v>2122</v>
      </c>
      <c r="M507" s="25" t="s">
        <v>2148</v>
      </c>
      <c r="N507" s="25" t="s">
        <v>51</v>
      </c>
      <c r="O507" s="14" t="s">
        <v>44</v>
      </c>
      <c r="P507" s="142" t="s">
        <v>3065</v>
      </c>
      <c r="Q507" s="22" t="s">
        <v>45</v>
      </c>
      <c r="R507" s="22">
        <v>1</v>
      </c>
      <c r="S507" s="57">
        <v>48000</v>
      </c>
      <c r="T507" s="57">
        <v>0</v>
      </c>
      <c r="U507" s="57">
        <v>0</v>
      </c>
      <c r="V507" s="57">
        <v>0</v>
      </c>
      <c r="W507" s="57">
        <v>48000</v>
      </c>
      <c r="X507" s="57">
        <v>0</v>
      </c>
      <c r="Y507" s="57">
        <v>0</v>
      </c>
      <c r="Z507" s="57">
        <v>0</v>
      </c>
      <c r="AA507" s="31">
        <v>0</v>
      </c>
      <c r="AB507" s="31">
        <v>0</v>
      </c>
      <c r="AC507" s="31">
        <v>0</v>
      </c>
      <c r="AD507" s="31">
        <v>0</v>
      </c>
      <c r="AE507" s="16" t="s">
        <v>41</v>
      </c>
      <c r="AF507" s="57">
        <v>0</v>
      </c>
      <c r="AG507" s="57">
        <v>0</v>
      </c>
      <c r="AH507" s="57">
        <v>0</v>
      </c>
      <c r="AI507" s="57">
        <v>0</v>
      </c>
      <c r="AJ507" s="57">
        <v>0</v>
      </c>
      <c r="AK507" s="57">
        <v>0</v>
      </c>
      <c r="AL507" s="57">
        <v>0</v>
      </c>
      <c r="AM507" s="15">
        <v>0</v>
      </c>
      <c r="AN507" s="15">
        <v>0</v>
      </c>
      <c r="AO507" s="15">
        <v>0</v>
      </c>
      <c r="AP507" s="15">
        <v>0</v>
      </c>
      <c r="AQ507" s="29"/>
      <c r="AR507" s="12">
        <f t="shared" si="169"/>
        <v>1</v>
      </c>
      <c r="AS507" s="12">
        <f t="shared" si="170"/>
        <v>0</v>
      </c>
      <c r="AT507" s="12" t="str">
        <f t="shared" si="182"/>
        <v>F2</v>
      </c>
      <c r="AU507" s="9">
        <f t="shared" si="183"/>
        <v>9</v>
      </c>
      <c r="AV507" s="4">
        <f t="shared" si="171"/>
        <v>1</v>
      </c>
      <c r="AW507" s="4">
        <f t="shared" si="172"/>
        <v>1</v>
      </c>
      <c r="AX507" s="4">
        <f t="shared" si="173"/>
        <v>1</v>
      </c>
      <c r="AY507" s="4">
        <f t="shared" si="174"/>
        <v>1</v>
      </c>
      <c r="AZ507" s="4">
        <f t="shared" si="175"/>
        <v>1</v>
      </c>
      <c r="BA507" s="4">
        <f t="shared" si="176"/>
        <v>1</v>
      </c>
      <c r="BB507" s="4">
        <f t="shared" si="177"/>
        <v>1</v>
      </c>
      <c r="BC507" s="7">
        <f t="shared" si="178"/>
        <v>0</v>
      </c>
      <c r="BD507" s="7">
        <f t="shared" si="184"/>
        <v>1</v>
      </c>
      <c r="BE507" s="7">
        <f t="shared" si="185"/>
        <v>0</v>
      </c>
      <c r="BF507" s="7">
        <f t="shared" si="186"/>
        <v>0</v>
      </c>
      <c r="BG507" s="7">
        <f t="shared" si="187"/>
        <v>1</v>
      </c>
      <c r="BH507" s="4">
        <f t="shared" si="188"/>
        <v>1</v>
      </c>
      <c r="BI507" s="4">
        <f t="shared" si="179"/>
        <v>1</v>
      </c>
      <c r="BJ507" s="4">
        <f t="shared" si="180"/>
        <v>0</v>
      </c>
      <c r="BK507" s="4">
        <f t="shared" si="181"/>
        <v>1</v>
      </c>
    </row>
    <row r="508" spans="1:63" ht="90" customHeight="1" x14ac:dyDescent="0.25">
      <c r="A508" s="54" t="s">
        <v>1012</v>
      </c>
      <c r="B508" s="55" t="s">
        <v>1243</v>
      </c>
      <c r="C508" s="55" t="s">
        <v>1278</v>
      </c>
      <c r="D508" s="56">
        <v>10</v>
      </c>
      <c r="E508" s="55" t="s">
        <v>1279</v>
      </c>
      <c r="F508" s="29" t="s">
        <v>1280</v>
      </c>
      <c r="G508" s="29" t="s">
        <v>1281</v>
      </c>
      <c r="H508" s="14" t="s">
        <v>2893</v>
      </c>
      <c r="I508" s="29" t="s">
        <v>2032</v>
      </c>
      <c r="J508" s="29" t="s">
        <v>1250</v>
      </c>
      <c r="K508" s="14" t="s">
        <v>2115</v>
      </c>
      <c r="L508" s="25" t="s">
        <v>2122</v>
      </c>
      <c r="M508" s="25" t="s">
        <v>2148</v>
      </c>
      <c r="N508" s="25" t="s">
        <v>51</v>
      </c>
      <c r="O508" s="25" t="s">
        <v>44</v>
      </c>
      <c r="P508" s="142" t="s">
        <v>3065</v>
      </c>
      <c r="Q508" s="14" t="s">
        <v>45</v>
      </c>
      <c r="R508" s="22">
        <v>1</v>
      </c>
      <c r="S508" s="57">
        <v>0</v>
      </c>
      <c r="T508" s="57">
        <v>0</v>
      </c>
      <c r="U508" s="57">
        <v>0</v>
      </c>
      <c r="V508" s="57">
        <v>0</v>
      </c>
      <c r="W508" s="57">
        <v>0</v>
      </c>
      <c r="X508" s="57">
        <v>0</v>
      </c>
      <c r="Y508" s="57">
        <v>0</v>
      </c>
      <c r="Z508" s="57">
        <v>0</v>
      </c>
      <c r="AA508" s="31">
        <v>0</v>
      </c>
      <c r="AB508" s="31">
        <v>0</v>
      </c>
      <c r="AC508" s="31">
        <v>0</v>
      </c>
      <c r="AD508" s="31">
        <v>0</v>
      </c>
      <c r="AE508" s="16" t="s">
        <v>41</v>
      </c>
      <c r="AF508" s="57">
        <v>6000</v>
      </c>
      <c r="AG508" s="57">
        <v>0</v>
      </c>
      <c r="AH508" s="57">
        <v>0</v>
      </c>
      <c r="AI508" s="57">
        <v>6000</v>
      </c>
      <c r="AJ508" s="57">
        <v>0</v>
      </c>
      <c r="AK508" s="57">
        <v>0</v>
      </c>
      <c r="AL508" s="57">
        <v>0</v>
      </c>
      <c r="AM508" s="15">
        <v>0</v>
      </c>
      <c r="AN508" s="15">
        <v>0</v>
      </c>
      <c r="AO508" s="15">
        <v>0</v>
      </c>
      <c r="AP508" s="15">
        <v>0</v>
      </c>
      <c r="AQ508" s="29"/>
      <c r="AR508" s="12">
        <f t="shared" si="169"/>
        <v>1</v>
      </c>
      <c r="AS508" s="12">
        <f t="shared" si="170"/>
        <v>0</v>
      </c>
      <c r="AT508" s="12" t="str">
        <f t="shared" si="182"/>
        <v>F2</v>
      </c>
      <c r="AU508" s="9">
        <f t="shared" si="183"/>
        <v>8</v>
      </c>
      <c r="AV508" s="4">
        <f t="shared" si="171"/>
        <v>1</v>
      </c>
      <c r="AW508" s="4">
        <f t="shared" si="172"/>
        <v>1</v>
      </c>
      <c r="AX508" s="4">
        <f t="shared" si="173"/>
        <v>0</v>
      </c>
      <c r="AY508" s="4">
        <f t="shared" si="174"/>
        <v>1</v>
      </c>
      <c r="AZ508" s="4">
        <f t="shared" si="175"/>
        <v>1</v>
      </c>
      <c r="BA508" s="4">
        <f t="shared" si="176"/>
        <v>1</v>
      </c>
      <c r="BB508" s="4">
        <f t="shared" si="177"/>
        <v>1</v>
      </c>
      <c r="BC508" s="7">
        <f t="shared" si="178"/>
        <v>0</v>
      </c>
      <c r="BD508" s="7">
        <f t="shared" si="184"/>
        <v>1</v>
      </c>
      <c r="BE508" s="7">
        <f t="shared" si="185"/>
        <v>0</v>
      </c>
      <c r="BF508" s="7">
        <f t="shared" si="186"/>
        <v>0</v>
      </c>
      <c r="BG508" s="7">
        <f t="shared" si="187"/>
        <v>1</v>
      </c>
      <c r="BH508" s="4">
        <f t="shared" si="188"/>
        <v>1</v>
      </c>
      <c r="BI508" s="4">
        <f t="shared" si="179"/>
        <v>1</v>
      </c>
      <c r="BJ508" s="4">
        <f t="shared" si="180"/>
        <v>0</v>
      </c>
      <c r="BK508" s="4">
        <f t="shared" si="181"/>
        <v>1</v>
      </c>
    </row>
    <row r="509" spans="1:63" ht="90" customHeight="1" x14ac:dyDescent="0.25">
      <c r="A509" s="54" t="s">
        <v>1012</v>
      </c>
      <c r="B509" s="55" t="s">
        <v>1243</v>
      </c>
      <c r="C509" s="55" t="s">
        <v>1262</v>
      </c>
      <c r="D509" s="56">
        <v>6</v>
      </c>
      <c r="E509" s="55" t="s">
        <v>1263</v>
      </c>
      <c r="F509" s="29" t="s">
        <v>1264</v>
      </c>
      <c r="G509" s="29" t="s">
        <v>1265</v>
      </c>
      <c r="H509" s="14" t="s">
        <v>2893</v>
      </c>
      <c r="I509" s="29" t="s">
        <v>2032</v>
      </c>
      <c r="J509" s="29" t="s">
        <v>1253</v>
      </c>
      <c r="K509" s="14" t="s">
        <v>2115</v>
      </c>
      <c r="L509" s="25" t="s">
        <v>2122</v>
      </c>
      <c r="M509" s="25" t="s">
        <v>2148</v>
      </c>
      <c r="N509" s="25" t="s">
        <v>51</v>
      </c>
      <c r="O509" s="25" t="s">
        <v>44</v>
      </c>
      <c r="P509" s="142" t="s">
        <v>3065</v>
      </c>
      <c r="Q509" s="14" t="s">
        <v>45</v>
      </c>
      <c r="R509" s="22">
        <v>1</v>
      </c>
      <c r="S509" s="57">
        <v>0</v>
      </c>
      <c r="T509" s="57">
        <v>0</v>
      </c>
      <c r="U509" s="57">
        <v>0</v>
      </c>
      <c r="V509" s="57">
        <v>0</v>
      </c>
      <c r="W509" s="57">
        <v>0</v>
      </c>
      <c r="X509" s="57">
        <v>0</v>
      </c>
      <c r="Y509" s="57">
        <v>0</v>
      </c>
      <c r="Z509" s="57">
        <v>0</v>
      </c>
      <c r="AA509" s="31">
        <v>0</v>
      </c>
      <c r="AB509" s="31">
        <v>0</v>
      </c>
      <c r="AC509" s="31">
        <v>0</v>
      </c>
      <c r="AD509" s="31">
        <v>0</v>
      </c>
      <c r="AE509" s="16" t="s">
        <v>41</v>
      </c>
      <c r="AF509" s="57">
        <v>5000</v>
      </c>
      <c r="AG509" s="57">
        <v>0</v>
      </c>
      <c r="AH509" s="57">
        <v>0</v>
      </c>
      <c r="AI509" s="57">
        <v>5000</v>
      </c>
      <c r="AJ509" s="57">
        <v>0</v>
      </c>
      <c r="AK509" s="57">
        <v>0</v>
      </c>
      <c r="AL509" s="57">
        <v>0</v>
      </c>
      <c r="AM509" s="15">
        <v>0</v>
      </c>
      <c r="AN509" s="15">
        <v>0</v>
      </c>
      <c r="AO509" s="15">
        <v>0</v>
      </c>
      <c r="AP509" s="15">
        <v>0</v>
      </c>
      <c r="AQ509" s="29"/>
      <c r="AR509" s="12">
        <f t="shared" si="169"/>
        <v>1</v>
      </c>
      <c r="AS509" s="12">
        <f t="shared" si="170"/>
        <v>0</v>
      </c>
      <c r="AT509" s="12" t="str">
        <f t="shared" si="182"/>
        <v>F2</v>
      </c>
      <c r="AU509" s="9">
        <f t="shared" si="183"/>
        <v>8</v>
      </c>
      <c r="AV509" s="4">
        <f t="shared" si="171"/>
        <v>1</v>
      </c>
      <c r="AW509" s="4">
        <f t="shared" si="172"/>
        <v>1</v>
      </c>
      <c r="AX509" s="4">
        <f t="shared" si="173"/>
        <v>0</v>
      </c>
      <c r="AY509" s="4">
        <f t="shared" si="174"/>
        <v>1</v>
      </c>
      <c r="AZ509" s="4">
        <f t="shared" si="175"/>
        <v>1</v>
      </c>
      <c r="BA509" s="4">
        <f t="shared" si="176"/>
        <v>1</v>
      </c>
      <c r="BB509" s="4">
        <f t="shared" si="177"/>
        <v>1</v>
      </c>
      <c r="BC509" s="7">
        <f t="shared" si="178"/>
        <v>0</v>
      </c>
      <c r="BD509" s="7">
        <f t="shared" si="184"/>
        <v>1</v>
      </c>
      <c r="BE509" s="7">
        <f t="shared" si="185"/>
        <v>0</v>
      </c>
      <c r="BF509" s="7">
        <f t="shared" si="186"/>
        <v>0</v>
      </c>
      <c r="BG509" s="7">
        <f t="shared" si="187"/>
        <v>1</v>
      </c>
      <c r="BH509" s="4">
        <f t="shared" si="188"/>
        <v>1</v>
      </c>
      <c r="BI509" s="4">
        <f t="shared" si="179"/>
        <v>1</v>
      </c>
      <c r="BJ509" s="4">
        <f t="shared" si="180"/>
        <v>0</v>
      </c>
      <c r="BK509" s="4">
        <f t="shared" si="181"/>
        <v>1</v>
      </c>
    </row>
    <row r="510" spans="1:63" ht="90" customHeight="1" x14ac:dyDescent="0.25">
      <c r="A510" s="54" t="s">
        <v>1012</v>
      </c>
      <c r="B510" s="55" t="s">
        <v>1243</v>
      </c>
      <c r="C510" s="55" t="s">
        <v>1266</v>
      </c>
      <c r="D510" s="56">
        <v>7</v>
      </c>
      <c r="E510" s="55" t="s">
        <v>1267</v>
      </c>
      <c r="F510" s="29" t="s">
        <v>1268</v>
      </c>
      <c r="G510" s="29" t="s">
        <v>1269</v>
      </c>
      <c r="H510" s="14" t="s">
        <v>2893</v>
      </c>
      <c r="I510" s="29" t="s">
        <v>2032</v>
      </c>
      <c r="J510" s="29" t="s">
        <v>1250</v>
      </c>
      <c r="K510" s="14" t="s">
        <v>2115</v>
      </c>
      <c r="L510" s="25" t="s">
        <v>2122</v>
      </c>
      <c r="M510" s="25" t="s">
        <v>2148</v>
      </c>
      <c r="N510" s="25" t="s">
        <v>51</v>
      </c>
      <c r="O510" s="25" t="s">
        <v>44</v>
      </c>
      <c r="P510" s="142" t="s">
        <v>3065</v>
      </c>
      <c r="Q510" s="14" t="s">
        <v>45</v>
      </c>
      <c r="R510" s="22">
        <v>1</v>
      </c>
      <c r="S510" s="57">
        <v>0</v>
      </c>
      <c r="T510" s="57">
        <v>0</v>
      </c>
      <c r="U510" s="57">
        <v>0</v>
      </c>
      <c r="V510" s="57">
        <v>0</v>
      </c>
      <c r="W510" s="57">
        <v>0</v>
      </c>
      <c r="X510" s="57">
        <v>0</v>
      </c>
      <c r="Y510" s="57">
        <v>0</v>
      </c>
      <c r="Z510" s="57">
        <v>0</v>
      </c>
      <c r="AA510" s="31">
        <v>0</v>
      </c>
      <c r="AB510" s="31">
        <v>0</v>
      </c>
      <c r="AC510" s="31">
        <v>0</v>
      </c>
      <c r="AD510" s="31">
        <v>0</v>
      </c>
      <c r="AE510" s="16" t="s">
        <v>41</v>
      </c>
      <c r="AF510" s="57">
        <v>10000</v>
      </c>
      <c r="AG510" s="57">
        <v>0</v>
      </c>
      <c r="AH510" s="57">
        <v>0</v>
      </c>
      <c r="AI510" s="57">
        <v>10000</v>
      </c>
      <c r="AJ510" s="57">
        <v>0</v>
      </c>
      <c r="AK510" s="57">
        <v>0</v>
      </c>
      <c r="AL510" s="57">
        <v>0</v>
      </c>
      <c r="AM510" s="15">
        <v>0</v>
      </c>
      <c r="AN510" s="15">
        <v>0</v>
      </c>
      <c r="AO510" s="15">
        <v>0</v>
      </c>
      <c r="AP510" s="15">
        <v>0</v>
      </c>
      <c r="AQ510" s="29"/>
      <c r="AR510" s="12">
        <f t="shared" si="169"/>
        <v>1</v>
      </c>
      <c r="AS510" s="12">
        <f t="shared" si="170"/>
        <v>0</v>
      </c>
      <c r="AT510" s="12" t="str">
        <f t="shared" si="182"/>
        <v>F2</v>
      </c>
      <c r="AU510" s="9">
        <f t="shared" si="183"/>
        <v>8</v>
      </c>
      <c r="AV510" s="4">
        <f t="shared" si="171"/>
        <v>1</v>
      </c>
      <c r="AW510" s="4">
        <f t="shared" si="172"/>
        <v>1</v>
      </c>
      <c r="AX510" s="4">
        <f t="shared" si="173"/>
        <v>0</v>
      </c>
      <c r="AY510" s="4">
        <f t="shared" si="174"/>
        <v>1</v>
      </c>
      <c r="AZ510" s="4">
        <f t="shared" si="175"/>
        <v>1</v>
      </c>
      <c r="BA510" s="4">
        <f t="shared" si="176"/>
        <v>1</v>
      </c>
      <c r="BB510" s="4">
        <f t="shared" si="177"/>
        <v>1</v>
      </c>
      <c r="BC510" s="7">
        <f t="shared" si="178"/>
        <v>0</v>
      </c>
      <c r="BD510" s="7">
        <f t="shared" si="184"/>
        <v>1</v>
      </c>
      <c r="BE510" s="7">
        <f t="shared" si="185"/>
        <v>0</v>
      </c>
      <c r="BF510" s="7">
        <f t="shared" si="186"/>
        <v>0</v>
      </c>
      <c r="BG510" s="7">
        <f t="shared" si="187"/>
        <v>1</v>
      </c>
      <c r="BH510" s="4">
        <f t="shared" si="188"/>
        <v>1</v>
      </c>
      <c r="BI510" s="4">
        <f t="shared" si="179"/>
        <v>1</v>
      </c>
      <c r="BJ510" s="4">
        <f t="shared" si="180"/>
        <v>0</v>
      </c>
      <c r="BK510" s="4">
        <f t="shared" si="181"/>
        <v>1</v>
      </c>
    </row>
    <row r="511" spans="1:63" ht="90" customHeight="1" x14ac:dyDescent="0.25">
      <c r="A511" s="54" t="s">
        <v>1012</v>
      </c>
      <c r="B511" s="55" t="s">
        <v>1243</v>
      </c>
      <c r="C511" s="55" t="s">
        <v>1244</v>
      </c>
      <c r="D511" s="56">
        <v>1</v>
      </c>
      <c r="E511" s="55" t="s">
        <v>1245</v>
      </c>
      <c r="F511" s="29" t="s">
        <v>1246</v>
      </c>
      <c r="G511" s="29" t="s">
        <v>1247</v>
      </c>
      <c r="H511" s="29"/>
      <c r="I511" s="29" t="s">
        <v>2078</v>
      </c>
      <c r="J511" s="29" t="s">
        <v>1248</v>
      </c>
      <c r="K511" s="14" t="s">
        <v>2115</v>
      </c>
      <c r="L511" s="14" t="s">
        <v>2117</v>
      </c>
      <c r="M511" s="14" t="s">
        <v>2128</v>
      </c>
      <c r="N511" s="25" t="s">
        <v>51</v>
      </c>
      <c r="O511" s="25" t="s">
        <v>44</v>
      </c>
      <c r="P511" s="142" t="s">
        <v>3065</v>
      </c>
      <c r="Q511" s="14" t="s">
        <v>45</v>
      </c>
      <c r="R511" s="22">
        <v>1</v>
      </c>
      <c r="S511" s="57">
        <v>7000000</v>
      </c>
      <c r="T511" s="57">
        <v>500000</v>
      </c>
      <c r="U511" s="57">
        <v>0</v>
      </c>
      <c r="V511" s="57">
        <v>500000</v>
      </c>
      <c r="W511" s="57">
        <v>4000000</v>
      </c>
      <c r="X511" s="57">
        <v>2000000</v>
      </c>
      <c r="Y511" s="57">
        <v>500000</v>
      </c>
      <c r="Z511" s="26">
        <v>0</v>
      </c>
      <c r="AA511" s="31">
        <v>0</v>
      </c>
      <c r="AB511" s="31">
        <v>0</v>
      </c>
      <c r="AC511" s="31">
        <v>0</v>
      </c>
      <c r="AD511" s="31">
        <v>0</v>
      </c>
      <c r="AE511" s="16" t="s">
        <v>41</v>
      </c>
      <c r="AF511" s="57">
        <v>0</v>
      </c>
      <c r="AG511" s="57">
        <v>0</v>
      </c>
      <c r="AH511" s="57">
        <v>0</v>
      </c>
      <c r="AI511" s="57">
        <v>0</v>
      </c>
      <c r="AJ511" s="57">
        <v>0</v>
      </c>
      <c r="AK511" s="57">
        <v>0</v>
      </c>
      <c r="AL511" s="57">
        <v>0</v>
      </c>
      <c r="AM511" s="15">
        <v>0</v>
      </c>
      <c r="AN511" s="15">
        <v>0</v>
      </c>
      <c r="AO511" s="15">
        <v>0</v>
      </c>
      <c r="AP511" s="15">
        <v>0</v>
      </c>
      <c r="AQ511" s="29"/>
      <c r="AR511" s="12">
        <f t="shared" si="169"/>
        <v>0</v>
      </c>
      <c r="AS511" s="12">
        <f t="shared" si="170"/>
        <v>1</v>
      </c>
      <c r="AT511" s="12" t="str">
        <f t="shared" si="182"/>
        <v>B1</v>
      </c>
      <c r="AU511" s="9">
        <f t="shared" si="183"/>
        <v>7</v>
      </c>
      <c r="AV511" s="4">
        <f t="shared" si="171"/>
        <v>1</v>
      </c>
      <c r="AW511" s="4">
        <f t="shared" si="172"/>
        <v>1</v>
      </c>
      <c r="AX511" s="4">
        <f t="shared" si="173"/>
        <v>0</v>
      </c>
      <c r="AY511" s="4">
        <f t="shared" si="174"/>
        <v>1</v>
      </c>
      <c r="AZ511" s="4">
        <f t="shared" si="175"/>
        <v>1</v>
      </c>
      <c r="BA511" s="4">
        <f t="shared" si="176"/>
        <v>0</v>
      </c>
      <c r="BB511" s="4">
        <f t="shared" si="177"/>
        <v>0</v>
      </c>
      <c r="BC511" s="7">
        <f t="shared" si="178"/>
        <v>0</v>
      </c>
      <c r="BD511" s="7">
        <f t="shared" si="184"/>
        <v>1</v>
      </c>
      <c r="BE511" s="7">
        <f t="shared" si="185"/>
        <v>0</v>
      </c>
      <c r="BF511" s="7">
        <f t="shared" si="186"/>
        <v>0</v>
      </c>
      <c r="BG511" s="7">
        <f t="shared" si="187"/>
        <v>1</v>
      </c>
      <c r="BH511" s="4">
        <f t="shared" si="188"/>
        <v>1</v>
      </c>
      <c r="BI511" s="4">
        <f t="shared" si="179"/>
        <v>1</v>
      </c>
      <c r="BJ511" s="4">
        <f t="shared" si="180"/>
        <v>0</v>
      </c>
      <c r="BK511" s="4">
        <f t="shared" si="181"/>
        <v>1</v>
      </c>
    </row>
    <row r="512" spans="1:63" ht="90" customHeight="1" x14ac:dyDescent="0.25">
      <c r="A512" s="54" t="s">
        <v>1012</v>
      </c>
      <c r="B512" s="55" t="s">
        <v>1302</v>
      </c>
      <c r="C512" s="55" t="s">
        <v>2806</v>
      </c>
      <c r="D512" s="56">
        <v>4</v>
      </c>
      <c r="E512" s="55" t="s">
        <v>2807</v>
      </c>
      <c r="F512" s="29" t="s">
        <v>2808</v>
      </c>
      <c r="G512" s="29" t="s">
        <v>2809</v>
      </c>
      <c r="H512" s="14" t="s">
        <v>2893</v>
      </c>
      <c r="I512" s="29" t="s">
        <v>2078</v>
      </c>
      <c r="J512" s="29" t="s">
        <v>2810</v>
      </c>
      <c r="K512" s="14" t="s">
        <v>2115</v>
      </c>
      <c r="L512" s="14" t="s">
        <v>2119</v>
      </c>
      <c r="M512" s="25" t="s">
        <v>2415</v>
      </c>
      <c r="N512" s="25" t="s">
        <v>51</v>
      </c>
      <c r="O512" s="25" t="s">
        <v>44</v>
      </c>
      <c r="P512" s="142" t="s">
        <v>3065</v>
      </c>
      <c r="Q512" s="14" t="s">
        <v>45</v>
      </c>
      <c r="R512" s="22">
        <v>1</v>
      </c>
      <c r="S512" s="57">
        <v>6984</v>
      </c>
      <c r="T512" s="57">
        <v>0</v>
      </c>
      <c r="U512" s="57">
        <v>0</v>
      </c>
      <c r="V512" s="57">
        <v>6984</v>
      </c>
      <c r="W512" s="57">
        <v>0</v>
      </c>
      <c r="X512" s="57">
        <v>0</v>
      </c>
      <c r="Y512" s="57">
        <v>0</v>
      </c>
      <c r="Z512" s="57">
        <v>0</v>
      </c>
      <c r="AA512" s="31">
        <v>0</v>
      </c>
      <c r="AB512" s="31">
        <v>0</v>
      </c>
      <c r="AC512" s="31">
        <v>0</v>
      </c>
      <c r="AD512" s="31">
        <v>0</v>
      </c>
      <c r="AE512" s="16" t="s">
        <v>41</v>
      </c>
      <c r="AF512" s="57">
        <v>0</v>
      </c>
      <c r="AG512" s="57">
        <v>0</v>
      </c>
      <c r="AH512" s="57">
        <v>0</v>
      </c>
      <c r="AI512" s="57">
        <v>0</v>
      </c>
      <c r="AJ512" s="57">
        <v>0</v>
      </c>
      <c r="AK512" s="57">
        <v>0</v>
      </c>
      <c r="AL512" s="57">
        <v>0</v>
      </c>
      <c r="AM512" s="15">
        <v>0</v>
      </c>
      <c r="AN512" s="15">
        <v>0</v>
      </c>
      <c r="AO512" s="15">
        <v>0</v>
      </c>
      <c r="AP512" s="15">
        <v>0</v>
      </c>
      <c r="AQ512" s="29"/>
      <c r="AR512" s="12">
        <f t="shared" si="169"/>
        <v>1</v>
      </c>
      <c r="AS512" s="12">
        <f t="shared" si="170"/>
        <v>0</v>
      </c>
      <c r="AT512" s="12" t="str">
        <f t="shared" si="182"/>
        <v>C91</v>
      </c>
      <c r="AU512" s="9">
        <f t="shared" si="183"/>
        <v>9</v>
      </c>
      <c r="AV512" s="4">
        <f t="shared" si="171"/>
        <v>1</v>
      </c>
      <c r="AW512" s="4">
        <f t="shared" si="172"/>
        <v>1</v>
      </c>
      <c r="AX512" s="4">
        <f t="shared" si="173"/>
        <v>1</v>
      </c>
      <c r="AY512" s="4">
        <f t="shared" si="174"/>
        <v>1</v>
      </c>
      <c r="AZ512" s="4">
        <f t="shared" si="175"/>
        <v>1</v>
      </c>
      <c r="BA512" s="4">
        <f t="shared" si="176"/>
        <v>1</v>
      </c>
      <c r="BB512" s="4">
        <f t="shared" si="177"/>
        <v>1</v>
      </c>
      <c r="BC512" s="7">
        <f t="shared" si="178"/>
        <v>0</v>
      </c>
      <c r="BD512" s="7">
        <f t="shared" si="184"/>
        <v>1</v>
      </c>
      <c r="BE512" s="7">
        <f t="shared" si="185"/>
        <v>0</v>
      </c>
      <c r="BF512" s="7">
        <f t="shared" si="186"/>
        <v>0</v>
      </c>
      <c r="BG512" s="7">
        <f t="shared" si="187"/>
        <v>1</v>
      </c>
      <c r="BH512" s="4">
        <f t="shared" si="188"/>
        <v>1</v>
      </c>
      <c r="BI512" s="4">
        <f t="shared" si="179"/>
        <v>1</v>
      </c>
      <c r="BJ512" s="4">
        <f t="shared" si="180"/>
        <v>0</v>
      </c>
      <c r="BK512" s="4">
        <f t="shared" si="181"/>
        <v>1</v>
      </c>
    </row>
    <row r="513" spans="1:63" ht="90" customHeight="1" x14ac:dyDescent="0.25">
      <c r="A513" s="54" t="s">
        <v>1012</v>
      </c>
      <c r="B513" s="55" t="s">
        <v>1243</v>
      </c>
      <c r="C513" s="55" t="s">
        <v>1290</v>
      </c>
      <c r="D513" s="56">
        <v>13</v>
      </c>
      <c r="E513" s="55" t="s">
        <v>1291</v>
      </c>
      <c r="F513" s="29" t="s">
        <v>1292</v>
      </c>
      <c r="G513" s="29" t="s">
        <v>1293</v>
      </c>
      <c r="H513" s="14" t="s">
        <v>2893</v>
      </c>
      <c r="I513" s="29" t="s">
        <v>2032</v>
      </c>
      <c r="J513" s="29" t="s">
        <v>1250</v>
      </c>
      <c r="K513" s="14" t="s">
        <v>2115</v>
      </c>
      <c r="L513" s="25" t="s">
        <v>2122</v>
      </c>
      <c r="M513" s="25" t="s">
        <v>2148</v>
      </c>
      <c r="N513" s="25" t="s">
        <v>51</v>
      </c>
      <c r="O513" s="25" t="s">
        <v>44</v>
      </c>
      <c r="P513" s="142" t="s">
        <v>3065</v>
      </c>
      <c r="Q513" s="14" t="s">
        <v>45</v>
      </c>
      <c r="R513" s="22">
        <v>1</v>
      </c>
      <c r="S513" s="57">
        <v>0</v>
      </c>
      <c r="T513" s="57">
        <v>0</v>
      </c>
      <c r="U513" s="57">
        <v>0</v>
      </c>
      <c r="V513" s="57">
        <v>0</v>
      </c>
      <c r="W513" s="57">
        <v>0</v>
      </c>
      <c r="X513" s="57">
        <v>0</v>
      </c>
      <c r="Y513" s="57">
        <v>0</v>
      </c>
      <c r="Z513" s="57">
        <v>0</v>
      </c>
      <c r="AA513" s="31">
        <v>0</v>
      </c>
      <c r="AB513" s="31">
        <v>0</v>
      </c>
      <c r="AC513" s="31">
        <v>0</v>
      </c>
      <c r="AD513" s="31">
        <v>0</v>
      </c>
      <c r="AE513" s="16" t="s">
        <v>41</v>
      </c>
      <c r="AF513" s="57">
        <v>5000</v>
      </c>
      <c r="AG513" s="57">
        <v>0</v>
      </c>
      <c r="AH513" s="57">
        <v>0</v>
      </c>
      <c r="AI513" s="57">
        <v>5000</v>
      </c>
      <c r="AJ513" s="57">
        <v>0</v>
      </c>
      <c r="AK513" s="57">
        <v>0</v>
      </c>
      <c r="AL513" s="57">
        <v>0</v>
      </c>
      <c r="AM513" s="15">
        <v>0</v>
      </c>
      <c r="AN513" s="15">
        <v>0</v>
      </c>
      <c r="AO513" s="15">
        <v>0</v>
      </c>
      <c r="AP513" s="15">
        <v>0</v>
      </c>
      <c r="AQ513" s="29"/>
      <c r="AR513" s="12">
        <f t="shared" si="169"/>
        <v>1</v>
      </c>
      <c r="AS513" s="12">
        <f t="shared" si="170"/>
        <v>0</v>
      </c>
      <c r="AT513" s="12" t="str">
        <f t="shared" si="182"/>
        <v>F2</v>
      </c>
      <c r="AU513" s="9">
        <f t="shared" si="183"/>
        <v>8</v>
      </c>
      <c r="AV513" s="4">
        <f t="shared" si="171"/>
        <v>1</v>
      </c>
      <c r="AW513" s="4">
        <f t="shared" si="172"/>
        <v>1</v>
      </c>
      <c r="AX513" s="4">
        <f t="shared" si="173"/>
        <v>0</v>
      </c>
      <c r="AY513" s="4">
        <f t="shared" si="174"/>
        <v>1</v>
      </c>
      <c r="AZ513" s="4">
        <f t="shared" si="175"/>
        <v>1</v>
      </c>
      <c r="BA513" s="4">
        <f t="shared" si="176"/>
        <v>1</v>
      </c>
      <c r="BB513" s="4">
        <f t="shared" si="177"/>
        <v>1</v>
      </c>
      <c r="BC513" s="7">
        <f t="shared" si="178"/>
        <v>0</v>
      </c>
      <c r="BD513" s="7">
        <f t="shared" si="184"/>
        <v>1</v>
      </c>
      <c r="BE513" s="7">
        <f t="shared" si="185"/>
        <v>0</v>
      </c>
      <c r="BF513" s="7">
        <f t="shared" si="186"/>
        <v>0</v>
      </c>
      <c r="BG513" s="7">
        <f t="shared" si="187"/>
        <v>1</v>
      </c>
      <c r="BH513" s="4">
        <f t="shared" si="188"/>
        <v>1</v>
      </c>
      <c r="BI513" s="4">
        <f t="shared" si="179"/>
        <v>1</v>
      </c>
      <c r="BJ513" s="4">
        <f t="shared" si="180"/>
        <v>0</v>
      </c>
      <c r="BK513" s="4">
        <f t="shared" si="181"/>
        <v>1</v>
      </c>
    </row>
    <row r="514" spans="1:63" ht="90" customHeight="1" x14ac:dyDescent="0.25">
      <c r="A514" s="54" t="s">
        <v>1012</v>
      </c>
      <c r="B514" s="55" t="s">
        <v>1243</v>
      </c>
      <c r="C514" s="55" t="s">
        <v>1254</v>
      </c>
      <c r="D514" s="56">
        <v>4</v>
      </c>
      <c r="E514" s="55" t="s">
        <v>1255</v>
      </c>
      <c r="F514" s="29" t="s">
        <v>1256</v>
      </c>
      <c r="G514" s="29" t="s">
        <v>1257</v>
      </c>
      <c r="H514" s="14" t="s">
        <v>2893</v>
      </c>
      <c r="I514" s="29" t="s">
        <v>2764</v>
      </c>
      <c r="J514" s="29" t="s">
        <v>1250</v>
      </c>
      <c r="K514" s="14" t="s">
        <v>2115</v>
      </c>
      <c r="L514" s="25" t="s">
        <v>2122</v>
      </c>
      <c r="M514" s="14" t="s">
        <v>2149</v>
      </c>
      <c r="N514" s="25" t="s">
        <v>51</v>
      </c>
      <c r="O514" s="25" t="s">
        <v>44</v>
      </c>
      <c r="P514" s="142" t="s">
        <v>3065</v>
      </c>
      <c r="Q514" s="14" t="s">
        <v>45</v>
      </c>
      <c r="R514" s="22">
        <v>1</v>
      </c>
      <c r="S514" s="57">
        <v>0</v>
      </c>
      <c r="T514" s="57">
        <v>0</v>
      </c>
      <c r="U514" s="57">
        <v>0</v>
      </c>
      <c r="V514" s="57">
        <v>0</v>
      </c>
      <c r="W514" s="57">
        <v>0</v>
      </c>
      <c r="X514" s="57">
        <v>0</v>
      </c>
      <c r="Y514" s="57">
        <v>0</v>
      </c>
      <c r="Z514" s="57">
        <v>0</v>
      </c>
      <c r="AA514" s="31">
        <v>0</v>
      </c>
      <c r="AB514" s="31">
        <v>0</v>
      </c>
      <c r="AC514" s="31">
        <v>0</v>
      </c>
      <c r="AD514" s="31">
        <v>0</v>
      </c>
      <c r="AE514" s="16" t="s">
        <v>41</v>
      </c>
      <c r="AF514" s="57">
        <v>10000</v>
      </c>
      <c r="AG514" s="57">
        <v>0</v>
      </c>
      <c r="AH514" s="57">
        <v>3000</v>
      </c>
      <c r="AI514" s="57">
        <v>3000</v>
      </c>
      <c r="AJ514" s="57">
        <v>3000</v>
      </c>
      <c r="AK514" s="57">
        <v>1000</v>
      </c>
      <c r="AL514" s="57">
        <v>0</v>
      </c>
      <c r="AM514" s="15">
        <v>0</v>
      </c>
      <c r="AN514" s="15">
        <v>0</v>
      </c>
      <c r="AO514" s="15">
        <v>0</v>
      </c>
      <c r="AP514" s="15">
        <v>0</v>
      </c>
      <c r="AQ514" s="29"/>
      <c r="AR514" s="12">
        <f t="shared" si="169"/>
        <v>1</v>
      </c>
      <c r="AS514" s="12">
        <f t="shared" si="170"/>
        <v>0</v>
      </c>
      <c r="AT514" s="12" t="str">
        <f t="shared" si="182"/>
        <v>F3</v>
      </c>
      <c r="AU514" s="9">
        <f t="shared" si="183"/>
        <v>8</v>
      </c>
      <c r="AV514" s="4">
        <f t="shared" si="171"/>
        <v>1</v>
      </c>
      <c r="AW514" s="4">
        <f t="shared" si="172"/>
        <v>1</v>
      </c>
      <c r="AX514" s="4">
        <f t="shared" si="173"/>
        <v>0</v>
      </c>
      <c r="AY514" s="4">
        <f t="shared" si="174"/>
        <v>1</v>
      </c>
      <c r="AZ514" s="4">
        <f t="shared" si="175"/>
        <v>1</v>
      </c>
      <c r="BA514" s="4">
        <f t="shared" si="176"/>
        <v>1</v>
      </c>
      <c r="BB514" s="4">
        <f t="shared" si="177"/>
        <v>1</v>
      </c>
      <c r="BC514" s="7">
        <f t="shared" si="178"/>
        <v>0</v>
      </c>
      <c r="BD514" s="7">
        <f t="shared" si="184"/>
        <v>1</v>
      </c>
      <c r="BE514" s="7">
        <f t="shared" si="185"/>
        <v>0</v>
      </c>
      <c r="BF514" s="7">
        <f t="shared" si="186"/>
        <v>0</v>
      </c>
      <c r="BG514" s="7">
        <f t="shared" si="187"/>
        <v>1</v>
      </c>
      <c r="BH514" s="4">
        <f t="shared" si="188"/>
        <v>1</v>
      </c>
      <c r="BI514" s="4">
        <f t="shared" si="179"/>
        <v>1</v>
      </c>
      <c r="BJ514" s="4">
        <f t="shared" si="180"/>
        <v>0</v>
      </c>
      <c r="BK514" s="4">
        <f t="shared" si="181"/>
        <v>1</v>
      </c>
    </row>
    <row r="515" spans="1:63" ht="90" customHeight="1" x14ac:dyDescent="0.25">
      <c r="A515" s="54" t="s">
        <v>1012</v>
      </c>
      <c r="B515" s="55" t="s">
        <v>1243</v>
      </c>
      <c r="C515" s="55" t="s">
        <v>1294</v>
      </c>
      <c r="D515" s="56">
        <v>14</v>
      </c>
      <c r="E515" s="55" t="s">
        <v>1295</v>
      </c>
      <c r="F515" s="29" t="s">
        <v>1296</v>
      </c>
      <c r="G515" s="29" t="s">
        <v>1297</v>
      </c>
      <c r="H515" s="14" t="s">
        <v>2893</v>
      </c>
      <c r="I515" s="29" t="s">
        <v>2033</v>
      </c>
      <c r="J515" s="29" t="s">
        <v>1250</v>
      </c>
      <c r="K515" s="14" t="s">
        <v>2115</v>
      </c>
      <c r="L515" s="25" t="s">
        <v>2122</v>
      </c>
      <c r="M515" s="25" t="s">
        <v>2148</v>
      </c>
      <c r="N515" s="25" t="s">
        <v>51</v>
      </c>
      <c r="O515" s="25" t="s">
        <v>44</v>
      </c>
      <c r="P515" s="142" t="s">
        <v>3065</v>
      </c>
      <c r="Q515" s="14" t="s">
        <v>45</v>
      </c>
      <c r="R515" s="22">
        <v>1</v>
      </c>
      <c r="S515" s="57">
        <v>0</v>
      </c>
      <c r="T515" s="57">
        <v>0</v>
      </c>
      <c r="U515" s="57">
        <v>0</v>
      </c>
      <c r="V515" s="57">
        <v>0</v>
      </c>
      <c r="W515" s="57">
        <v>0</v>
      </c>
      <c r="X515" s="57">
        <v>0</v>
      </c>
      <c r="Y515" s="57">
        <v>0</v>
      </c>
      <c r="Z515" s="57">
        <v>0</v>
      </c>
      <c r="AA515" s="31">
        <v>0</v>
      </c>
      <c r="AB515" s="31">
        <v>0</v>
      </c>
      <c r="AC515" s="31">
        <v>0</v>
      </c>
      <c r="AD515" s="31">
        <v>0</v>
      </c>
      <c r="AE515" s="16" t="s">
        <v>41</v>
      </c>
      <c r="AF515" s="57">
        <v>24000</v>
      </c>
      <c r="AG515" s="57">
        <v>0</v>
      </c>
      <c r="AH515" s="57">
        <v>8000</v>
      </c>
      <c r="AI515" s="57">
        <v>4000</v>
      </c>
      <c r="AJ515" s="57">
        <v>4000</v>
      </c>
      <c r="AK515" s="57">
        <v>4000</v>
      </c>
      <c r="AL515" s="57">
        <v>4000</v>
      </c>
      <c r="AM515" s="15">
        <v>0</v>
      </c>
      <c r="AN515" s="15">
        <v>0</v>
      </c>
      <c r="AO515" s="15">
        <v>0</v>
      </c>
      <c r="AP515" s="15">
        <v>0</v>
      </c>
      <c r="AQ515" s="29"/>
      <c r="AR515" s="12">
        <f t="shared" si="169"/>
        <v>1</v>
      </c>
      <c r="AS515" s="12">
        <f t="shared" si="170"/>
        <v>0</v>
      </c>
      <c r="AT515" s="12" t="str">
        <f t="shared" si="182"/>
        <v>F2</v>
      </c>
      <c r="AU515" s="9">
        <f t="shared" si="183"/>
        <v>8</v>
      </c>
      <c r="AV515" s="4">
        <f t="shared" si="171"/>
        <v>1</v>
      </c>
      <c r="AW515" s="4">
        <f t="shared" si="172"/>
        <v>1</v>
      </c>
      <c r="AX515" s="4">
        <f t="shared" si="173"/>
        <v>0</v>
      </c>
      <c r="AY515" s="4">
        <f t="shared" si="174"/>
        <v>1</v>
      </c>
      <c r="AZ515" s="4">
        <f t="shared" si="175"/>
        <v>1</v>
      </c>
      <c r="BA515" s="4">
        <f t="shared" si="176"/>
        <v>1</v>
      </c>
      <c r="BB515" s="4">
        <f t="shared" si="177"/>
        <v>1</v>
      </c>
      <c r="BC515" s="7">
        <f t="shared" si="178"/>
        <v>0</v>
      </c>
      <c r="BD515" s="7">
        <f t="shared" si="184"/>
        <v>1</v>
      </c>
      <c r="BE515" s="7">
        <f t="shared" si="185"/>
        <v>0</v>
      </c>
      <c r="BF515" s="7">
        <f t="shared" si="186"/>
        <v>0</v>
      </c>
      <c r="BG515" s="7">
        <f t="shared" si="187"/>
        <v>1</v>
      </c>
      <c r="BH515" s="4">
        <f t="shared" si="188"/>
        <v>1</v>
      </c>
      <c r="BI515" s="4">
        <f t="shared" si="179"/>
        <v>1</v>
      </c>
      <c r="BJ515" s="4">
        <f t="shared" si="180"/>
        <v>0</v>
      </c>
      <c r="BK515" s="4">
        <f t="shared" si="181"/>
        <v>1</v>
      </c>
    </row>
    <row r="516" spans="1:63" ht="90" customHeight="1" x14ac:dyDescent="0.25">
      <c r="A516" s="54" t="s">
        <v>1012</v>
      </c>
      <c r="B516" s="55" t="s">
        <v>1243</v>
      </c>
      <c r="C516" s="55" t="s">
        <v>1251</v>
      </c>
      <c r="D516" s="56">
        <v>3</v>
      </c>
      <c r="E516" s="55" t="s">
        <v>1252</v>
      </c>
      <c r="F516" s="29" t="s">
        <v>2761</v>
      </c>
      <c r="G516" s="29" t="s">
        <v>2762</v>
      </c>
      <c r="H516" s="14" t="s">
        <v>2893</v>
      </c>
      <c r="I516" s="29" t="s">
        <v>2763</v>
      </c>
      <c r="J516" s="29" t="s">
        <v>1253</v>
      </c>
      <c r="K516" s="14" t="s">
        <v>2115</v>
      </c>
      <c r="L516" s="25" t="s">
        <v>2122</v>
      </c>
      <c r="M516" s="25" t="s">
        <v>2148</v>
      </c>
      <c r="N516" s="25" t="s">
        <v>51</v>
      </c>
      <c r="O516" s="25" t="s">
        <v>44</v>
      </c>
      <c r="P516" s="142" t="s">
        <v>3065</v>
      </c>
      <c r="Q516" s="14" t="s">
        <v>45</v>
      </c>
      <c r="R516" s="22">
        <v>1</v>
      </c>
      <c r="S516" s="57">
        <v>550000</v>
      </c>
      <c r="T516" s="57">
        <v>50000</v>
      </c>
      <c r="U516" s="57">
        <v>0</v>
      </c>
      <c r="V516" s="57">
        <v>0</v>
      </c>
      <c r="W516" s="57">
        <v>350000</v>
      </c>
      <c r="X516" s="57">
        <v>200000</v>
      </c>
      <c r="Y516" s="57">
        <v>0</v>
      </c>
      <c r="Z516" s="57">
        <v>0</v>
      </c>
      <c r="AA516" s="31">
        <v>0</v>
      </c>
      <c r="AB516" s="31">
        <v>0</v>
      </c>
      <c r="AC516" s="31">
        <v>0</v>
      </c>
      <c r="AD516" s="31">
        <v>0</v>
      </c>
      <c r="AE516" s="16" t="s">
        <v>41</v>
      </c>
      <c r="AF516" s="57">
        <v>0</v>
      </c>
      <c r="AG516" s="57">
        <v>0</v>
      </c>
      <c r="AH516" s="57">
        <v>0</v>
      </c>
      <c r="AI516" s="57">
        <v>0</v>
      </c>
      <c r="AJ516" s="57">
        <v>0</v>
      </c>
      <c r="AK516" s="57">
        <v>0</v>
      </c>
      <c r="AL516" s="57">
        <v>0</v>
      </c>
      <c r="AM516" s="15">
        <v>0</v>
      </c>
      <c r="AN516" s="15">
        <v>0</v>
      </c>
      <c r="AO516" s="15">
        <v>0</v>
      </c>
      <c r="AP516" s="15">
        <v>0</v>
      </c>
      <c r="AQ516" s="29"/>
      <c r="AR516" s="12">
        <f t="shared" si="169"/>
        <v>0</v>
      </c>
      <c r="AS516" s="12">
        <f t="shared" si="170"/>
        <v>0</v>
      </c>
      <c r="AT516" s="12" t="str">
        <f t="shared" si="182"/>
        <v>F2</v>
      </c>
      <c r="AU516" s="9">
        <f t="shared" si="183"/>
        <v>8</v>
      </c>
      <c r="AV516" s="4">
        <f t="shared" si="171"/>
        <v>1</v>
      </c>
      <c r="AW516" s="4">
        <f t="shared" si="172"/>
        <v>1</v>
      </c>
      <c r="AX516" s="4">
        <f t="shared" si="173"/>
        <v>0</v>
      </c>
      <c r="AY516" s="4">
        <f t="shared" si="174"/>
        <v>1</v>
      </c>
      <c r="AZ516" s="4">
        <f t="shared" si="175"/>
        <v>1</v>
      </c>
      <c r="BA516" s="4">
        <f t="shared" si="176"/>
        <v>1</v>
      </c>
      <c r="BB516" s="4">
        <f t="shared" si="177"/>
        <v>1</v>
      </c>
      <c r="BC516" s="7">
        <f t="shared" si="178"/>
        <v>0</v>
      </c>
      <c r="BD516" s="7">
        <f t="shared" si="184"/>
        <v>1</v>
      </c>
      <c r="BE516" s="7">
        <f t="shared" si="185"/>
        <v>0</v>
      </c>
      <c r="BF516" s="7">
        <f t="shared" si="186"/>
        <v>0</v>
      </c>
      <c r="BG516" s="7">
        <f t="shared" si="187"/>
        <v>1</v>
      </c>
      <c r="BH516" s="4">
        <f t="shared" si="188"/>
        <v>1</v>
      </c>
      <c r="BI516" s="4">
        <f t="shared" si="179"/>
        <v>1</v>
      </c>
      <c r="BJ516" s="4">
        <f t="shared" si="180"/>
        <v>0</v>
      </c>
      <c r="BK516" s="4">
        <f t="shared" si="181"/>
        <v>1</v>
      </c>
    </row>
    <row r="517" spans="1:63" ht="90" customHeight="1" x14ac:dyDescent="0.25">
      <c r="A517" s="54" t="s">
        <v>1012</v>
      </c>
      <c r="B517" s="55" t="s">
        <v>1243</v>
      </c>
      <c r="C517" s="55" t="s">
        <v>1286</v>
      </c>
      <c r="D517" s="56">
        <v>12</v>
      </c>
      <c r="E517" s="55" t="s">
        <v>1287</v>
      </c>
      <c r="F517" s="29" t="s">
        <v>1288</v>
      </c>
      <c r="G517" s="29" t="s">
        <v>1289</v>
      </c>
      <c r="H517" s="14" t="s">
        <v>2893</v>
      </c>
      <c r="I517" s="29" t="s">
        <v>1162</v>
      </c>
      <c r="J517" s="29" t="s">
        <v>1250</v>
      </c>
      <c r="K517" s="25" t="s">
        <v>2114</v>
      </c>
      <c r="L517" s="25" t="s">
        <v>2119</v>
      </c>
      <c r="M517" s="25" t="s">
        <v>2135</v>
      </c>
      <c r="N517" s="25" t="s">
        <v>51</v>
      </c>
      <c r="O517" s="25" t="s">
        <v>44</v>
      </c>
      <c r="P517" s="142" t="s">
        <v>3065</v>
      </c>
      <c r="Q517" s="14" t="s">
        <v>45</v>
      </c>
      <c r="R517" s="22">
        <v>1</v>
      </c>
      <c r="S517" s="57">
        <v>0</v>
      </c>
      <c r="T517" s="57">
        <v>0</v>
      </c>
      <c r="U517" s="57">
        <v>0</v>
      </c>
      <c r="V517" s="36">
        <v>0</v>
      </c>
      <c r="W517" s="57">
        <v>0</v>
      </c>
      <c r="X517" s="57">
        <v>0</v>
      </c>
      <c r="Y517" s="57">
        <v>0</v>
      </c>
      <c r="Z517" s="57">
        <v>0</v>
      </c>
      <c r="AA517" s="31">
        <v>0</v>
      </c>
      <c r="AB517" s="31">
        <v>0</v>
      </c>
      <c r="AC517" s="31">
        <v>0</v>
      </c>
      <c r="AD517" s="31">
        <v>0</v>
      </c>
      <c r="AE517" s="16" t="s">
        <v>41</v>
      </c>
      <c r="AF517" s="57">
        <v>10000</v>
      </c>
      <c r="AG517" s="57">
        <v>0</v>
      </c>
      <c r="AH517" s="57">
        <v>3000</v>
      </c>
      <c r="AI517" s="57">
        <v>4000</v>
      </c>
      <c r="AJ517" s="57">
        <v>3000</v>
      </c>
      <c r="AK517" s="57">
        <v>0</v>
      </c>
      <c r="AL517" s="57">
        <v>0</v>
      </c>
      <c r="AM517" s="15">
        <v>0</v>
      </c>
      <c r="AN517" s="15">
        <v>0</v>
      </c>
      <c r="AO517" s="15">
        <v>0</v>
      </c>
      <c r="AP517" s="15">
        <v>0</v>
      </c>
      <c r="AQ517" s="29"/>
      <c r="AR517" s="12">
        <f t="shared" si="169"/>
        <v>1</v>
      </c>
      <c r="AS517" s="12">
        <f t="shared" si="170"/>
        <v>0</v>
      </c>
      <c r="AT517" s="12" t="str">
        <f t="shared" si="182"/>
        <v>C3</v>
      </c>
      <c r="AU517" s="9">
        <f t="shared" si="183"/>
        <v>8</v>
      </c>
      <c r="AV517" s="4">
        <f t="shared" si="171"/>
        <v>1</v>
      </c>
      <c r="AW517" s="4">
        <f t="shared" si="172"/>
        <v>1</v>
      </c>
      <c r="AX517" s="4">
        <f t="shared" si="173"/>
        <v>0</v>
      </c>
      <c r="AY517" s="4">
        <f t="shared" si="174"/>
        <v>1</v>
      </c>
      <c r="AZ517" s="4">
        <f t="shared" si="175"/>
        <v>1</v>
      </c>
      <c r="BA517" s="4">
        <f t="shared" si="176"/>
        <v>1</v>
      </c>
      <c r="BB517" s="4">
        <f t="shared" si="177"/>
        <v>1</v>
      </c>
      <c r="BC517" s="7">
        <f t="shared" si="178"/>
        <v>0</v>
      </c>
      <c r="BD517" s="7">
        <f t="shared" si="184"/>
        <v>1</v>
      </c>
      <c r="BE517" s="7">
        <f t="shared" si="185"/>
        <v>0</v>
      </c>
      <c r="BF517" s="7">
        <f t="shared" si="186"/>
        <v>1</v>
      </c>
      <c r="BG517" s="7">
        <f t="shared" si="187"/>
        <v>0</v>
      </c>
      <c r="BH517" s="4">
        <f t="shared" si="188"/>
        <v>1</v>
      </c>
      <c r="BI517" s="4">
        <f t="shared" si="179"/>
        <v>1</v>
      </c>
      <c r="BJ517" s="4">
        <f t="shared" si="180"/>
        <v>0</v>
      </c>
      <c r="BK517" s="4">
        <f t="shared" si="181"/>
        <v>1</v>
      </c>
    </row>
    <row r="518" spans="1:63" ht="90" customHeight="1" x14ac:dyDescent="0.25">
      <c r="A518" s="17" t="s">
        <v>1770</v>
      </c>
      <c r="B518" s="23" t="s">
        <v>1771</v>
      </c>
      <c r="C518" s="23" t="s">
        <v>1775</v>
      </c>
      <c r="D518" s="18">
        <v>4</v>
      </c>
      <c r="E518" s="23" t="s">
        <v>2177</v>
      </c>
      <c r="F518" s="24" t="s">
        <v>2178</v>
      </c>
      <c r="G518" s="24" t="s">
        <v>2179</v>
      </c>
      <c r="H518" s="29" t="s">
        <v>2180</v>
      </c>
      <c r="I518" s="29" t="s">
        <v>2181</v>
      </c>
      <c r="J518" s="24" t="s">
        <v>2182</v>
      </c>
      <c r="K518" s="14" t="s">
        <v>2115</v>
      </c>
      <c r="L518" s="25" t="s">
        <v>2116</v>
      </c>
      <c r="M518" s="25" t="s">
        <v>2124</v>
      </c>
      <c r="N518" s="25" t="s">
        <v>51</v>
      </c>
      <c r="O518" s="25" t="s">
        <v>44</v>
      </c>
      <c r="P518" s="142" t="s">
        <v>3065</v>
      </c>
      <c r="Q518" s="14" t="s">
        <v>45</v>
      </c>
      <c r="R518" s="22">
        <v>1</v>
      </c>
      <c r="S518" s="26">
        <v>2220000</v>
      </c>
      <c r="T518" s="26">
        <v>0</v>
      </c>
      <c r="U518" s="26">
        <v>0</v>
      </c>
      <c r="V518" s="26">
        <v>0</v>
      </c>
      <c r="W518" s="26">
        <v>2220000</v>
      </c>
      <c r="X518" s="26">
        <v>0</v>
      </c>
      <c r="Y518" s="26">
        <v>0</v>
      </c>
      <c r="Z518" s="26">
        <v>0</v>
      </c>
      <c r="AA518" s="31">
        <v>0</v>
      </c>
      <c r="AB518" s="31">
        <v>0</v>
      </c>
      <c r="AC518" s="31">
        <v>0</v>
      </c>
      <c r="AD518" s="31">
        <v>0</v>
      </c>
      <c r="AE518" s="66" t="s">
        <v>2183</v>
      </c>
      <c r="AF518" s="26">
        <v>566012</v>
      </c>
      <c r="AG518" s="26">
        <v>0</v>
      </c>
      <c r="AH518" s="26">
        <v>0</v>
      </c>
      <c r="AI518" s="26">
        <v>566012</v>
      </c>
      <c r="AJ518" s="26">
        <v>0</v>
      </c>
      <c r="AK518" s="26">
        <v>0</v>
      </c>
      <c r="AL518" s="26">
        <v>0</v>
      </c>
      <c r="AM518" s="15">
        <v>0</v>
      </c>
      <c r="AN518" s="15">
        <v>0</v>
      </c>
      <c r="AO518" s="15">
        <v>0</v>
      </c>
      <c r="AP518" s="15">
        <v>0</v>
      </c>
      <c r="AQ518" s="53" t="s">
        <v>2184</v>
      </c>
      <c r="AR518" s="12">
        <f t="shared" si="169"/>
        <v>0</v>
      </c>
      <c r="AS518" s="12">
        <f t="shared" si="170"/>
        <v>1</v>
      </c>
      <c r="AT518" s="12" t="str">
        <f t="shared" si="182"/>
        <v>A1</v>
      </c>
      <c r="AU518" s="9">
        <f t="shared" si="183"/>
        <v>9</v>
      </c>
      <c r="AV518" s="4">
        <f t="shared" si="171"/>
        <v>1</v>
      </c>
      <c r="AW518" s="4">
        <f t="shared" si="172"/>
        <v>1</v>
      </c>
      <c r="AX518" s="4">
        <f t="shared" si="173"/>
        <v>1</v>
      </c>
      <c r="AY518" s="4">
        <f t="shared" si="174"/>
        <v>1</v>
      </c>
      <c r="AZ518" s="4">
        <f t="shared" si="175"/>
        <v>1</v>
      </c>
      <c r="BA518" s="4">
        <f t="shared" si="176"/>
        <v>1</v>
      </c>
      <c r="BB518" s="4">
        <f t="shared" si="177"/>
        <v>0</v>
      </c>
      <c r="BC518" s="7">
        <f t="shared" si="178"/>
        <v>1</v>
      </c>
      <c r="BD518" s="7">
        <f t="shared" si="184"/>
        <v>1</v>
      </c>
      <c r="BE518" s="7">
        <f t="shared" si="185"/>
        <v>0</v>
      </c>
      <c r="BF518" s="7">
        <f t="shared" si="186"/>
        <v>0</v>
      </c>
      <c r="BG518" s="7">
        <f t="shared" si="187"/>
        <v>1</v>
      </c>
      <c r="BH518" s="4">
        <f t="shared" si="188"/>
        <v>1</v>
      </c>
      <c r="BI518" s="4">
        <f t="shared" si="179"/>
        <v>1</v>
      </c>
      <c r="BJ518" s="4">
        <f t="shared" si="180"/>
        <v>0</v>
      </c>
      <c r="BK518" s="4">
        <f t="shared" si="181"/>
        <v>1</v>
      </c>
    </row>
    <row r="519" spans="1:63" ht="90" customHeight="1" x14ac:dyDescent="0.25">
      <c r="A519" s="54" t="s">
        <v>1012</v>
      </c>
      <c r="B519" s="55" t="s">
        <v>1243</v>
      </c>
      <c r="C519" s="55" t="s">
        <v>1298</v>
      </c>
      <c r="D519" s="56">
        <v>15</v>
      </c>
      <c r="E519" s="55" t="s">
        <v>1299</v>
      </c>
      <c r="F519" s="29" t="s">
        <v>1300</v>
      </c>
      <c r="G519" s="29" t="s">
        <v>1301</v>
      </c>
      <c r="H519" s="14" t="s">
        <v>2893</v>
      </c>
      <c r="I519" s="29" t="s">
        <v>2032</v>
      </c>
      <c r="J519" s="29" t="s">
        <v>1250</v>
      </c>
      <c r="K519" s="14" t="s">
        <v>2115</v>
      </c>
      <c r="L519" s="25" t="s">
        <v>2122</v>
      </c>
      <c r="M519" s="25" t="s">
        <v>2148</v>
      </c>
      <c r="N519" s="25" t="s">
        <v>51</v>
      </c>
      <c r="O519" s="25" t="s">
        <v>44</v>
      </c>
      <c r="P519" s="142" t="s">
        <v>3065</v>
      </c>
      <c r="Q519" s="14" t="s">
        <v>45</v>
      </c>
      <c r="R519" s="22">
        <v>1</v>
      </c>
      <c r="S519" s="57">
        <v>0</v>
      </c>
      <c r="T519" s="57">
        <v>0</v>
      </c>
      <c r="U519" s="57">
        <v>0</v>
      </c>
      <c r="V519" s="57">
        <v>0</v>
      </c>
      <c r="W519" s="57">
        <v>0</v>
      </c>
      <c r="X519" s="57">
        <v>0</v>
      </c>
      <c r="Y519" s="57">
        <v>0</v>
      </c>
      <c r="Z519" s="57">
        <v>0</v>
      </c>
      <c r="AA519" s="31">
        <v>0</v>
      </c>
      <c r="AB519" s="31">
        <v>0</v>
      </c>
      <c r="AC519" s="31">
        <v>0</v>
      </c>
      <c r="AD519" s="31">
        <v>0</v>
      </c>
      <c r="AE519" s="16" t="s">
        <v>41</v>
      </c>
      <c r="AF519" s="57">
        <v>18000</v>
      </c>
      <c r="AG519" s="57">
        <v>0</v>
      </c>
      <c r="AH519" s="57">
        <v>6000</v>
      </c>
      <c r="AI519" s="57">
        <v>3000</v>
      </c>
      <c r="AJ519" s="57">
        <v>3000</v>
      </c>
      <c r="AK519" s="57">
        <v>3000</v>
      </c>
      <c r="AL519" s="57">
        <v>3000</v>
      </c>
      <c r="AM519" s="15">
        <v>0</v>
      </c>
      <c r="AN519" s="15">
        <v>0</v>
      </c>
      <c r="AO519" s="15">
        <v>0</v>
      </c>
      <c r="AP519" s="15">
        <v>0</v>
      </c>
      <c r="AQ519" s="29"/>
      <c r="AR519" s="12">
        <f t="shared" ref="AR519:AR549" si="189">IF(S519&lt;100000,1,0)</f>
        <v>1</v>
      </c>
      <c r="AS519" s="12">
        <f t="shared" ref="AS519:AS549" si="190">IF(S519&gt;1000000,1,0)</f>
        <v>0</v>
      </c>
      <c r="AT519" s="12" t="str">
        <f t="shared" si="182"/>
        <v>F2</v>
      </c>
      <c r="AU519" s="9">
        <f t="shared" si="183"/>
        <v>8</v>
      </c>
      <c r="AV519" s="4">
        <f t="shared" ref="AV519:AV549" si="191">IF(S519=SUM(U519:AD519),1,0)</f>
        <v>1</v>
      </c>
      <c r="AW519" s="4">
        <f t="shared" ref="AW519:AW549" si="192">IF(AF519=SUM(AG519:AP519),1,0)</f>
        <v>1</v>
      </c>
      <c r="AX519" s="4">
        <f t="shared" ref="AX519:AX549" si="193">IF(T519&lt;0.05*S519,1,0)</f>
        <v>0</v>
      </c>
      <c r="AY519" s="4">
        <f t="shared" ref="AY519:AY549" si="194">IF(IF(ISBLANK(A519),0,IF(ISBLANK(B519),0,IF(ISBLANK(C519),0,IF(ISBLANK(D519),0))))=FALSE,1,0)</f>
        <v>1</v>
      </c>
      <c r="AZ519" s="4">
        <f t="shared" ref="AZ519:AZ549" si="195">IF(IF(ISBLANK(E519),0,IF(ISBLANK(F519),0,IF(ISBLANK(G519),0,IF(ISBLANK(K519),0,IF(ISBLANK(L519),0,IF(ISBLANK(M519),0,IF(ISBLANK(N519),0,IF(ISBLANK(O519),0,IF(ISBLANK(Q519),0,IF(ISBLANK(R519),0))))))))))=FALSE,1,0)</f>
        <v>1</v>
      </c>
      <c r="BA519" s="4">
        <f t="shared" ref="BA519:BA549" si="196">IF(OR(BB519=1,BC519=1),1,0)</f>
        <v>1</v>
      </c>
      <c r="BB519" s="4">
        <f t="shared" ref="BB519:BB549" si="197">IF(AND(AS519=0,H519="n/a"),1,0)</f>
        <v>1</v>
      </c>
      <c r="BC519" s="7">
        <f t="shared" ref="BC519:BC549" si="198">IF(AND(AS519=1,ISBLANK(H519)=FALSE),1,0)</f>
        <v>0</v>
      </c>
      <c r="BD519" s="7">
        <f t="shared" si="184"/>
        <v>1</v>
      </c>
      <c r="BE519" s="7">
        <f t="shared" si="185"/>
        <v>0</v>
      </c>
      <c r="BF519" s="7">
        <f t="shared" si="186"/>
        <v>0</v>
      </c>
      <c r="BG519" s="7">
        <f t="shared" si="187"/>
        <v>1</v>
      </c>
      <c r="BH519" s="4">
        <f t="shared" si="188"/>
        <v>1</v>
      </c>
      <c r="BI519" s="4">
        <f t="shared" ref="BI519:BI549" si="199">IF(OR(BJ519=1,BK519=1),1,0)</f>
        <v>1</v>
      </c>
      <c r="BJ519" s="4">
        <f t="shared" ref="BJ519:BJ549" si="200">IF((AND(Q519="áno",OR(N519="07 V realizácii",N519="08 Realizované",N519="06 Pred vyhlásením verejného obstarávania"))),1,0)</f>
        <v>0</v>
      </c>
      <c r="BK519" s="4">
        <f t="shared" ref="BK519:BK549" si="201">IF((AND(Q519="nie",OR(N519="01 Investičný zámer",N519="02 Analýza / podkladová štúdia k investičnému zámeru",N519="03 Projektová dokumentácia k dispozícii - pre územné rozhodnutie",N519="04 Projektová dokumentácia k dispozícii - pre stavebné povolenie",N519="05 Projektová dokumentácia k dispozícii - pre realizáciu stavby"))),1,0)</f>
        <v>1</v>
      </c>
    </row>
    <row r="520" spans="1:63" ht="90" customHeight="1" x14ac:dyDescent="0.25">
      <c r="A520" s="54" t="s">
        <v>1012</v>
      </c>
      <c r="B520" s="55" t="s">
        <v>1243</v>
      </c>
      <c r="C520" s="55" t="s">
        <v>1258</v>
      </c>
      <c r="D520" s="56">
        <v>5</v>
      </c>
      <c r="E520" s="55" t="s">
        <v>1259</v>
      </c>
      <c r="F520" s="29" t="s">
        <v>1260</v>
      </c>
      <c r="G520" s="29" t="s">
        <v>1261</v>
      </c>
      <c r="H520" s="14" t="s">
        <v>2893</v>
      </c>
      <c r="I520" s="29" t="s">
        <v>2032</v>
      </c>
      <c r="J520" s="29" t="s">
        <v>1250</v>
      </c>
      <c r="K520" s="14" t="s">
        <v>2115</v>
      </c>
      <c r="L520" s="25" t="s">
        <v>2122</v>
      </c>
      <c r="M520" s="14" t="s">
        <v>2149</v>
      </c>
      <c r="N520" s="25" t="s">
        <v>51</v>
      </c>
      <c r="O520" s="25" t="s">
        <v>44</v>
      </c>
      <c r="P520" s="142" t="s">
        <v>3065</v>
      </c>
      <c r="Q520" s="14" t="s">
        <v>45</v>
      </c>
      <c r="R520" s="22">
        <v>1</v>
      </c>
      <c r="S520" s="57">
        <v>0</v>
      </c>
      <c r="T520" s="57">
        <v>0</v>
      </c>
      <c r="U520" s="57">
        <v>0</v>
      </c>
      <c r="V520" s="57">
        <v>0</v>
      </c>
      <c r="W520" s="57">
        <v>0</v>
      </c>
      <c r="X520" s="57">
        <v>0</v>
      </c>
      <c r="Y520" s="57">
        <v>0</v>
      </c>
      <c r="Z520" s="57">
        <v>0</v>
      </c>
      <c r="AA520" s="31">
        <v>0</v>
      </c>
      <c r="AB520" s="31">
        <v>0</v>
      </c>
      <c r="AC520" s="31">
        <v>0</v>
      </c>
      <c r="AD520" s="31">
        <v>0</v>
      </c>
      <c r="AE520" s="16" t="s">
        <v>41</v>
      </c>
      <c r="AF520" s="57">
        <v>10000</v>
      </c>
      <c r="AG520" s="57">
        <v>0</v>
      </c>
      <c r="AH520" s="57">
        <v>2000</v>
      </c>
      <c r="AI520" s="57">
        <v>3000</v>
      </c>
      <c r="AJ520" s="57">
        <v>5000</v>
      </c>
      <c r="AK520" s="57">
        <v>0</v>
      </c>
      <c r="AL520" s="57">
        <v>0</v>
      </c>
      <c r="AM520" s="15">
        <v>0</v>
      </c>
      <c r="AN520" s="15">
        <v>0</v>
      </c>
      <c r="AO520" s="15">
        <v>0</v>
      </c>
      <c r="AP520" s="15">
        <v>0</v>
      </c>
      <c r="AQ520" s="29"/>
      <c r="AR520" s="12">
        <f t="shared" si="189"/>
        <v>1</v>
      </c>
      <c r="AS520" s="12">
        <f t="shared" si="190"/>
        <v>0</v>
      </c>
      <c r="AT520" s="12" t="str">
        <f t="shared" si="182"/>
        <v>F3</v>
      </c>
      <c r="AU520" s="9">
        <f t="shared" si="183"/>
        <v>8</v>
      </c>
      <c r="AV520" s="4">
        <f t="shared" si="191"/>
        <v>1</v>
      </c>
      <c r="AW520" s="4">
        <f t="shared" si="192"/>
        <v>1</v>
      </c>
      <c r="AX520" s="4">
        <f t="shared" si="193"/>
        <v>0</v>
      </c>
      <c r="AY520" s="4">
        <f t="shared" si="194"/>
        <v>1</v>
      </c>
      <c r="AZ520" s="4">
        <f t="shared" si="195"/>
        <v>1</v>
      </c>
      <c r="BA520" s="4">
        <f t="shared" si="196"/>
        <v>1</v>
      </c>
      <c r="BB520" s="4">
        <f t="shared" si="197"/>
        <v>1</v>
      </c>
      <c r="BC520" s="7">
        <f t="shared" si="198"/>
        <v>0</v>
      </c>
      <c r="BD520" s="7">
        <f t="shared" si="184"/>
        <v>1</v>
      </c>
      <c r="BE520" s="7">
        <f t="shared" si="185"/>
        <v>0</v>
      </c>
      <c r="BF520" s="7">
        <f t="shared" si="186"/>
        <v>0</v>
      </c>
      <c r="BG520" s="7">
        <f t="shared" si="187"/>
        <v>1</v>
      </c>
      <c r="BH520" s="4">
        <f t="shared" si="188"/>
        <v>1</v>
      </c>
      <c r="BI520" s="4">
        <f t="shared" si="199"/>
        <v>1</v>
      </c>
      <c r="BJ520" s="4">
        <f t="shared" si="200"/>
        <v>0</v>
      </c>
      <c r="BK520" s="4">
        <f t="shared" si="201"/>
        <v>1</v>
      </c>
    </row>
    <row r="521" spans="1:63" ht="90" customHeight="1" x14ac:dyDescent="0.25">
      <c r="A521" s="17" t="s">
        <v>1770</v>
      </c>
      <c r="B521" s="23" t="s">
        <v>1771</v>
      </c>
      <c r="C521" s="23" t="s">
        <v>1780</v>
      </c>
      <c r="D521" s="18">
        <v>1</v>
      </c>
      <c r="E521" s="55" t="s">
        <v>2203</v>
      </c>
      <c r="F521" s="24" t="s">
        <v>2204</v>
      </c>
      <c r="G521" s="24" t="s">
        <v>2205</v>
      </c>
      <c r="H521" s="14" t="s">
        <v>2893</v>
      </c>
      <c r="I521" s="29" t="s">
        <v>2206</v>
      </c>
      <c r="J521" s="24" t="s">
        <v>2207</v>
      </c>
      <c r="K521" s="14" t="s">
        <v>2114</v>
      </c>
      <c r="L521" s="25" t="s">
        <v>2120</v>
      </c>
      <c r="M521" s="25" t="s">
        <v>2141</v>
      </c>
      <c r="N521" s="25" t="s">
        <v>51</v>
      </c>
      <c r="O521" s="25" t="s">
        <v>44</v>
      </c>
      <c r="P521" s="142" t="s">
        <v>3065</v>
      </c>
      <c r="Q521" s="14" t="s">
        <v>45</v>
      </c>
      <c r="R521" s="30">
        <v>1</v>
      </c>
      <c r="S521" s="41">
        <v>121200</v>
      </c>
      <c r="T521" s="26">
        <v>0</v>
      </c>
      <c r="U521" s="26">
        <v>0</v>
      </c>
      <c r="V521" s="26">
        <v>62200</v>
      </c>
      <c r="W521" s="41">
        <v>46000</v>
      </c>
      <c r="X521" s="41">
        <v>13000</v>
      </c>
      <c r="Y521" s="41">
        <v>0</v>
      </c>
      <c r="Z521" s="187">
        <v>0</v>
      </c>
      <c r="AA521" s="31">
        <v>0</v>
      </c>
      <c r="AB521" s="31">
        <v>0</v>
      </c>
      <c r="AC521" s="31">
        <v>0</v>
      </c>
      <c r="AD521" s="31">
        <v>0</v>
      </c>
      <c r="AE521" s="32" t="s">
        <v>2208</v>
      </c>
      <c r="AF521" s="41">
        <v>196900</v>
      </c>
      <c r="AG521" s="41">
        <v>0</v>
      </c>
      <c r="AH521" s="41">
        <v>32900</v>
      </c>
      <c r="AI521" s="41">
        <v>35000</v>
      </c>
      <c r="AJ521" s="41">
        <v>35000</v>
      </c>
      <c r="AK521" s="41">
        <v>35000</v>
      </c>
      <c r="AL521" s="41">
        <v>35000</v>
      </c>
      <c r="AM521" s="15">
        <v>0</v>
      </c>
      <c r="AN521" s="15">
        <v>0</v>
      </c>
      <c r="AO521" s="15">
        <v>0</v>
      </c>
      <c r="AP521" s="15">
        <v>0</v>
      </c>
      <c r="AQ521" s="13" t="s">
        <v>2209</v>
      </c>
      <c r="AR521" s="12">
        <f t="shared" si="189"/>
        <v>0</v>
      </c>
      <c r="AS521" s="12">
        <f t="shared" si="190"/>
        <v>0</v>
      </c>
      <c r="AT521" s="12" t="str">
        <f t="shared" si="182"/>
        <v>D1</v>
      </c>
      <c r="AU521" s="9">
        <f t="shared" si="183"/>
        <v>8</v>
      </c>
      <c r="AV521" s="4">
        <f t="shared" si="191"/>
        <v>1</v>
      </c>
      <c r="AW521" s="4">
        <f t="shared" si="192"/>
        <v>0</v>
      </c>
      <c r="AX521" s="4">
        <f t="shared" si="193"/>
        <v>1</v>
      </c>
      <c r="AY521" s="4">
        <f t="shared" si="194"/>
        <v>1</v>
      </c>
      <c r="AZ521" s="4">
        <f t="shared" si="195"/>
        <v>1</v>
      </c>
      <c r="BA521" s="4">
        <f t="shared" si="196"/>
        <v>1</v>
      </c>
      <c r="BB521" s="4">
        <f t="shared" si="197"/>
        <v>1</v>
      </c>
      <c r="BC521" s="7">
        <f t="shared" si="198"/>
        <v>0</v>
      </c>
      <c r="BD521" s="7">
        <f t="shared" si="184"/>
        <v>1</v>
      </c>
      <c r="BE521" s="7">
        <f t="shared" si="185"/>
        <v>0</v>
      </c>
      <c r="BF521" s="7">
        <f t="shared" si="186"/>
        <v>1</v>
      </c>
      <c r="BG521" s="7">
        <f t="shared" si="187"/>
        <v>0</v>
      </c>
      <c r="BH521" s="4">
        <f t="shared" si="188"/>
        <v>1</v>
      </c>
      <c r="BI521" s="4">
        <f t="shared" si="199"/>
        <v>1</v>
      </c>
      <c r="BJ521" s="4">
        <f t="shared" si="200"/>
        <v>0</v>
      </c>
      <c r="BK521" s="4">
        <f t="shared" si="201"/>
        <v>1</v>
      </c>
    </row>
    <row r="522" spans="1:63" ht="90" customHeight="1" x14ac:dyDescent="0.25">
      <c r="A522" s="54" t="s">
        <v>1012</v>
      </c>
      <c r="B522" s="55" t="s">
        <v>1302</v>
      </c>
      <c r="C522" s="55" t="s">
        <v>2797</v>
      </c>
      <c r="D522" s="56">
        <v>1</v>
      </c>
      <c r="E522" s="55" t="s">
        <v>1303</v>
      </c>
      <c r="F522" s="29" t="s">
        <v>2798</v>
      </c>
      <c r="G522" s="29" t="s">
        <v>2799</v>
      </c>
      <c r="H522" s="14" t="s">
        <v>2893</v>
      </c>
      <c r="I522" s="29" t="s">
        <v>2078</v>
      </c>
      <c r="J522" s="29" t="s">
        <v>2800</v>
      </c>
      <c r="K522" s="14" t="s">
        <v>2115</v>
      </c>
      <c r="L522" s="14" t="s">
        <v>2117</v>
      </c>
      <c r="M522" s="25" t="s">
        <v>2131</v>
      </c>
      <c r="N522" s="25" t="s">
        <v>51</v>
      </c>
      <c r="O522" s="25" t="s">
        <v>2543</v>
      </c>
      <c r="P522" s="142" t="s">
        <v>3065</v>
      </c>
      <c r="Q522" s="14" t="s">
        <v>111</v>
      </c>
      <c r="R522" s="22">
        <v>1</v>
      </c>
      <c r="S522" s="57">
        <v>191400</v>
      </c>
      <c r="T522" s="57">
        <v>11400</v>
      </c>
      <c r="U522" s="57">
        <v>0</v>
      </c>
      <c r="V522" s="57">
        <v>11400</v>
      </c>
      <c r="W522" s="57">
        <v>180000</v>
      </c>
      <c r="X522" s="57">
        <v>0</v>
      </c>
      <c r="Y522" s="57">
        <v>0</v>
      </c>
      <c r="Z522" s="57">
        <v>0</v>
      </c>
      <c r="AA522" s="31">
        <v>0</v>
      </c>
      <c r="AB522" s="31">
        <v>0</v>
      </c>
      <c r="AC522" s="31">
        <v>0</v>
      </c>
      <c r="AD522" s="31">
        <v>0</v>
      </c>
      <c r="AE522" s="16" t="s">
        <v>41</v>
      </c>
      <c r="AF522" s="57">
        <v>0</v>
      </c>
      <c r="AG522" s="57">
        <v>0</v>
      </c>
      <c r="AH522" s="57">
        <v>0</v>
      </c>
      <c r="AI522" s="57">
        <v>0</v>
      </c>
      <c r="AJ522" s="57">
        <v>0</v>
      </c>
      <c r="AK522" s="57">
        <v>0</v>
      </c>
      <c r="AL522" s="57">
        <v>0</v>
      </c>
      <c r="AM522" s="15">
        <v>0</v>
      </c>
      <c r="AN522" s="15">
        <v>0</v>
      </c>
      <c r="AO522" s="15">
        <v>0</v>
      </c>
      <c r="AP522" s="15">
        <v>0</v>
      </c>
      <c r="AQ522" s="29"/>
      <c r="AR522" s="12">
        <f t="shared" si="189"/>
        <v>0</v>
      </c>
      <c r="AS522" s="12">
        <f t="shared" si="190"/>
        <v>0</v>
      </c>
      <c r="AT522" s="12" t="str">
        <f t="shared" si="182"/>
        <v>B4</v>
      </c>
      <c r="AU522" s="9">
        <f t="shared" si="183"/>
        <v>7</v>
      </c>
      <c r="AV522" s="4">
        <f t="shared" si="191"/>
        <v>1</v>
      </c>
      <c r="AW522" s="4">
        <f t="shared" si="192"/>
        <v>1</v>
      </c>
      <c r="AX522" s="4">
        <f t="shared" si="193"/>
        <v>0</v>
      </c>
      <c r="AY522" s="4">
        <f t="shared" si="194"/>
        <v>1</v>
      </c>
      <c r="AZ522" s="4">
        <f t="shared" si="195"/>
        <v>1</v>
      </c>
      <c r="BA522" s="4">
        <f t="shared" si="196"/>
        <v>1</v>
      </c>
      <c r="BB522" s="4">
        <f t="shared" si="197"/>
        <v>1</v>
      </c>
      <c r="BC522" s="7">
        <f t="shared" si="198"/>
        <v>0</v>
      </c>
      <c r="BD522" s="7">
        <f t="shared" si="184"/>
        <v>1</v>
      </c>
      <c r="BE522" s="7">
        <f t="shared" si="185"/>
        <v>0</v>
      </c>
      <c r="BF522" s="7">
        <f t="shared" si="186"/>
        <v>0</v>
      </c>
      <c r="BG522" s="7">
        <f t="shared" si="187"/>
        <v>1</v>
      </c>
      <c r="BH522" s="4">
        <f t="shared" si="188"/>
        <v>1</v>
      </c>
      <c r="BI522" s="4">
        <f t="shared" si="199"/>
        <v>0</v>
      </c>
      <c r="BJ522" s="4">
        <f t="shared" si="200"/>
        <v>0</v>
      </c>
      <c r="BK522" s="4">
        <f t="shared" si="201"/>
        <v>0</v>
      </c>
    </row>
    <row r="523" spans="1:63" ht="90" customHeight="1" x14ac:dyDescent="0.25">
      <c r="A523" s="17" t="s">
        <v>957</v>
      </c>
      <c r="B523" s="23" t="s">
        <v>958</v>
      </c>
      <c r="C523" s="23" t="s">
        <v>987</v>
      </c>
      <c r="D523" s="18">
        <v>6</v>
      </c>
      <c r="E523" s="23" t="s">
        <v>988</v>
      </c>
      <c r="F523" s="24" t="s">
        <v>989</v>
      </c>
      <c r="G523" s="24" t="s">
        <v>990</v>
      </c>
      <c r="H523" s="14" t="s">
        <v>2893</v>
      </c>
      <c r="I523" s="24" t="s">
        <v>2511</v>
      </c>
      <c r="J523" s="24" t="s">
        <v>991</v>
      </c>
      <c r="K523" s="25" t="s">
        <v>2114</v>
      </c>
      <c r="L523" s="25" t="s">
        <v>2119</v>
      </c>
      <c r="M523" s="25" t="s">
        <v>2136</v>
      </c>
      <c r="N523" s="25" t="s">
        <v>51</v>
      </c>
      <c r="O523" s="25" t="s">
        <v>44</v>
      </c>
      <c r="P523" s="142" t="s">
        <v>3065</v>
      </c>
      <c r="Q523" s="25" t="s">
        <v>111</v>
      </c>
      <c r="R523" s="30">
        <v>1</v>
      </c>
      <c r="S523" s="26">
        <v>4000</v>
      </c>
      <c r="T523" s="26">
        <v>0</v>
      </c>
      <c r="U523" s="26">
        <v>0</v>
      </c>
      <c r="V523" s="26">
        <v>4000</v>
      </c>
      <c r="W523" s="26">
        <v>0</v>
      </c>
      <c r="X523" s="26">
        <v>0</v>
      </c>
      <c r="Y523" s="26">
        <v>0</v>
      </c>
      <c r="Z523" s="26">
        <v>0</v>
      </c>
      <c r="AA523" s="31">
        <v>0</v>
      </c>
      <c r="AB523" s="31">
        <v>0</v>
      </c>
      <c r="AC523" s="31">
        <v>0</v>
      </c>
      <c r="AD523" s="31">
        <v>0</v>
      </c>
      <c r="AE523" s="16" t="s">
        <v>41</v>
      </c>
      <c r="AF523" s="27">
        <v>0</v>
      </c>
      <c r="AG523" s="27">
        <v>0</v>
      </c>
      <c r="AH523" s="27">
        <v>0</v>
      </c>
      <c r="AI523" s="27">
        <v>0</v>
      </c>
      <c r="AJ523" s="27">
        <v>0</v>
      </c>
      <c r="AK523" s="27">
        <v>0</v>
      </c>
      <c r="AL523" s="27">
        <v>0</v>
      </c>
      <c r="AM523" s="15">
        <v>0</v>
      </c>
      <c r="AN523" s="15">
        <v>0</v>
      </c>
      <c r="AO523" s="15">
        <v>0</v>
      </c>
      <c r="AP523" s="15">
        <v>0</v>
      </c>
      <c r="AQ523" s="13" t="s">
        <v>2512</v>
      </c>
      <c r="AR523" s="12">
        <f t="shared" si="189"/>
        <v>1</v>
      </c>
      <c r="AS523" s="12">
        <f t="shared" si="190"/>
        <v>0</v>
      </c>
      <c r="AT523" s="12" t="str">
        <f t="shared" ref="AT523:AT549" si="202">LEFT(M523,(FIND(" ",M523,1)-1))</f>
        <v>C4</v>
      </c>
      <c r="AU523" s="9">
        <f t="shared" ref="AU523:AU549" si="203">AV523+AW523+AX523+AY523+AZ523+BA523+BD523+BH523+BI523</f>
        <v>8</v>
      </c>
      <c r="AV523" s="4">
        <f t="shared" si="191"/>
        <v>1</v>
      </c>
      <c r="AW523" s="4">
        <f t="shared" si="192"/>
        <v>1</v>
      </c>
      <c r="AX523" s="4">
        <f t="shared" si="193"/>
        <v>1</v>
      </c>
      <c r="AY523" s="4">
        <f t="shared" si="194"/>
        <v>1</v>
      </c>
      <c r="AZ523" s="4">
        <f t="shared" si="195"/>
        <v>1</v>
      </c>
      <c r="BA523" s="4">
        <f t="shared" si="196"/>
        <v>1</v>
      </c>
      <c r="BB523" s="4">
        <f t="shared" si="197"/>
        <v>1</v>
      </c>
      <c r="BC523" s="7">
        <f t="shared" si="198"/>
        <v>0</v>
      </c>
      <c r="BD523" s="7">
        <f t="shared" ref="BD523:BD549" si="204">IF(OR(BE523=1,BF523=1,BG523=1),1,0)</f>
        <v>1</v>
      </c>
      <c r="BE523" s="7">
        <f t="shared" ref="BE523:BE549" si="205">IF(AND(K523="01 Záchrana",L523="0 Odstránenie havarijného stavu",M523="0 Odstránenie havarijného stavu"),1,0)</f>
        <v>0</v>
      </c>
      <c r="BF523" s="7">
        <f t="shared" ref="BF523:BF549" si="206">IF(AND(K523="02 Hlavná činnosť",OR(M523="C1 Javisková technika",M523="C2 Osvetľovacia technika",M523="C3 Zvuková technika",M523="C4 Nahrávacia a vysielacia technika",M523="C5 Mikroporty",M523="D1 Nákup štandardnej IT techniky",M523="E1 Nákup hudobných nástrojov",M523="E2 Tvorba inscenácií, nákup umeleckých licencií",M523="E3 Akvizícia zbierkových predmetov")),1,0)</f>
        <v>1</v>
      </c>
      <c r="BG523" s="7">
        <f t="shared" ref="BG523:BG549" si="207">IF(AND(K523="03 Rozvoj",OR(M523="A1 Nákup budovy",M523="A2 Výstavba budovy",M523="A3 Dostavba budovy",M523="A4 Stavebný dozor",M523="B1 Komplexná rekonštrukcia",M523="B2 Stavebná reprofilizácia priestorov",M523="B3 Stavebná rekonštrukcia priestorov",M523="B4 Vykurovanie nehnuteľnosti",M523="B5 Rekonštrukcia extravilánu",M523="C6 Vzduchotechnika",M523="C90 Dopravné prostriedky",M523="C7 Zabezpečovacia technika",M523="C8 Mobiliár",M523="C9 Elektrické spotrebiče",M523="C91 Technické vybavenie dielní",M523="D2 Zhodnotenie existujúceho špeciálneho HW/SW",M523="D3 Obstaranie novej IT funkcionality",M523="F1 Rekonštrukcia expozičných priestorov",M523="F2 Vytvorenie novej expozície/výstavy",M523="F3 Realizácia výskumu",M523="G Reformný zámer")),1,0)</f>
        <v>0</v>
      </c>
      <c r="BH523" s="4">
        <f t="shared" ref="BH523:BH549" si="208">IF(I523="",0,1)</f>
        <v>1</v>
      </c>
      <c r="BI523" s="4">
        <f t="shared" si="199"/>
        <v>0</v>
      </c>
      <c r="BJ523" s="4">
        <f t="shared" si="200"/>
        <v>0</v>
      </c>
      <c r="BK523" s="4">
        <f t="shared" si="201"/>
        <v>0</v>
      </c>
    </row>
    <row r="524" spans="1:63" ht="90" customHeight="1" x14ac:dyDescent="0.25">
      <c r="A524" s="17" t="s">
        <v>1712</v>
      </c>
      <c r="B524" s="23" t="s">
        <v>1713</v>
      </c>
      <c r="C524" s="23" t="s">
        <v>1744</v>
      </c>
      <c r="D524" s="18">
        <v>5</v>
      </c>
      <c r="E524" s="103" t="s">
        <v>1745</v>
      </c>
      <c r="F524" s="24" t="s">
        <v>1746</v>
      </c>
      <c r="G524" s="24" t="s">
        <v>1747</v>
      </c>
      <c r="H524" s="14" t="s">
        <v>2893</v>
      </c>
      <c r="I524" s="24" t="s">
        <v>1748</v>
      </c>
      <c r="J524" s="24" t="s">
        <v>1749</v>
      </c>
      <c r="K524" s="14" t="s">
        <v>2115</v>
      </c>
      <c r="L524" s="14" t="s">
        <v>2123</v>
      </c>
      <c r="M524" s="25" t="s">
        <v>2123</v>
      </c>
      <c r="N524" s="25" t="s">
        <v>51</v>
      </c>
      <c r="O524" s="25" t="s">
        <v>44</v>
      </c>
      <c r="P524" s="142" t="s">
        <v>3065</v>
      </c>
      <c r="Q524" s="25" t="s">
        <v>45</v>
      </c>
      <c r="R524" s="30">
        <v>1</v>
      </c>
      <c r="S524" s="26">
        <v>30000</v>
      </c>
      <c r="T524" s="26">
        <v>3000</v>
      </c>
      <c r="U524" s="26">
        <v>0</v>
      </c>
      <c r="V524" s="26">
        <v>3000</v>
      </c>
      <c r="W524" s="26">
        <v>27000</v>
      </c>
      <c r="X524" s="26">
        <v>0</v>
      </c>
      <c r="Y524" s="26">
        <v>0</v>
      </c>
      <c r="Z524" s="26">
        <v>0</v>
      </c>
      <c r="AA524" s="31">
        <v>0</v>
      </c>
      <c r="AB524" s="31">
        <v>0</v>
      </c>
      <c r="AC524" s="31">
        <v>0</v>
      </c>
      <c r="AD524" s="31">
        <v>0</v>
      </c>
      <c r="AE524" s="66" t="s">
        <v>1750</v>
      </c>
      <c r="AF524" s="27">
        <v>10000</v>
      </c>
      <c r="AG524" s="27">
        <v>0</v>
      </c>
      <c r="AH524" s="26">
        <v>0</v>
      </c>
      <c r="AI524" s="26">
        <v>0</v>
      </c>
      <c r="AJ524" s="26">
        <v>0</v>
      </c>
      <c r="AK524" s="26">
        <v>0</v>
      </c>
      <c r="AL524" s="26">
        <v>0</v>
      </c>
      <c r="AM524" s="15">
        <v>0</v>
      </c>
      <c r="AN524" s="15">
        <v>0</v>
      </c>
      <c r="AO524" s="15">
        <v>0</v>
      </c>
      <c r="AP524" s="15">
        <v>0</v>
      </c>
      <c r="AQ524" s="13"/>
      <c r="AR524" s="12">
        <f t="shared" si="189"/>
        <v>1</v>
      </c>
      <c r="AS524" s="12">
        <f t="shared" si="190"/>
        <v>0</v>
      </c>
      <c r="AT524" s="12" t="str">
        <f t="shared" si="202"/>
        <v>G</v>
      </c>
      <c r="AU524" s="9">
        <f t="shared" si="203"/>
        <v>7</v>
      </c>
      <c r="AV524" s="4">
        <f t="shared" si="191"/>
        <v>1</v>
      </c>
      <c r="AW524" s="4">
        <f t="shared" si="192"/>
        <v>0</v>
      </c>
      <c r="AX524" s="4">
        <f t="shared" si="193"/>
        <v>0</v>
      </c>
      <c r="AY524" s="4">
        <f t="shared" si="194"/>
        <v>1</v>
      </c>
      <c r="AZ524" s="4">
        <f t="shared" si="195"/>
        <v>1</v>
      </c>
      <c r="BA524" s="4">
        <f t="shared" si="196"/>
        <v>1</v>
      </c>
      <c r="BB524" s="4">
        <f t="shared" si="197"/>
        <v>1</v>
      </c>
      <c r="BC524" s="7">
        <f t="shared" si="198"/>
        <v>0</v>
      </c>
      <c r="BD524" s="7">
        <f t="shared" si="204"/>
        <v>1</v>
      </c>
      <c r="BE524" s="7">
        <f t="shared" si="205"/>
        <v>0</v>
      </c>
      <c r="BF524" s="7">
        <f t="shared" si="206"/>
        <v>0</v>
      </c>
      <c r="BG524" s="7">
        <f t="shared" si="207"/>
        <v>1</v>
      </c>
      <c r="BH524" s="4">
        <f t="shared" si="208"/>
        <v>1</v>
      </c>
      <c r="BI524" s="4">
        <f t="shared" si="199"/>
        <v>1</v>
      </c>
      <c r="BJ524" s="4">
        <f t="shared" si="200"/>
        <v>0</v>
      </c>
      <c r="BK524" s="4">
        <f t="shared" si="201"/>
        <v>1</v>
      </c>
    </row>
    <row r="525" spans="1:63" ht="90" customHeight="1" x14ac:dyDescent="0.25">
      <c r="A525" s="17" t="s">
        <v>440</v>
      </c>
      <c r="B525" s="23" t="s">
        <v>441</v>
      </c>
      <c r="C525" s="23" t="s">
        <v>496</v>
      </c>
      <c r="D525" s="18"/>
      <c r="E525" s="23" t="s">
        <v>497</v>
      </c>
      <c r="F525" s="24" t="s">
        <v>495</v>
      </c>
      <c r="G525" s="24" t="s">
        <v>480</v>
      </c>
      <c r="H525" s="14" t="s">
        <v>2893</v>
      </c>
      <c r="I525" s="24" t="s">
        <v>446</v>
      </c>
      <c r="J525" s="24" t="s">
        <v>457</v>
      </c>
      <c r="K525" s="14" t="s">
        <v>2115</v>
      </c>
      <c r="L525" s="25" t="s">
        <v>2120</v>
      </c>
      <c r="M525" s="25" t="s">
        <v>2142</v>
      </c>
      <c r="N525" s="25" t="s">
        <v>51</v>
      </c>
      <c r="O525" s="25" t="s">
        <v>44</v>
      </c>
      <c r="P525" s="142" t="s">
        <v>3065</v>
      </c>
      <c r="Q525" s="14" t="s">
        <v>111</v>
      </c>
      <c r="R525" s="30"/>
      <c r="S525" s="26">
        <v>19200</v>
      </c>
      <c r="T525" s="26">
        <v>0</v>
      </c>
      <c r="U525" s="26">
        <v>0</v>
      </c>
      <c r="V525" s="26">
        <v>19200</v>
      </c>
      <c r="W525" s="26">
        <v>0</v>
      </c>
      <c r="X525" s="26">
        <v>0</v>
      </c>
      <c r="Y525" s="26">
        <v>0</v>
      </c>
      <c r="Z525" s="26">
        <v>0</v>
      </c>
      <c r="AA525" s="31">
        <v>0</v>
      </c>
      <c r="AB525" s="31">
        <v>0</v>
      </c>
      <c r="AC525" s="31">
        <v>0</v>
      </c>
      <c r="AD525" s="31">
        <v>0</v>
      </c>
      <c r="AE525" s="16" t="s">
        <v>41</v>
      </c>
      <c r="AF525" s="26">
        <v>0</v>
      </c>
      <c r="AG525" s="26">
        <v>0</v>
      </c>
      <c r="AH525" s="26">
        <v>0</v>
      </c>
      <c r="AI525" s="26">
        <v>0</v>
      </c>
      <c r="AJ525" s="26">
        <v>0</v>
      </c>
      <c r="AK525" s="26">
        <v>0</v>
      </c>
      <c r="AL525" s="26">
        <v>0</v>
      </c>
      <c r="AM525" s="15">
        <v>0</v>
      </c>
      <c r="AN525" s="15">
        <v>0</v>
      </c>
      <c r="AO525" s="15">
        <v>0</v>
      </c>
      <c r="AP525" s="15">
        <v>0</v>
      </c>
      <c r="AQ525" s="13"/>
      <c r="AR525" s="12">
        <f t="shared" si="189"/>
        <v>1</v>
      </c>
      <c r="AS525" s="12">
        <f t="shared" si="190"/>
        <v>0</v>
      </c>
      <c r="AT525" s="12" t="str">
        <f t="shared" si="202"/>
        <v>D2</v>
      </c>
      <c r="AU525" s="9">
        <f t="shared" si="203"/>
        <v>6</v>
      </c>
      <c r="AV525" s="4">
        <f t="shared" si="191"/>
        <v>1</v>
      </c>
      <c r="AW525" s="4">
        <f t="shared" si="192"/>
        <v>1</v>
      </c>
      <c r="AX525" s="4">
        <f t="shared" si="193"/>
        <v>1</v>
      </c>
      <c r="AY525" s="4">
        <f t="shared" si="194"/>
        <v>0</v>
      </c>
      <c r="AZ525" s="4">
        <f t="shared" si="195"/>
        <v>0</v>
      </c>
      <c r="BA525" s="4">
        <f t="shared" si="196"/>
        <v>1</v>
      </c>
      <c r="BB525" s="4">
        <f t="shared" si="197"/>
        <v>1</v>
      </c>
      <c r="BC525" s="7">
        <f t="shared" si="198"/>
        <v>0</v>
      </c>
      <c r="BD525" s="7">
        <f t="shared" si="204"/>
        <v>1</v>
      </c>
      <c r="BE525" s="7">
        <f t="shared" si="205"/>
        <v>0</v>
      </c>
      <c r="BF525" s="7">
        <f t="shared" si="206"/>
        <v>0</v>
      </c>
      <c r="BG525" s="7">
        <f t="shared" si="207"/>
        <v>1</v>
      </c>
      <c r="BH525" s="4">
        <f t="shared" si="208"/>
        <v>1</v>
      </c>
      <c r="BI525" s="4">
        <f t="shared" si="199"/>
        <v>0</v>
      </c>
      <c r="BJ525" s="4">
        <f t="shared" si="200"/>
        <v>0</v>
      </c>
      <c r="BK525" s="4">
        <f t="shared" si="201"/>
        <v>0</v>
      </c>
    </row>
    <row r="526" spans="1:63" ht="90" customHeight="1" x14ac:dyDescent="0.25">
      <c r="A526" s="17" t="s">
        <v>853</v>
      </c>
      <c r="B526" s="23" t="s">
        <v>854</v>
      </c>
      <c r="C526" s="23" t="s">
        <v>900</v>
      </c>
      <c r="D526" s="39"/>
      <c r="E526" s="23" t="s">
        <v>901</v>
      </c>
      <c r="F526" s="24" t="s">
        <v>902</v>
      </c>
      <c r="G526" s="24" t="s">
        <v>903</v>
      </c>
      <c r="H526" s="14" t="s">
        <v>2893</v>
      </c>
      <c r="I526" s="24" t="s">
        <v>889</v>
      </c>
      <c r="J526" s="24" t="s">
        <v>859</v>
      </c>
      <c r="K526" s="14" t="s">
        <v>2115</v>
      </c>
      <c r="L526" s="14" t="s">
        <v>2117</v>
      </c>
      <c r="M526" s="14" t="s">
        <v>2130</v>
      </c>
      <c r="N526" s="25" t="s">
        <v>51</v>
      </c>
      <c r="O526" s="25" t="s">
        <v>266</v>
      </c>
      <c r="P526" s="142" t="s">
        <v>3065</v>
      </c>
      <c r="Q526" s="14" t="s">
        <v>111</v>
      </c>
      <c r="R526" s="30">
        <v>1</v>
      </c>
      <c r="S526" s="26">
        <v>80000</v>
      </c>
      <c r="T526" s="26">
        <v>0</v>
      </c>
      <c r="U526" s="26">
        <v>0</v>
      </c>
      <c r="V526" s="26">
        <v>0</v>
      </c>
      <c r="W526" s="26">
        <v>80000</v>
      </c>
      <c r="X526" s="26">
        <v>0</v>
      </c>
      <c r="Y526" s="26">
        <v>0</v>
      </c>
      <c r="Z526" s="26">
        <v>0</v>
      </c>
      <c r="AA526" s="31">
        <v>0</v>
      </c>
      <c r="AB526" s="31">
        <v>0</v>
      </c>
      <c r="AC526" s="31">
        <v>0</v>
      </c>
      <c r="AD526" s="31">
        <v>0</v>
      </c>
      <c r="AE526" s="16" t="s">
        <v>41</v>
      </c>
      <c r="AF526" s="26">
        <v>0</v>
      </c>
      <c r="AG526" s="26">
        <v>0</v>
      </c>
      <c r="AH526" s="26">
        <v>0</v>
      </c>
      <c r="AI526" s="26">
        <v>0</v>
      </c>
      <c r="AJ526" s="26">
        <v>0</v>
      </c>
      <c r="AK526" s="26">
        <v>0</v>
      </c>
      <c r="AL526" s="26">
        <v>0</v>
      </c>
      <c r="AM526" s="15">
        <v>0</v>
      </c>
      <c r="AN526" s="15">
        <v>0</v>
      </c>
      <c r="AO526" s="15">
        <v>0</v>
      </c>
      <c r="AP526" s="15">
        <v>0</v>
      </c>
      <c r="AQ526" s="13"/>
      <c r="AR526" s="12">
        <f t="shared" si="189"/>
        <v>1</v>
      </c>
      <c r="AS526" s="12">
        <f t="shared" si="190"/>
        <v>0</v>
      </c>
      <c r="AT526" s="12" t="str">
        <f t="shared" si="202"/>
        <v>B3</v>
      </c>
      <c r="AU526" s="9">
        <f t="shared" si="203"/>
        <v>7</v>
      </c>
      <c r="AV526" s="4">
        <f t="shared" si="191"/>
        <v>1</v>
      </c>
      <c r="AW526" s="4">
        <f t="shared" si="192"/>
        <v>1</v>
      </c>
      <c r="AX526" s="4">
        <f t="shared" si="193"/>
        <v>1</v>
      </c>
      <c r="AY526" s="4">
        <f t="shared" si="194"/>
        <v>0</v>
      </c>
      <c r="AZ526" s="4">
        <f t="shared" si="195"/>
        <v>1</v>
      </c>
      <c r="BA526" s="4">
        <f t="shared" si="196"/>
        <v>1</v>
      </c>
      <c r="BB526" s="4">
        <f t="shared" si="197"/>
        <v>1</v>
      </c>
      <c r="BC526" s="7">
        <f t="shared" si="198"/>
        <v>0</v>
      </c>
      <c r="BD526" s="7">
        <f t="shared" si="204"/>
        <v>1</v>
      </c>
      <c r="BE526" s="7">
        <f t="shared" si="205"/>
        <v>0</v>
      </c>
      <c r="BF526" s="7">
        <f t="shared" si="206"/>
        <v>0</v>
      </c>
      <c r="BG526" s="7">
        <f t="shared" si="207"/>
        <v>1</v>
      </c>
      <c r="BH526" s="4">
        <f t="shared" si="208"/>
        <v>1</v>
      </c>
      <c r="BI526" s="4">
        <f t="shared" si="199"/>
        <v>0</v>
      </c>
      <c r="BJ526" s="4">
        <f t="shared" si="200"/>
        <v>0</v>
      </c>
      <c r="BK526" s="4">
        <f t="shared" si="201"/>
        <v>0</v>
      </c>
    </row>
    <row r="527" spans="1:63" ht="90" customHeight="1" x14ac:dyDescent="0.25">
      <c r="A527" s="17" t="s">
        <v>52</v>
      </c>
      <c r="B527" s="23" t="s">
        <v>53</v>
      </c>
      <c r="C527" s="23" t="s">
        <v>60</v>
      </c>
      <c r="D527" s="18">
        <v>6</v>
      </c>
      <c r="E527" s="23" t="s">
        <v>61</v>
      </c>
      <c r="F527" s="24" t="s">
        <v>62</v>
      </c>
      <c r="G527" s="24" t="s">
        <v>63</v>
      </c>
      <c r="H527" s="14" t="s">
        <v>2893</v>
      </c>
      <c r="I527" s="24" t="s">
        <v>2042</v>
      </c>
      <c r="J527" s="24" t="s">
        <v>64</v>
      </c>
      <c r="K527" s="25" t="s">
        <v>2115</v>
      </c>
      <c r="L527" s="25" t="s">
        <v>2117</v>
      </c>
      <c r="M527" s="25" t="s">
        <v>2129</v>
      </c>
      <c r="N527" s="25" t="s">
        <v>51</v>
      </c>
      <c r="O527" s="25" t="s">
        <v>44</v>
      </c>
      <c r="P527" s="142" t="s">
        <v>3065</v>
      </c>
      <c r="Q527" s="14" t="s">
        <v>45</v>
      </c>
      <c r="R527" s="30">
        <v>0</v>
      </c>
      <c r="S527" s="31">
        <v>18000</v>
      </c>
      <c r="T527" s="31">
        <v>0</v>
      </c>
      <c r="U527" s="31">
        <v>0</v>
      </c>
      <c r="V527" s="31">
        <v>18000</v>
      </c>
      <c r="W527" s="31">
        <v>0</v>
      </c>
      <c r="X527" s="31">
        <v>0</v>
      </c>
      <c r="Y527" s="31">
        <v>0</v>
      </c>
      <c r="Z527" s="31">
        <v>0</v>
      </c>
      <c r="AA527" s="31">
        <v>0</v>
      </c>
      <c r="AB527" s="31">
        <v>0</v>
      </c>
      <c r="AC527" s="31">
        <v>0</v>
      </c>
      <c r="AD527" s="31">
        <v>0</v>
      </c>
      <c r="AE527" s="16" t="s">
        <v>41</v>
      </c>
      <c r="AF527" s="15">
        <v>0</v>
      </c>
      <c r="AG527" s="15">
        <v>0</v>
      </c>
      <c r="AH527" s="15">
        <v>0</v>
      </c>
      <c r="AI527" s="15">
        <v>0</v>
      </c>
      <c r="AJ527" s="15">
        <v>0</v>
      </c>
      <c r="AK527" s="15">
        <v>0</v>
      </c>
      <c r="AL527" s="15">
        <v>0</v>
      </c>
      <c r="AM527" s="15">
        <v>0</v>
      </c>
      <c r="AN527" s="15">
        <v>0</v>
      </c>
      <c r="AO527" s="15">
        <v>0</v>
      </c>
      <c r="AP527" s="15">
        <v>0</v>
      </c>
      <c r="AQ527" s="13"/>
      <c r="AR527" s="12">
        <f t="shared" si="189"/>
        <v>1</v>
      </c>
      <c r="AS527" s="12">
        <f t="shared" si="190"/>
        <v>0</v>
      </c>
      <c r="AT527" s="12" t="str">
        <f t="shared" si="202"/>
        <v>B2</v>
      </c>
      <c r="AU527" s="9">
        <f t="shared" si="203"/>
        <v>9</v>
      </c>
      <c r="AV527" s="4">
        <f t="shared" si="191"/>
        <v>1</v>
      </c>
      <c r="AW527" s="4">
        <f t="shared" si="192"/>
        <v>1</v>
      </c>
      <c r="AX527" s="4">
        <f t="shared" si="193"/>
        <v>1</v>
      </c>
      <c r="AY527" s="4">
        <f t="shared" si="194"/>
        <v>1</v>
      </c>
      <c r="AZ527" s="4">
        <f t="shared" si="195"/>
        <v>1</v>
      </c>
      <c r="BA527" s="4">
        <f t="shared" si="196"/>
        <v>1</v>
      </c>
      <c r="BB527" s="4">
        <f t="shared" si="197"/>
        <v>1</v>
      </c>
      <c r="BC527" s="7">
        <f t="shared" si="198"/>
        <v>0</v>
      </c>
      <c r="BD527" s="7">
        <f t="shared" si="204"/>
        <v>1</v>
      </c>
      <c r="BE527" s="7">
        <f t="shared" si="205"/>
        <v>0</v>
      </c>
      <c r="BF527" s="7">
        <f t="shared" si="206"/>
        <v>0</v>
      </c>
      <c r="BG527" s="7">
        <f t="shared" si="207"/>
        <v>1</v>
      </c>
      <c r="BH527" s="4">
        <f t="shared" si="208"/>
        <v>1</v>
      </c>
      <c r="BI527" s="4">
        <f t="shared" si="199"/>
        <v>1</v>
      </c>
      <c r="BJ527" s="4">
        <f t="shared" si="200"/>
        <v>0</v>
      </c>
      <c r="BK527" s="4">
        <f t="shared" si="201"/>
        <v>1</v>
      </c>
    </row>
    <row r="528" spans="1:63" ht="90.75" customHeight="1" x14ac:dyDescent="0.25">
      <c r="A528" s="17" t="s">
        <v>176</v>
      </c>
      <c r="B528" s="23" t="s">
        <v>177</v>
      </c>
      <c r="C528" s="23" t="s">
        <v>178</v>
      </c>
      <c r="D528" s="18">
        <v>1</v>
      </c>
      <c r="E528" s="23" t="s">
        <v>179</v>
      </c>
      <c r="F528" s="24" t="s">
        <v>180</v>
      </c>
      <c r="G528" s="24" t="s">
        <v>181</v>
      </c>
      <c r="H528" s="14" t="s">
        <v>2893</v>
      </c>
      <c r="I528" s="24" t="s">
        <v>182</v>
      </c>
      <c r="J528" s="24" t="s">
        <v>183</v>
      </c>
      <c r="K528" s="25" t="s">
        <v>2114</v>
      </c>
      <c r="L528" s="25" t="s">
        <v>2121</v>
      </c>
      <c r="M528" s="25" t="s">
        <v>2145</v>
      </c>
      <c r="N528" s="14" t="s">
        <v>110</v>
      </c>
      <c r="O528" s="25" t="s">
        <v>44</v>
      </c>
      <c r="P528" s="142" t="s">
        <v>3065</v>
      </c>
      <c r="Q528" s="14" t="s">
        <v>111</v>
      </c>
      <c r="R528" s="30">
        <v>1</v>
      </c>
      <c r="S528" s="26">
        <v>80000</v>
      </c>
      <c r="T528" s="26">
        <v>0</v>
      </c>
      <c r="U528" s="26">
        <v>80000</v>
      </c>
      <c r="V528" s="26">
        <v>0</v>
      </c>
      <c r="W528" s="26">
        <v>0</v>
      </c>
      <c r="X528" s="26">
        <v>0</v>
      </c>
      <c r="Y528" s="26">
        <v>0</v>
      </c>
      <c r="Z528" s="26">
        <v>0</v>
      </c>
      <c r="AA528" s="31">
        <v>0</v>
      </c>
      <c r="AB528" s="31">
        <v>0</v>
      </c>
      <c r="AC528" s="31">
        <v>0</v>
      </c>
      <c r="AD528" s="31">
        <v>0</v>
      </c>
      <c r="AE528" s="16" t="s">
        <v>41</v>
      </c>
      <c r="AF528" s="26">
        <v>0</v>
      </c>
      <c r="AG528" s="26">
        <v>0</v>
      </c>
      <c r="AH528" s="26">
        <v>0</v>
      </c>
      <c r="AI528" s="26">
        <v>0</v>
      </c>
      <c r="AJ528" s="26">
        <v>0</v>
      </c>
      <c r="AK528" s="26">
        <v>0</v>
      </c>
      <c r="AL528" s="26">
        <v>0</v>
      </c>
      <c r="AM528" s="15">
        <v>0</v>
      </c>
      <c r="AN528" s="15">
        <v>0</v>
      </c>
      <c r="AO528" s="15">
        <v>0</v>
      </c>
      <c r="AP528" s="15">
        <v>0</v>
      </c>
      <c r="AQ528" s="13" t="s">
        <v>184</v>
      </c>
      <c r="AR528" s="12">
        <f t="shared" si="189"/>
        <v>1</v>
      </c>
      <c r="AS528" s="12">
        <f t="shared" si="190"/>
        <v>0</v>
      </c>
      <c r="AT528" s="12" t="str">
        <f t="shared" si="202"/>
        <v>E2</v>
      </c>
      <c r="AU528" s="9">
        <f t="shared" si="203"/>
        <v>9</v>
      </c>
      <c r="AV528" s="4">
        <f t="shared" si="191"/>
        <v>1</v>
      </c>
      <c r="AW528" s="4">
        <f t="shared" si="192"/>
        <v>1</v>
      </c>
      <c r="AX528" s="4">
        <f t="shared" si="193"/>
        <v>1</v>
      </c>
      <c r="AY528" s="4">
        <f t="shared" si="194"/>
        <v>1</v>
      </c>
      <c r="AZ528" s="4">
        <f t="shared" si="195"/>
        <v>1</v>
      </c>
      <c r="BA528" s="4">
        <f t="shared" si="196"/>
        <v>1</v>
      </c>
      <c r="BB528" s="4">
        <f t="shared" si="197"/>
        <v>1</v>
      </c>
      <c r="BC528" s="7">
        <f t="shared" si="198"/>
        <v>0</v>
      </c>
      <c r="BD528" s="7">
        <f t="shared" si="204"/>
        <v>1</v>
      </c>
      <c r="BE528" s="7">
        <f t="shared" si="205"/>
        <v>0</v>
      </c>
      <c r="BF528" s="7">
        <f t="shared" si="206"/>
        <v>1</v>
      </c>
      <c r="BG528" s="7">
        <f t="shared" si="207"/>
        <v>0</v>
      </c>
      <c r="BH528" s="4">
        <f t="shared" si="208"/>
        <v>1</v>
      </c>
      <c r="BI528" s="4">
        <f t="shared" si="199"/>
        <v>1</v>
      </c>
      <c r="BJ528" s="4">
        <f t="shared" si="200"/>
        <v>1</v>
      </c>
      <c r="BK528" s="4">
        <f t="shared" si="201"/>
        <v>0</v>
      </c>
    </row>
    <row r="529" spans="1:63" ht="90.75" customHeight="1" x14ac:dyDescent="0.25">
      <c r="A529" s="54" t="s">
        <v>1012</v>
      </c>
      <c r="B529" s="55" t="s">
        <v>1305</v>
      </c>
      <c r="C529" s="55" t="s">
        <v>1321</v>
      </c>
      <c r="D529" s="56">
        <v>4</v>
      </c>
      <c r="E529" s="55" t="s">
        <v>2811</v>
      </c>
      <c r="F529" s="29" t="s">
        <v>2812</v>
      </c>
      <c r="G529" s="29" t="s">
        <v>2813</v>
      </c>
      <c r="H529" s="14" t="s">
        <v>2893</v>
      </c>
      <c r="I529" s="29" t="s">
        <v>2029</v>
      </c>
      <c r="J529" s="29" t="s">
        <v>2814</v>
      </c>
      <c r="K529" s="14" t="s">
        <v>2115</v>
      </c>
      <c r="L529" s="25" t="s">
        <v>2116</v>
      </c>
      <c r="M529" s="25" t="s">
        <v>2125</v>
      </c>
      <c r="N529" s="25" t="s">
        <v>51</v>
      </c>
      <c r="O529" s="25" t="s">
        <v>44</v>
      </c>
      <c r="P529" s="142" t="s">
        <v>3065</v>
      </c>
      <c r="Q529" s="14" t="s">
        <v>45</v>
      </c>
      <c r="R529" s="22">
        <v>1</v>
      </c>
      <c r="S529" s="57">
        <v>333750</v>
      </c>
      <c r="T529" s="57">
        <v>29000</v>
      </c>
      <c r="U529" s="57">
        <v>0</v>
      </c>
      <c r="V529" s="36">
        <v>0</v>
      </c>
      <c r="W529" s="57">
        <v>29000</v>
      </c>
      <c r="X529" s="57">
        <v>304750</v>
      </c>
      <c r="Y529" s="57">
        <v>0</v>
      </c>
      <c r="Z529" s="57">
        <v>0</v>
      </c>
      <c r="AA529" s="31">
        <v>0</v>
      </c>
      <c r="AB529" s="31">
        <v>0</v>
      </c>
      <c r="AC529" s="31">
        <v>0</v>
      </c>
      <c r="AD529" s="31">
        <v>0</v>
      </c>
      <c r="AE529" s="16" t="s">
        <v>41</v>
      </c>
      <c r="AF529" s="57">
        <v>0</v>
      </c>
      <c r="AG529" s="57">
        <v>0</v>
      </c>
      <c r="AH529" s="57">
        <v>0</v>
      </c>
      <c r="AI529" s="57">
        <v>0</v>
      </c>
      <c r="AJ529" s="57">
        <v>0</v>
      </c>
      <c r="AK529" s="57">
        <v>0</v>
      </c>
      <c r="AL529" s="57">
        <v>0</v>
      </c>
      <c r="AM529" s="15">
        <v>0</v>
      </c>
      <c r="AN529" s="15">
        <v>0</v>
      </c>
      <c r="AO529" s="15">
        <v>0</v>
      </c>
      <c r="AP529" s="15">
        <v>0</v>
      </c>
      <c r="AQ529" s="29"/>
      <c r="AR529" s="12">
        <f t="shared" si="189"/>
        <v>0</v>
      </c>
      <c r="AS529" s="12">
        <f t="shared" si="190"/>
        <v>0</v>
      </c>
      <c r="AT529" s="12" t="str">
        <f t="shared" si="202"/>
        <v>A2</v>
      </c>
      <c r="AU529" s="9">
        <f t="shared" si="203"/>
        <v>8</v>
      </c>
      <c r="AV529" s="4">
        <f t="shared" si="191"/>
        <v>1</v>
      </c>
      <c r="AW529" s="4">
        <f t="shared" si="192"/>
        <v>1</v>
      </c>
      <c r="AX529" s="4">
        <f t="shared" si="193"/>
        <v>0</v>
      </c>
      <c r="AY529" s="4">
        <f t="shared" si="194"/>
        <v>1</v>
      </c>
      <c r="AZ529" s="4">
        <f t="shared" si="195"/>
        <v>1</v>
      </c>
      <c r="BA529" s="4">
        <f t="shared" si="196"/>
        <v>1</v>
      </c>
      <c r="BB529" s="4">
        <f t="shared" si="197"/>
        <v>1</v>
      </c>
      <c r="BC529" s="7">
        <f t="shared" si="198"/>
        <v>0</v>
      </c>
      <c r="BD529" s="7">
        <f t="shared" si="204"/>
        <v>1</v>
      </c>
      <c r="BE529" s="7">
        <f t="shared" si="205"/>
        <v>0</v>
      </c>
      <c r="BF529" s="7">
        <f t="shared" si="206"/>
        <v>0</v>
      </c>
      <c r="BG529" s="7">
        <f t="shared" si="207"/>
        <v>1</v>
      </c>
      <c r="BH529" s="4">
        <f t="shared" si="208"/>
        <v>1</v>
      </c>
      <c r="BI529" s="4">
        <f t="shared" si="199"/>
        <v>1</v>
      </c>
      <c r="BJ529" s="4">
        <f t="shared" si="200"/>
        <v>0</v>
      </c>
      <c r="BK529" s="4">
        <f t="shared" si="201"/>
        <v>1</v>
      </c>
    </row>
    <row r="530" spans="1:63" ht="90" customHeight="1" x14ac:dyDescent="0.25">
      <c r="A530" s="17" t="s">
        <v>52</v>
      </c>
      <c r="B530" s="23" t="s">
        <v>53</v>
      </c>
      <c r="C530" s="23" t="s">
        <v>81</v>
      </c>
      <c r="D530" s="18">
        <v>11</v>
      </c>
      <c r="E530" s="23" t="s">
        <v>82</v>
      </c>
      <c r="F530" s="23" t="s">
        <v>83</v>
      </c>
      <c r="G530" s="24" t="s">
        <v>84</v>
      </c>
      <c r="H530" s="14" t="s">
        <v>2893</v>
      </c>
      <c r="I530" s="24"/>
      <c r="J530" s="24" t="s">
        <v>85</v>
      </c>
      <c r="K530" s="25" t="s">
        <v>2114</v>
      </c>
      <c r="L530" s="25" t="s">
        <v>2119</v>
      </c>
      <c r="M530" s="25" t="s">
        <v>2134</v>
      </c>
      <c r="N530" s="25" t="s">
        <v>51</v>
      </c>
      <c r="O530" s="25" t="s">
        <v>44</v>
      </c>
      <c r="P530" s="142" t="s">
        <v>3065</v>
      </c>
      <c r="Q530" s="25" t="s">
        <v>45</v>
      </c>
      <c r="R530" s="30">
        <v>1</v>
      </c>
      <c r="S530" s="21">
        <v>7200</v>
      </c>
      <c r="T530" s="31">
        <v>0</v>
      </c>
      <c r="U530" s="31">
        <v>0</v>
      </c>
      <c r="V530" s="31">
        <v>0</v>
      </c>
      <c r="W530" s="31">
        <v>7200</v>
      </c>
      <c r="X530" s="31">
        <v>0</v>
      </c>
      <c r="Y530" s="31">
        <v>0</v>
      </c>
      <c r="Z530" s="31">
        <v>0</v>
      </c>
      <c r="AA530" s="31">
        <v>0</v>
      </c>
      <c r="AB530" s="31">
        <v>0</v>
      </c>
      <c r="AC530" s="31">
        <v>0</v>
      </c>
      <c r="AD530" s="31">
        <v>0</v>
      </c>
      <c r="AE530" s="16" t="s">
        <v>41</v>
      </c>
      <c r="AF530" s="15">
        <v>0</v>
      </c>
      <c r="AG530" s="15">
        <v>0</v>
      </c>
      <c r="AH530" s="15">
        <v>0</v>
      </c>
      <c r="AI530" s="15">
        <v>0</v>
      </c>
      <c r="AJ530" s="15">
        <v>0</v>
      </c>
      <c r="AK530" s="15">
        <v>0</v>
      </c>
      <c r="AL530" s="15">
        <v>0</v>
      </c>
      <c r="AM530" s="15">
        <v>0</v>
      </c>
      <c r="AN530" s="15">
        <v>0</v>
      </c>
      <c r="AO530" s="15">
        <v>0</v>
      </c>
      <c r="AP530" s="15">
        <v>0</v>
      </c>
      <c r="AQ530" s="13"/>
      <c r="AR530" s="12">
        <f t="shared" si="189"/>
        <v>1</v>
      </c>
      <c r="AS530" s="12">
        <f t="shared" si="190"/>
        <v>0</v>
      </c>
      <c r="AT530" s="12" t="str">
        <f t="shared" si="202"/>
        <v>C2</v>
      </c>
      <c r="AU530" s="9">
        <f t="shared" si="203"/>
        <v>8</v>
      </c>
      <c r="AV530" s="4">
        <f t="shared" si="191"/>
        <v>1</v>
      </c>
      <c r="AW530" s="4">
        <f t="shared" si="192"/>
        <v>1</v>
      </c>
      <c r="AX530" s="4">
        <f t="shared" si="193"/>
        <v>1</v>
      </c>
      <c r="AY530" s="4">
        <f t="shared" si="194"/>
        <v>1</v>
      </c>
      <c r="AZ530" s="4">
        <f t="shared" si="195"/>
        <v>1</v>
      </c>
      <c r="BA530" s="4">
        <f t="shared" si="196"/>
        <v>1</v>
      </c>
      <c r="BB530" s="4">
        <f t="shared" si="197"/>
        <v>1</v>
      </c>
      <c r="BC530" s="7">
        <f t="shared" si="198"/>
        <v>0</v>
      </c>
      <c r="BD530" s="7">
        <f t="shared" si="204"/>
        <v>1</v>
      </c>
      <c r="BE530" s="7">
        <f t="shared" si="205"/>
        <v>0</v>
      </c>
      <c r="BF530" s="7">
        <f t="shared" si="206"/>
        <v>1</v>
      </c>
      <c r="BG530" s="7">
        <f t="shared" si="207"/>
        <v>0</v>
      </c>
      <c r="BH530" s="4">
        <f t="shared" si="208"/>
        <v>0</v>
      </c>
      <c r="BI530" s="4">
        <f t="shared" si="199"/>
        <v>1</v>
      </c>
      <c r="BJ530" s="4">
        <f t="shared" si="200"/>
        <v>0</v>
      </c>
      <c r="BK530" s="4">
        <f t="shared" si="201"/>
        <v>1</v>
      </c>
    </row>
    <row r="531" spans="1:63" ht="90" customHeight="1" x14ac:dyDescent="0.25">
      <c r="A531" s="17" t="s">
        <v>1654</v>
      </c>
      <c r="B531" s="38" t="s">
        <v>1655</v>
      </c>
      <c r="C531" s="38" t="s">
        <v>1706</v>
      </c>
      <c r="D531" s="39">
        <v>13</v>
      </c>
      <c r="E531" s="23" t="s">
        <v>1707</v>
      </c>
      <c r="F531" s="29" t="s">
        <v>1708</v>
      </c>
      <c r="G531" s="29" t="s">
        <v>1709</v>
      </c>
      <c r="H531" s="14" t="s">
        <v>2893</v>
      </c>
      <c r="I531" s="29" t="s">
        <v>1710</v>
      </c>
      <c r="J531" s="29" t="s">
        <v>1711</v>
      </c>
      <c r="K531" s="25" t="s">
        <v>2113</v>
      </c>
      <c r="L531" s="25" t="s">
        <v>2118</v>
      </c>
      <c r="M531" s="25" t="s">
        <v>2118</v>
      </c>
      <c r="N531" s="25" t="s">
        <v>51</v>
      </c>
      <c r="O531" s="25" t="s">
        <v>44</v>
      </c>
      <c r="P531" s="142" t="s">
        <v>3065</v>
      </c>
      <c r="Q531" s="14" t="s">
        <v>45</v>
      </c>
      <c r="R531" s="30">
        <v>1</v>
      </c>
      <c r="S531" s="40">
        <v>10000</v>
      </c>
      <c r="T531" s="21">
        <v>0</v>
      </c>
      <c r="U531" s="21">
        <v>0</v>
      </c>
      <c r="V531" s="21">
        <v>10000</v>
      </c>
      <c r="W531" s="21">
        <v>0</v>
      </c>
      <c r="X531" s="21">
        <v>0</v>
      </c>
      <c r="Y531" s="21">
        <v>0</v>
      </c>
      <c r="Z531" s="21">
        <v>0</v>
      </c>
      <c r="AA531" s="31">
        <v>0</v>
      </c>
      <c r="AB531" s="31">
        <v>0</v>
      </c>
      <c r="AC531" s="31">
        <v>0</v>
      </c>
      <c r="AD531" s="31">
        <v>0</v>
      </c>
      <c r="AE531" s="16" t="s">
        <v>41</v>
      </c>
      <c r="AF531" s="41">
        <v>0</v>
      </c>
      <c r="AG531" s="26">
        <v>0</v>
      </c>
      <c r="AH531" s="26">
        <v>0</v>
      </c>
      <c r="AI531" s="26">
        <v>0</v>
      </c>
      <c r="AJ531" s="26">
        <v>0</v>
      </c>
      <c r="AK531" s="26">
        <v>0</v>
      </c>
      <c r="AL531" s="26">
        <v>0</v>
      </c>
      <c r="AM531" s="15">
        <v>0</v>
      </c>
      <c r="AN531" s="15">
        <v>0</v>
      </c>
      <c r="AO531" s="15">
        <v>0</v>
      </c>
      <c r="AP531" s="15">
        <v>0</v>
      </c>
      <c r="AQ531" s="42"/>
      <c r="AR531" s="12">
        <f t="shared" si="189"/>
        <v>1</v>
      </c>
      <c r="AS531" s="12">
        <f t="shared" si="190"/>
        <v>0</v>
      </c>
      <c r="AT531" s="12" t="str">
        <f t="shared" si="202"/>
        <v>0</v>
      </c>
      <c r="AU531" s="9">
        <f t="shared" si="203"/>
        <v>9</v>
      </c>
      <c r="AV531" s="4">
        <f t="shared" si="191"/>
        <v>1</v>
      </c>
      <c r="AW531" s="4">
        <f t="shared" si="192"/>
        <v>1</v>
      </c>
      <c r="AX531" s="4">
        <f t="shared" si="193"/>
        <v>1</v>
      </c>
      <c r="AY531" s="4">
        <f t="shared" si="194"/>
        <v>1</v>
      </c>
      <c r="AZ531" s="4">
        <f t="shared" si="195"/>
        <v>1</v>
      </c>
      <c r="BA531" s="4">
        <f t="shared" si="196"/>
        <v>1</v>
      </c>
      <c r="BB531" s="4">
        <f t="shared" si="197"/>
        <v>1</v>
      </c>
      <c r="BC531" s="7">
        <f t="shared" si="198"/>
        <v>0</v>
      </c>
      <c r="BD531" s="7">
        <f t="shared" si="204"/>
        <v>1</v>
      </c>
      <c r="BE531" s="7">
        <f t="shared" si="205"/>
        <v>1</v>
      </c>
      <c r="BF531" s="7">
        <f t="shared" si="206"/>
        <v>0</v>
      </c>
      <c r="BG531" s="7">
        <f t="shared" si="207"/>
        <v>0</v>
      </c>
      <c r="BH531" s="4">
        <f t="shared" si="208"/>
        <v>1</v>
      </c>
      <c r="BI531" s="4">
        <f t="shared" si="199"/>
        <v>1</v>
      </c>
      <c r="BJ531" s="4">
        <f t="shared" si="200"/>
        <v>0</v>
      </c>
      <c r="BK531" s="4">
        <f t="shared" si="201"/>
        <v>1</v>
      </c>
    </row>
    <row r="532" spans="1:63" ht="90" customHeight="1" x14ac:dyDescent="0.25">
      <c r="A532" s="17" t="s">
        <v>853</v>
      </c>
      <c r="B532" s="23" t="s">
        <v>854</v>
      </c>
      <c r="C532" s="23" t="s">
        <v>2494</v>
      </c>
      <c r="D532" s="39"/>
      <c r="E532" s="23" t="s">
        <v>2495</v>
      </c>
      <c r="F532" s="24" t="s">
        <v>2496</v>
      </c>
      <c r="G532" s="24" t="s">
        <v>2497</v>
      </c>
      <c r="H532" s="14" t="s">
        <v>2893</v>
      </c>
      <c r="I532" s="24" t="s">
        <v>867</v>
      </c>
      <c r="J532" s="24" t="s">
        <v>859</v>
      </c>
      <c r="K532" s="25" t="s">
        <v>2115</v>
      </c>
      <c r="L532" s="25" t="s">
        <v>2117</v>
      </c>
      <c r="M532" s="25" t="s">
        <v>2130</v>
      </c>
      <c r="N532" s="25" t="s">
        <v>1087</v>
      </c>
      <c r="O532" s="25" t="s">
        <v>44</v>
      </c>
      <c r="P532" s="142" t="s">
        <v>3065</v>
      </c>
      <c r="Q532" s="14" t="s">
        <v>45</v>
      </c>
      <c r="R532" s="30">
        <v>1</v>
      </c>
      <c r="S532" s="31">
        <v>230000</v>
      </c>
      <c r="T532" s="31">
        <v>0</v>
      </c>
      <c r="U532" s="31">
        <v>0</v>
      </c>
      <c r="V532" s="31">
        <v>0</v>
      </c>
      <c r="W532" s="26">
        <v>0</v>
      </c>
      <c r="X532" s="31">
        <v>0</v>
      </c>
      <c r="Y532" s="31">
        <v>230000</v>
      </c>
      <c r="Z532" s="31">
        <v>0</v>
      </c>
      <c r="AA532" s="31">
        <v>0</v>
      </c>
      <c r="AB532" s="31">
        <v>0</v>
      </c>
      <c r="AC532" s="31">
        <v>0</v>
      </c>
      <c r="AD532" s="31">
        <v>0</v>
      </c>
      <c r="AE532" s="16" t="s">
        <v>41</v>
      </c>
      <c r="AF532" s="15">
        <v>0</v>
      </c>
      <c r="AG532" s="15">
        <v>0</v>
      </c>
      <c r="AH532" s="15">
        <v>0</v>
      </c>
      <c r="AI532" s="15">
        <v>0</v>
      </c>
      <c r="AJ532" s="15">
        <v>0</v>
      </c>
      <c r="AK532" s="15">
        <v>0</v>
      </c>
      <c r="AL532" s="15">
        <v>0</v>
      </c>
      <c r="AM532" s="15">
        <v>0</v>
      </c>
      <c r="AN532" s="15">
        <v>0</v>
      </c>
      <c r="AO532" s="15">
        <v>0</v>
      </c>
      <c r="AP532" s="15">
        <v>0</v>
      </c>
      <c r="AQ532" s="13"/>
      <c r="AR532" s="12">
        <f t="shared" si="189"/>
        <v>0</v>
      </c>
      <c r="AS532" s="12">
        <f t="shared" si="190"/>
        <v>0</v>
      </c>
      <c r="AT532" s="12" t="str">
        <f t="shared" si="202"/>
        <v>B3</v>
      </c>
      <c r="AU532" s="9">
        <f t="shared" si="203"/>
        <v>8</v>
      </c>
      <c r="AV532" s="4">
        <f t="shared" si="191"/>
        <v>1</v>
      </c>
      <c r="AW532" s="4">
        <f t="shared" si="192"/>
        <v>1</v>
      </c>
      <c r="AX532" s="4">
        <f t="shared" si="193"/>
        <v>1</v>
      </c>
      <c r="AY532" s="4">
        <f t="shared" si="194"/>
        <v>0</v>
      </c>
      <c r="AZ532" s="4">
        <f t="shared" si="195"/>
        <v>1</v>
      </c>
      <c r="BA532" s="4">
        <f t="shared" si="196"/>
        <v>1</v>
      </c>
      <c r="BB532" s="4">
        <f t="shared" si="197"/>
        <v>1</v>
      </c>
      <c r="BC532" s="7">
        <f t="shared" si="198"/>
        <v>0</v>
      </c>
      <c r="BD532" s="7">
        <f t="shared" si="204"/>
        <v>1</v>
      </c>
      <c r="BE532" s="7">
        <f t="shared" si="205"/>
        <v>0</v>
      </c>
      <c r="BF532" s="7">
        <f t="shared" si="206"/>
        <v>0</v>
      </c>
      <c r="BG532" s="7">
        <f t="shared" si="207"/>
        <v>1</v>
      </c>
      <c r="BH532" s="4">
        <f t="shared" si="208"/>
        <v>1</v>
      </c>
      <c r="BI532" s="4">
        <f t="shared" si="199"/>
        <v>1</v>
      </c>
      <c r="BJ532" s="4">
        <f t="shared" si="200"/>
        <v>0</v>
      </c>
      <c r="BK532" s="4">
        <f t="shared" si="201"/>
        <v>1</v>
      </c>
    </row>
    <row r="533" spans="1:63" ht="90" customHeight="1" x14ac:dyDescent="0.25">
      <c r="A533" s="17" t="s">
        <v>1456</v>
      </c>
      <c r="B533" s="23" t="s">
        <v>1457</v>
      </c>
      <c r="C533" s="23" t="s">
        <v>1458</v>
      </c>
      <c r="D533" s="166">
        <v>14</v>
      </c>
      <c r="E533" s="23" t="s">
        <v>1459</v>
      </c>
      <c r="F533" s="24" t="s">
        <v>1460</v>
      </c>
      <c r="G533" s="24" t="s">
        <v>1461</v>
      </c>
      <c r="H533" s="24"/>
      <c r="I533" s="24" t="s">
        <v>2088</v>
      </c>
      <c r="J533" s="24" t="s">
        <v>2314</v>
      </c>
      <c r="K533" s="25" t="s">
        <v>2113</v>
      </c>
      <c r="L533" s="25" t="s">
        <v>2118</v>
      </c>
      <c r="M533" s="25" t="s">
        <v>2118</v>
      </c>
      <c r="N533" s="25" t="s">
        <v>279</v>
      </c>
      <c r="O533" s="25" t="s">
        <v>439</v>
      </c>
      <c r="P533" s="142" t="s">
        <v>3065</v>
      </c>
      <c r="Q533" s="14" t="s">
        <v>45</v>
      </c>
      <c r="R533" s="22">
        <v>0.95569999999999999</v>
      </c>
      <c r="S533" s="26">
        <v>1907211</v>
      </c>
      <c r="T533" s="26">
        <v>85000</v>
      </c>
      <c r="U533" s="26">
        <v>15000</v>
      </c>
      <c r="V533" s="26">
        <v>70000</v>
      </c>
      <c r="W533" s="26">
        <v>417211</v>
      </c>
      <c r="X533" s="26">
        <v>1070000</v>
      </c>
      <c r="Y533" s="26">
        <v>335000</v>
      </c>
      <c r="Z533" s="26">
        <v>0</v>
      </c>
      <c r="AA533" s="31">
        <v>0</v>
      </c>
      <c r="AB533" s="31">
        <v>0</v>
      </c>
      <c r="AC533" s="31">
        <v>0</v>
      </c>
      <c r="AD533" s="31">
        <v>0</v>
      </c>
      <c r="AE533" s="16" t="s">
        <v>41</v>
      </c>
      <c r="AF533" s="26">
        <v>0</v>
      </c>
      <c r="AG533" s="26">
        <v>0</v>
      </c>
      <c r="AH533" s="26">
        <v>0</v>
      </c>
      <c r="AI533" s="26">
        <v>0</v>
      </c>
      <c r="AJ533" s="26">
        <v>0</v>
      </c>
      <c r="AK533" s="26">
        <v>0</v>
      </c>
      <c r="AL533" s="26">
        <v>0</v>
      </c>
      <c r="AM533" s="15">
        <v>0</v>
      </c>
      <c r="AN533" s="15">
        <v>0</v>
      </c>
      <c r="AO533" s="15">
        <v>0</v>
      </c>
      <c r="AP533" s="15">
        <v>0</v>
      </c>
      <c r="AQ533" s="13" t="s">
        <v>2315</v>
      </c>
      <c r="AR533" s="12">
        <f t="shared" si="189"/>
        <v>0</v>
      </c>
      <c r="AS533" s="12">
        <f t="shared" si="190"/>
        <v>1</v>
      </c>
      <c r="AT533" s="12" t="str">
        <f t="shared" si="202"/>
        <v>0</v>
      </c>
      <c r="AU533" s="9">
        <f t="shared" si="203"/>
        <v>8</v>
      </c>
      <c r="AV533" s="4">
        <f t="shared" si="191"/>
        <v>1</v>
      </c>
      <c r="AW533" s="4">
        <f t="shared" si="192"/>
        <v>1</v>
      </c>
      <c r="AX533" s="4">
        <f t="shared" si="193"/>
        <v>1</v>
      </c>
      <c r="AY533" s="4">
        <f t="shared" si="194"/>
        <v>1</v>
      </c>
      <c r="AZ533" s="4">
        <f t="shared" si="195"/>
        <v>1</v>
      </c>
      <c r="BA533" s="4">
        <f t="shared" si="196"/>
        <v>0</v>
      </c>
      <c r="BB533" s="4">
        <f t="shared" si="197"/>
        <v>0</v>
      </c>
      <c r="BC533" s="7">
        <f t="shared" si="198"/>
        <v>0</v>
      </c>
      <c r="BD533" s="7">
        <f t="shared" si="204"/>
        <v>1</v>
      </c>
      <c r="BE533" s="7">
        <f t="shared" si="205"/>
        <v>1</v>
      </c>
      <c r="BF533" s="7">
        <f t="shared" si="206"/>
        <v>0</v>
      </c>
      <c r="BG533" s="7">
        <f t="shared" si="207"/>
        <v>0</v>
      </c>
      <c r="BH533" s="4">
        <f t="shared" si="208"/>
        <v>1</v>
      </c>
      <c r="BI533" s="4">
        <f t="shared" si="199"/>
        <v>1</v>
      </c>
      <c r="BJ533" s="4">
        <f t="shared" si="200"/>
        <v>0</v>
      </c>
      <c r="BK533" s="4">
        <f t="shared" si="201"/>
        <v>1</v>
      </c>
    </row>
    <row r="534" spans="1:63" ht="90" customHeight="1" x14ac:dyDescent="0.25">
      <c r="A534" s="17" t="s">
        <v>909</v>
      </c>
      <c r="B534" s="23" t="s">
        <v>910</v>
      </c>
      <c r="C534" s="23" t="s">
        <v>922</v>
      </c>
      <c r="D534" s="18">
        <v>6</v>
      </c>
      <c r="E534" s="23" t="s">
        <v>923</v>
      </c>
      <c r="F534" s="24" t="s">
        <v>924</v>
      </c>
      <c r="G534" s="24" t="s">
        <v>925</v>
      </c>
      <c r="H534" s="14" t="s">
        <v>2893</v>
      </c>
      <c r="I534" s="24" t="s">
        <v>926</v>
      </c>
      <c r="J534" s="24" t="s">
        <v>927</v>
      </c>
      <c r="K534" s="14" t="s">
        <v>2115</v>
      </c>
      <c r="L534" s="14" t="s">
        <v>2117</v>
      </c>
      <c r="M534" s="14" t="s">
        <v>2128</v>
      </c>
      <c r="N534" s="14" t="s">
        <v>279</v>
      </c>
      <c r="O534" s="25" t="s">
        <v>439</v>
      </c>
      <c r="P534" s="142" t="s">
        <v>3065</v>
      </c>
      <c r="Q534" s="14" t="s">
        <v>45</v>
      </c>
      <c r="R534" s="22"/>
      <c r="S534" s="26">
        <v>1000000</v>
      </c>
      <c r="T534" s="26">
        <v>45000</v>
      </c>
      <c r="U534" s="26">
        <v>0</v>
      </c>
      <c r="V534" s="26">
        <v>0</v>
      </c>
      <c r="W534" s="26">
        <v>750000</v>
      </c>
      <c r="X534" s="26">
        <v>250000</v>
      </c>
      <c r="Y534" s="26">
        <v>0</v>
      </c>
      <c r="Z534" s="26">
        <v>0</v>
      </c>
      <c r="AA534" s="31">
        <v>0</v>
      </c>
      <c r="AB534" s="31">
        <v>0</v>
      </c>
      <c r="AC534" s="31">
        <v>0</v>
      </c>
      <c r="AD534" s="31">
        <v>0</v>
      </c>
      <c r="AE534" s="16" t="s">
        <v>41</v>
      </c>
      <c r="AF534" s="27">
        <v>20000</v>
      </c>
      <c r="AG534" s="27">
        <v>0</v>
      </c>
      <c r="AH534" s="27">
        <v>0</v>
      </c>
      <c r="AI534" s="27">
        <v>0</v>
      </c>
      <c r="AJ534" s="27">
        <v>20000</v>
      </c>
      <c r="AK534" s="27">
        <v>0</v>
      </c>
      <c r="AL534" s="27">
        <v>0</v>
      </c>
      <c r="AM534" s="15">
        <v>0</v>
      </c>
      <c r="AN534" s="15">
        <v>0</v>
      </c>
      <c r="AO534" s="15">
        <v>0</v>
      </c>
      <c r="AP534" s="15">
        <v>0</v>
      </c>
      <c r="AQ534" s="13"/>
      <c r="AR534" s="12">
        <f t="shared" si="189"/>
        <v>0</v>
      </c>
      <c r="AS534" s="12">
        <f t="shared" si="190"/>
        <v>0</v>
      </c>
      <c r="AT534" s="12" t="str">
        <f t="shared" si="202"/>
        <v>B1</v>
      </c>
      <c r="AU534" s="9">
        <f t="shared" si="203"/>
        <v>8</v>
      </c>
      <c r="AV534" s="4">
        <f t="shared" si="191"/>
        <v>1</v>
      </c>
      <c r="AW534" s="4">
        <f t="shared" si="192"/>
        <v>1</v>
      </c>
      <c r="AX534" s="4">
        <f t="shared" si="193"/>
        <v>1</v>
      </c>
      <c r="AY534" s="4">
        <f t="shared" si="194"/>
        <v>1</v>
      </c>
      <c r="AZ534" s="4">
        <f t="shared" si="195"/>
        <v>0</v>
      </c>
      <c r="BA534" s="4">
        <f t="shared" si="196"/>
        <v>1</v>
      </c>
      <c r="BB534" s="4">
        <f t="shared" si="197"/>
        <v>1</v>
      </c>
      <c r="BC534" s="7">
        <f t="shared" si="198"/>
        <v>0</v>
      </c>
      <c r="BD534" s="7">
        <f t="shared" si="204"/>
        <v>1</v>
      </c>
      <c r="BE534" s="7">
        <f t="shared" si="205"/>
        <v>0</v>
      </c>
      <c r="BF534" s="7">
        <f t="shared" si="206"/>
        <v>0</v>
      </c>
      <c r="BG534" s="7">
        <f t="shared" si="207"/>
        <v>1</v>
      </c>
      <c r="BH534" s="4">
        <f t="shared" si="208"/>
        <v>1</v>
      </c>
      <c r="BI534" s="4">
        <f t="shared" si="199"/>
        <v>1</v>
      </c>
      <c r="BJ534" s="4">
        <f t="shared" si="200"/>
        <v>0</v>
      </c>
      <c r="BK534" s="4">
        <f t="shared" si="201"/>
        <v>1</v>
      </c>
    </row>
    <row r="535" spans="1:63" ht="90" customHeight="1" x14ac:dyDescent="0.25">
      <c r="A535" s="17" t="s">
        <v>440</v>
      </c>
      <c r="B535" s="23" t="s">
        <v>441</v>
      </c>
      <c r="C535" s="23" t="s">
        <v>570</v>
      </c>
      <c r="D535" s="18"/>
      <c r="E535" s="23" t="s">
        <v>571</v>
      </c>
      <c r="F535" s="24" t="s">
        <v>2851</v>
      </c>
      <c r="G535" s="24" t="s">
        <v>572</v>
      </c>
      <c r="H535" s="14" t="s">
        <v>2893</v>
      </c>
      <c r="I535" s="24" t="s">
        <v>446</v>
      </c>
      <c r="J535" s="24" t="s">
        <v>534</v>
      </c>
      <c r="K535" s="14" t="s">
        <v>2115</v>
      </c>
      <c r="L535" s="14" t="s">
        <v>2117</v>
      </c>
      <c r="M535" s="14" t="s">
        <v>2130</v>
      </c>
      <c r="N535" s="14" t="s">
        <v>110</v>
      </c>
      <c r="O535" s="25" t="s">
        <v>439</v>
      </c>
      <c r="P535" s="142" t="s">
        <v>3065</v>
      </c>
      <c r="Q535" s="14" t="s">
        <v>45</v>
      </c>
      <c r="R535" s="22"/>
      <c r="S535" s="26">
        <v>974878</v>
      </c>
      <c r="T535" s="26">
        <v>0</v>
      </c>
      <c r="U535" s="26">
        <v>0</v>
      </c>
      <c r="V535" s="26">
        <v>0</v>
      </c>
      <c r="W535" s="26">
        <v>0</v>
      </c>
      <c r="X535" s="26">
        <v>0</v>
      </c>
      <c r="Y535" s="26">
        <v>0</v>
      </c>
      <c r="Z535" s="26">
        <v>0</v>
      </c>
      <c r="AA535" s="31">
        <v>0</v>
      </c>
      <c r="AB535" s="31">
        <v>0</v>
      </c>
      <c r="AC535" s="31">
        <v>0</v>
      </c>
      <c r="AD535" s="31">
        <v>0</v>
      </c>
      <c r="AE535" s="16" t="s">
        <v>41</v>
      </c>
      <c r="AF535" s="27">
        <v>0</v>
      </c>
      <c r="AG535" s="27">
        <v>0</v>
      </c>
      <c r="AH535" s="27">
        <v>0</v>
      </c>
      <c r="AI535" s="27">
        <v>0</v>
      </c>
      <c r="AJ535" s="27">
        <v>0</v>
      </c>
      <c r="AK535" s="27">
        <v>0</v>
      </c>
      <c r="AL535" s="27">
        <v>0</v>
      </c>
      <c r="AM535" s="15">
        <v>0</v>
      </c>
      <c r="AN535" s="15">
        <v>0</v>
      </c>
      <c r="AO535" s="15">
        <v>0</v>
      </c>
      <c r="AP535" s="15">
        <v>0</v>
      </c>
      <c r="AQ535" s="13"/>
      <c r="AR535" s="12">
        <f t="shared" si="189"/>
        <v>0</v>
      </c>
      <c r="AS535" s="12">
        <f t="shared" si="190"/>
        <v>0</v>
      </c>
      <c r="AT535" s="12" t="str">
        <f t="shared" si="202"/>
        <v>B3</v>
      </c>
      <c r="AU535" s="9">
        <f t="shared" si="203"/>
        <v>5</v>
      </c>
      <c r="AV535" s="4">
        <f t="shared" si="191"/>
        <v>0</v>
      </c>
      <c r="AW535" s="4">
        <f t="shared" si="192"/>
        <v>1</v>
      </c>
      <c r="AX535" s="4">
        <f t="shared" si="193"/>
        <v>1</v>
      </c>
      <c r="AY535" s="4">
        <f t="shared" si="194"/>
        <v>0</v>
      </c>
      <c r="AZ535" s="4">
        <f t="shared" si="195"/>
        <v>0</v>
      </c>
      <c r="BA535" s="4">
        <f t="shared" si="196"/>
        <v>1</v>
      </c>
      <c r="BB535" s="4">
        <f t="shared" si="197"/>
        <v>1</v>
      </c>
      <c r="BC535" s="7">
        <f t="shared" si="198"/>
        <v>0</v>
      </c>
      <c r="BD535" s="7">
        <f t="shared" si="204"/>
        <v>1</v>
      </c>
      <c r="BE535" s="7">
        <f t="shared" si="205"/>
        <v>0</v>
      </c>
      <c r="BF535" s="7">
        <f t="shared" si="206"/>
        <v>0</v>
      </c>
      <c r="BG535" s="7">
        <f t="shared" si="207"/>
        <v>1</v>
      </c>
      <c r="BH535" s="4">
        <f t="shared" si="208"/>
        <v>1</v>
      </c>
      <c r="BI535" s="4">
        <f t="shared" si="199"/>
        <v>0</v>
      </c>
      <c r="BJ535" s="4">
        <f t="shared" si="200"/>
        <v>0</v>
      </c>
      <c r="BK535" s="4">
        <f t="shared" si="201"/>
        <v>0</v>
      </c>
    </row>
    <row r="536" spans="1:63" ht="90" customHeight="1" x14ac:dyDescent="0.25">
      <c r="A536" s="17" t="s">
        <v>440</v>
      </c>
      <c r="B536" s="23" t="s">
        <v>441</v>
      </c>
      <c r="C536" s="23" t="s">
        <v>573</v>
      </c>
      <c r="D536" s="18"/>
      <c r="E536" s="23" t="s">
        <v>574</v>
      </c>
      <c r="F536" s="24" t="s">
        <v>2851</v>
      </c>
      <c r="G536" s="24" t="s">
        <v>572</v>
      </c>
      <c r="H536" s="14"/>
      <c r="I536" s="24" t="s">
        <v>446</v>
      </c>
      <c r="J536" s="24" t="s">
        <v>534</v>
      </c>
      <c r="K536" s="14" t="s">
        <v>2115</v>
      </c>
      <c r="L536" s="14" t="s">
        <v>2117</v>
      </c>
      <c r="M536" s="14" t="s">
        <v>2130</v>
      </c>
      <c r="N536" s="14" t="s">
        <v>110</v>
      </c>
      <c r="O536" s="25" t="s">
        <v>439</v>
      </c>
      <c r="P536" s="142" t="s">
        <v>3065</v>
      </c>
      <c r="Q536" s="14" t="s">
        <v>45</v>
      </c>
      <c r="R536" s="22"/>
      <c r="S536" s="26">
        <v>1290900</v>
      </c>
      <c r="T536" s="26">
        <v>0</v>
      </c>
      <c r="U536" s="26">
        <v>0</v>
      </c>
      <c r="V536" s="26">
        <v>0</v>
      </c>
      <c r="W536" s="26">
        <v>0</v>
      </c>
      <c r="X536" s="26">
        <v>0</v>
      </c>
      <c r="Y536" s="26">
        <v>0</v>
      </c>
      <c r="Z536" s="26">
        <v>0</v>
      </c>
      <c r="AA536" s="31">
        <v>0</v>
      </c>
      <c r="AB536" s="31">
        <v>0</v>
      </c>
      <c r="AC536" s="31">
        <v>0</v>
      </c>
      <c r="AD536" s="31">
        <v>0</v>
      </c>
      <c r="AE536" s="16" t="s">
        <v>41</v>
      </c>
      <c r="AF536" s="27">
        <v>0</v>
      </c>
      <c r="AG536" s="27">
        <v>0</v>
      </c>
      <c r="AH536" s="27">
        <v>0</v>
      </c>
      <c r="AI536" s="27">
        <v>0</v>
      </c>
      <c r="AJ536" s="27">
        <v>0</v>
      </c>
      <c r="AK536" s="27">
        <v>0</v>
      </c>
      <c r="AL536" s="27">
        <v>0</v>
      </c>
      <c r="AM536" s="15">
        <v>0</v>
      </c>
      <c r="AN536" s="15">
        <v>0</v>
      </c>
      <c r="AO536" s="15">
        <v>0</v>
      </c>
      <c r="AP536" s="15">
        <v>0</v>
      </c>
      <c r="AQ536" s="13"/>
      <c r="AR536" s="12">
        <f t="shared" si="189"/>
        <v>0</v>
      </c>
      <c r="AS536" s="12">
        <f t="shared" si="190"/>
        <v>1</v>
      </c>
      <c r="AT536" s="12" t="str">
        <f t="shared" si="202"/>
        <v>B3</v>
      </c>
      <c r="AU536" s="9">
        <f t="shared" si="203"/>
        <v>4</v>
      </c>
      <c r="AV536" s="4">
        <f t="shared" si="191"/>
        <v>0</v>
      </c>
      <c r="AW536" s="4">
        <f t="shared" si="192"/>
        <v>1</v>
      </c>
      <c r="AX536" s="4">
        <f t="shared" si="193"/>
        <v>1</v>
      </c>
      <c r="AY536" s="4">
        <f t="shared" si="194"/>
        <v>0</v>
      </c>
      <c r="AZ536" s="4">
        <f t="shared" si="195"/>
        <v>0</v>
      </c>
      <c r="BA536" s="4">
        <f t="shared" si="196"/>
        <v>0</v>
      </c>
      <c r="BB536" s="4">
        <f t="shared" si="197"/>
        <v>0</v>
      </c>
      <c r="BC536" s="7">
        <f t="shared" si="198"/>
        <v>0</v>
      </c>
      <c r="BD536" s="7">
        <f t="shared" si="204"/>
        <v>1</v>
      </c>
      <c r="BE536" s="7">
        <f t="shared" si="205"/>
        <v>0</v>
      </c>
      <c r="BF536" s="7">
        <f t="shared" si="206"/>
        <v>0</v>
      </c>
      <c r="BG536" s="7">
        <f t="shared" si="207"/>
        <v>1</v>
      </c>
      <c r="BH536" s="4">
        <f t="shared" si="208"/>
        <v>1</v>
      </c>
      <c r="BI536" s="4">
        <f t="shared" si="199"/>
        <v>0</v>
      </c>
      <c r="BJ536" s="4">
        <f t="shared" si="200"/>
        <v>0</v>
      </c>
      <c r="BK536" s="4">
        <f t="shared" si="201"/>
        <v>0</v>
      </c>
    </row>
    <row r="537" spans="1:63" ht="90" customHeight="1" x14ac:dyDescent="0.25">
      <c r="A537" s="17" t="s">
        <v>440</v>
      </c>
      <c r="B537" s="23" t="s">
        <v>441</v>
      </c>
      <c r="C537" s="23" t="s">
        <v>582</v>
      </c>
      <c r="D537" s="25"/>
      <c r="E537" s="23" t="s">
        <v>583</v>
      </c>
      <c r="F537" s="24" t="s">
        <v>2857</v>
      </c>
      <c r="G537" s="24" t="s">
        <v>579</v>
      </c>
      <c r="H537" s="14"/>
      <c r="I537" s="24" t="s">
        <v>446</v>
      </c>
      <c r="J537" s="24" t="s">
        <v>517</v>
      </c>
      <c r="K537" s="14" t="s">
        <v>2115</v>
      </c>
      <c r="L537" s="25" t="s">
        <v>2116</v>
      </c>
      <c r="M537" s="25" t="s">
        <v>2125</v>
      </c>
      <c r="N537" s="14" t="s">
        <v>110</v>
      </c>
      <c r="O537" s="25" t="s">
        <v>439</v>
      </c>
      <c r="P537" s="142" t="s">
        <v>3065</v>
      </c>
      <c r="Q537" s="14" t="s">
        <v>111</v>
      </c>
      <c r="R537" s="22"/>
      <c r="S537" s="26">
        <v>8215070</v>
      </c>
      <c r="T537" s="26">
        <v>0</v>
      </c>
      <c r="U537" s="26">
        <v>0</v>
      </c>
      <c r="V537" s="26">
        <v>410753.5</v>
      </c>
      <c r="W537" s="26">
        <v>0</v>
      </c>
      <c r="X537" s="26">
        <v>0</v>
      </c>
      <c r="Y537" s="26">
        <v>0</v>
      </c>
      <c r="Z537" s="26">
        <v>0</v>
      </c>
      <c r="AA537" s="31">
        <v>0</v>
      </c>
      <c r="AB537" s="31">
        <v>0</v>
      </c>
      <c r="AC537" s="31">
        <v>0</v>
      </c>
      <c r="AD537" s="31">
        <v>0</v>
      </c>
      <c r="AE537" s="16" t="s">
        <v>41</v>
      </c>
      <c r="AF537" s="26">
        <v>0</v>
      </c>
      <c r="AG537" s="26">
        <v>0</v>
      </c>
      <c r="AH537" s="26">
        <v>0</v>
      </c>
      <c r="AI537" s="26">
        <v>0</v>
      </c>
      <c r="AJ537" s="26">
        <v>0</v>
      </c>
      <c r="AK537" s="26">
        <v>0</v>
      </c>
      <c r="AL537" s="26">
        <v>0</v>
      </c>
      <c r="AM537" s="15">
        <v>0</v>
      </c>
      <c r="AN537" s="15">
        <v>0</v>
      </c>
      <c r="AO537" s="15">
        <v>0</v>
      </c>
      <c r="AP537" s="15">
        <v>0</v>
      </c>
      <c r="AQ537" s="13" t="s">
        <v>2855</v>
      </c>
      <c r="AR537" s="12">
        <f t="shared" si="189"/>
        <v>0</v>
      </c>
      <c r="AS537" s="12">
        <f t="shared" si="190"/>
        <v>1</v>
      </c>
      <c r="AT537" s="12" t="str">
        <f t="shared" si="202"/>
        <v>A2</v>
      </c>
      <c r="AU537" s="9">
        <f t="shared" si="203"/>
        <v>5</v>
      </c>
      <c r="AV537" s="4">
        <f t="shared" si="191"/>
        <v>0</v>
      </c>
      <c r="AW537" s="4">
        <f t="shared" si="192"/>
        <v>1</v>
      </c>
      <c r="AX537" s="4">
        <f t="shared" si="193"/>
        <v>1</v>
      </c>
      <c r="AY537" s="4">
        <f t="shared" si="194"/>
        <v>0</v>
      </c>
      <c r="AZ537" s="4">
        <f t="shared" si="195"/>
        <v>0</v>
      </c>
      <c r="BA537" s="4">
        <f t="shared" si="196"/>
        <v>0</v>
      </c>
      <c r="BB537" s="4">
        <f t="shared" si="197"/>
        <v>0</v>
      </c>
      <c r="BC537" s="7">
        <f t="shared" si="198"/>
        <v>0</v>
      </c>
      <c r="BD537" s="7">
        <f t="shared" si="204"/>
        <v>1</v>
      </c>
      <c r="BE537" s="7">
        <f t="shared" si="205"/>
        <v>0</v>
      </c>
      <c r="BF537" s="7">
        <f t="shared" si="206"/>
        <v>0</v>
      </c>
      <c r="BG537" s="7">
        <f t="shared" si="207"/>
        <v>1</v>
      </c>
      <c r="BH537" s="4">
        <f t="shared" si="208"/>
        <v>1</v>
      </c>
      <c r="BI537" s="4">
        <f t="shared" si="199"/>
        <v>1</v>
      </c>
      <c r="BJ537" s="4">
        <f t="shared" si="200"/>
        <v>1</v>
      </c>
      <c r="BK537" s="4">
        <f t="shared" si="201"/>
        <v>0</v>
      </c>
    </row>
    <row r="538" spans="1:63" ht="90" customHeight="1" x14ac:dyDescent="0.25">
      <c r="A538" s="17" t="s">
        <v>440</v>
      </c>
      <c r="B538" s="23" t="s">
        <v>441</v>
      </c>
      <c r="C538" s="23" t="s">
        <v>580</v>
      </c>
      <c r="D538" s="25"/>
      <c r="E538" s="23" t="s">
        <v>581</v>
      </c>
      <c r="F538" s="24" t="s">
        <v>2856</v>
      </c>
      <c r="G538" s="24" t="s">
        <v>579</v>
      </c>
      <c r="H538" s="14"/>
      <c r="I538" s="24" t="s">
        <v>446</v>
      </c>
      <c r="J538" s="24" t="s">
        <v>517</v>
      </c>
      <c r="K538" s="14" t="s">
        <v>2115</v>
      </c>
      <c r="L538" s="25" t="s">
        <v>2116</v>
      </c>
      <c r="M538" s="25" t="s">
        <v>2125</v>
      </c>
      <c r="N538" s="14" t="s">
        <v>110</v>
      </c>
      <c r="O538" s="25" t="s">
        <v>439</v>
      </c>
      <c r="P538" s="142" t="s">
        <v>3065</v>
      </c>
      <c r="Q538" s="14" t="s">
        <v>111</v>
      </c>
      <c r="R538" s="22"/>
      <c r="S538" s="26">
        <v>9012686</v>
      </c>
      <c r="T538" s="26">
        <v>0</v>
      </c>
      <c r="U538" s="26">
        <v>0</v>
      </c>
      <c r="V538" s="26">
        <v>450634.3</v>
      </c>
      <c r="W538" s="26">
        <v>0</v>
      </c>
      <c r="X538" s="26">
        <v>0</v>
      </c>
      <c r="Y538" s="26">
        <v>0</v>
      </c>
      <c r="Z538" s="26">
        <v>0</v>
      </c>
      <c r="AA538" s="31">
        <v>0</v>
      </c>
      <c r="AB538" s="31">
        <v>0</v>
      </c>
      <c r="AC538" s="31">
        <v>0</v>
      </c>
      <c r="AD538" s="31">
        <v>0</v>
      </c>
      <c r="AE538" s="16" t="s">
        <v>41</v>
      </c>
      <c r="AF538" s="26">
        <v>0</v>
      </c>
      <c r="AG538" s="26">
        <v>0</v>
      </c>
      <c r="AH538" s="26">
        <v>0</v>
      </c>
      <c r="AI538" s="26">
        <v>0</v>
      </c>
      <c r="AJ538" s="26">
        <v>0</v>
      </c>
      <c r="AK538" s="26">
        <v>0</v>
      </c>
      <c r="AL538" s="26">
        <v>0</v>
      </c>
      <c r="AM538" s="15">
        <v>0</v>
      </c>
      <c r="AN538" s="15">
        <v>0</v>
      </c>
      <c r="AO538" s="15">
        <v>0</v>
      </c>
      <c r="AP538" s="15">
        <v>0</v>
      </c>
      <c r="AQ538" s="13" t="s">
        <v>2855</v>
      </c>
      <c r="AR538" s="12">
        <f t="shared" si="189"/>
        <v>0</v>
      </c>
      <c r="AS538" s="12">
        <f t="shared" si="190"/>
        <v>1</v>
      </c>
      <c r="AT538" s="12" t="str">
        <f t="shared" si="202"/>
        <v>A2</v>
      </c>
      <c r="AU538" s="9">
        <f t="shared" si="203"/>
        <v>5</v>
      </c>
      <c r="AV538" s="4">
        <f t="shared" si="191"/>
        <v>0</v>
      </c>
      <c r="AW538" s="4">
        <f t="shared" si="192"/>
        <v>1</v>
      </c>
      <c r="AX538" s="4">
        <f t="shared" si="193"/>
        <v>1</v>
      </c>
      <c r="AY538" s="4">
        <f t="shared" si="194"/>
        <v>0</v>
      </c>
      <c r="AZ538" s="4">
        <f t="shared" si="195"/>
        <v>0</v>
      </c>
      <c r="BA538" s="4">
        <f t="shared" si="196"/>
        <v>0</v>
      </c>
      <c r="BB538" s="4">
        <f t="shared" si="197"/>
        <v>0</v>
      </c>
      <c r="BC538" s="7">
        <f t="shared" si="198"/>
        <v>0</v>
      </c>
      <c r="BD538" s="7">
        <f t="shared" si="204"/>
        <v>1</v>
      </c>
      <c r="BE538" s="7">
        <f t="shared" si="205"/>
        <v>0</v>
      </c>
      <c r="BF538" s="7">
        <f t="shared" si="206"/>
        <v>0</v>
      </c>
      <c r="BG538" s="7">
        <f t="shared" si="207"/>
        <v>1</v>
      </c>
      <c r="BH538" s="4">
        <f t="shared" si="208"/>
        <v>1</v>
      </c>
      <c r="BI538" s="4">
        <f t="shared" si="199"/>
        <v>1</v>
      </c>
      <c r="BJ538" s="4">
        <f t="shared" si="200"/>
        <v>1</v>
      </c>
      <c r="BK538" s="4">
        <f t="shared" si="201"/>
        <v>0</v>
      </c>
    </row>
    <row r="539" spans="1:63" ht="90" customHeight="1" x14ac:dyDescent="0.25">
      <c r="A539" s="17" t="s">
        <v>440</v>
      </c>
      <c r="B539" s="23" t="s">
        <v>441</v>
      </c>
      <c r="C539" s="23" t="s">
        <v>577</v>
      </c>
      <c r="D539" s="18"/>
      <c r="E539" s="23" t="s">
        <v>578</v>
      </c>
      <c r="F539" s="24" t="s">
        <v>2854</v>
      </c>
      <c r="G539" s="24" t="s">
        <v>579</v>
      </c>
      <c r="H539" s="14"/>
      <c r="I539" s="24" t="s">
        <v>446</v>
      </c>
      <c r="J539" s="24" t="s">
        <v>517</v>
      </c>
      <c r="K539" s="14" t="s">
        <v>2115</v>
      </c>
      <c r="L539" s="25" t="s">
        <v>2116</v>
      </c>
      <c r="M539" s="25" t="s">
        <v>2125</v>
      </c>
      <c r="N539" s="14" t="s">
        <v>110</v>
      </c>
      <c r="O539" s="25" t="s">
        <v>439</v>
      </c>
      <c r="P539" s="142" t="s">
        <v>3065</v>
      </c>
      <c r="Q539" s="25" t="s">
        <v>111</v>
      </c>
      <c r="R539" s="30"/>
      <c r="S539" s="26">
        <v>4429941</v>
      </c>
      <c r="T539" s="26">
        <v>0</v>
      </c>
      <c r="U539" s="26">
        <v>0</v>
      </c>
      <c r="V539" s="26">
        <v>221497.05</v>
      </c>
      <c r="W539" s="26">
        <v>0</v>
      </c>
      <c r="X539" s="26">
        <v>0</v>
      </c>
      <c r="Y539" s="26">
        <v>0</v>
      </c>
      <c r="Z539" s="26">
        <v>0</v>
      </c>
      <c r="AA539" s="31">
        <v>0</v>
      </c>
      <c r="AB539" s="31">
        <v>0</v>
      </c>
      <c r="AC539" s="31">
        <v>0</v>
      </c>
      <c r="AD539" s="31">
        <v>0</v>
      </c>
      <c r="AE539" s="16" t="s">
        <v>41</v>
      </c>
      <c r="AF539" s="27">
        <v>0</v>
      </c>
      <c r="AG539" s="27">
        <v>0</v>
      </c>
      <c r="AH539" s="27">
        <v>0</v>
      </c>
      <c r="AI539" s="27">
        <v>0</v>
      </c>
      <c r="AJ539" s="27">
        <v>0</v>
      </c>
      <c r="AK539" s="27">
        <v>0</v>
      </c>
      <c r="AL539" s="27">
        <v>0</v>
      </c>
      <c r="AM539" s="15">
        <v>0</v>
      </c>
      <c r="AN539" s="15">
        <v>0</v>
      </c>
      <c r="AO539" s="15">
        <v>0</v>
      </c>
      <c r="AP539" s="15">
        <v>0</v>
      </c>
      <c r="AQ539" s="13" t="s">
        <v>2855</v>
      </c>
      <c r="AR539" s="12">
        <f t="shared" si="189"/>
        <v>0</v>
      </c>
      <c r="AS539" s="12">
        <f t="shared" si="190"/>
        <v>1</v>
      </c>
      <c r="AT539" s="12" t="str">
        <f t="shared" si="202"/>
        <v>A2</v>
      </c>
      <c r="AU539" s="9">
        <f t="shared" si="203"/>
        <v>5</v>
      </c>
      <c r="AV539" s="4">
        <f t="shared" si="191"/>
        <v>0</v>
      </c>
      <c r="AW539" s="4">
        <f t="shared" si="192"/>
        <v>1</v>
      </c>
      <c r="AX539" s="4">
        <f t="shared" si="193"/>
        <v>1</v>
      </c>
      <c r="AY539" s="4">
        <f t="shared" si="194"/>
        <v>0</v>
      </c>
      <c r="AZ539" s="4">
        <f t="shared" si="195"/>
        <v>0</v>
      </c>
      <c r="BA539" s="4">
        <f t="shared" si="196"/>
        <v>0</v>
      </c>
      <c r="BB539" s="4">
        <f t="shared" si="197"/>
        <v>0</v>
      </c>
      <c r="BC539" s="7">
        <f t="shared" si="198"/>
        <v>0</v>
      </c>
      <c r="BD539" s="7">
        <f t="shared" si="204"/>
        <v>1</v>
      </c>
      <c r="BE539" s="7">
        <f t="shared" si="205"/>
        <v>0</v>
      </c>
      <c r="BF539" s="7">
        <f t="shared" si="206"/>
        <v>0</v>
      </c>
      <c r="BG539" s="7">
        <f t="shared" si="207"/>
        <v>1</v>
      </c>
      <c r="BH539" s="4">
        <f t="shared" si="208"/>
        <v>1</v>
      </c>
      <c r="BI539" s="4">
        <f t="shared" si="199"/>
        <v>1</v>
      </c>
      <c r="BJ539" s="4">
        <f t="shared" si="200"/>
        <v>1</v>
      </c>
      <c r="BK539" s="4">
        <f t="shared" si="201"/>
        <v>0</v>
      </c>
    </row>
    <row r="540" spans="1:63" ht="90" customHeight="1" x14ac:dyDescent="0.25">
      <c r="A540" s="17" t="s">
        <v>440</v>
      </c>
      <c r="B540" s="23" t="s">
        <v>441</v>
      </c>
      <c r="C540" s="23" t="s">
        <v>575</v>
      </c>
      <c r="D540" s="18"/>
      <c r="E540" s="23" t="s">
        <v>576</v>
      </c>
      <c r="F540" s="24" t="s">
        <v>2852</v>
      </c>
      <c r="G540" s="24" t="s">
        <v>572</v>
      </c>
      <c r="H540" s="14" t="s">
        <v>2893</v>
      </c>
      <c r="I540" s="24" t="s">
        <v>446</v>
      </c>
      <c r="J540" s="24" t="s">
        <v>534</v>
      </c>
      <c r="K540" s="14" t="s">
        <v>2115</v>
      </c>
      <c r="L540" s="14" t="s">
        <v>2117</v>
      </c>
      <c r="M540" s="14" t="s">
        <v>2130</v>
      </c>
      <c r="N540" s="14" t="s">
        <v>110</v>
      </c>
      <c r="O540" s="25" t="s">
        <v>439</v>
      </c>
      <c r="P540" s="142" t="s">
        <v>3065</v>
      </c>
      <c r="Q540" s="14" t="s">
        <v>111</v>
      </c>
      <c r="R540" s="22"/>
      <c r="S540" s="26">
        <v>800000</v>
      </c>
      <c r="T540" s="26">
        <v>0</v>
      </c>
      <c r="U540" s="26">
        <v>0</v>
      </c>
      <c r="V540" s="26">
        <v>120000</v>
      </c>
      <c r="W540" s="26">
        <v>120000</v>
      </c>
      <c r="X540" s="26">
        <v>0</v>
      </c>
      <c r="Y540" s="26">
        <v>0</v>
      </c>
      <c r="Z540" s="26">
        <v>0</v>
      </c>
      <c r="AA540" s="31">
        <v>0</v>
      </c>
      <c r="AB540" s="31">
        <v>0</v>
      </c>
      <c r="AC540" s="31">
        <v>0</v>
      </c>
      <c r="AD540" s="31">
        <v>0</v>
      </c>
      <c r="AE540" s="16" t="s">
        <v>41</v>
      </c>
      <c r="AF540" s="27">
        <v>0</v>
      </c>
      <c r="AG540" s="27">
        <v>0</v>
      </c>
      <c r="AH540" s="27">
        <v>0</v>
      </c>
      <c r="AI540" s="27">
        <v>0</v>
      </c>
      <c r="AJ540" s="27">
        <v>0</v>
      </c>
      <c r="AK540" s="27">
        <v>0</v>
      </c>
      <c r="AL540" s="27">
        <v>0</v>
      </c>
      <c r="AM540" s="15">
        <v>0</v>
      </c>
      <c r="AN540" s="15">
        <v>0</v>
      </c>
      <c r="AO540" s="15">
        <v>0</v>
      </c>
      <c r="AP540" s="15">
        <v>0</v>
      </c>
      <c r="AQ540" s="13" t="s">
        <v>2853</v>
      </c>
      <c r="AR540" s="12">
        <f t="shared" si="189"/>
        <v>0</v>
      </c>
      <c r="AS540" s="12">
        <f t="shared" si="190"/>
        <v>0</v>
      </c>
      <c r="AT540" s="12" t="str">
        <f t="shared" si="202"/>
        <v>B3</v>
      </c>
      <c r="AU540" s="9">
        <f t="shared" si="203"/>
        <v>6</v>
      </c>
      <c r="AV540" s="4">
        <f t="shared" si="191"/>
        <v>0</v>
      </c>
      <c r="AW540" s="4">
        <f t="shared" si="192"/>
        <v>1</v>
      </c>
      <c r="AX540" s="4">
        <f t="shared" si="193"/>
        <v>1</v>
      </c>
      <c r="AY540" s="4">
        <f t="shared" si="194"/>
        <v>0</v>
      </c>
      <c r="AZ540" s="4">
        <f t="shared" si="195"/>
        <v>0</v>
      </c>
      <c r="BA540" s="4">
        <f t="shared" si="196"/>
        <v>1</v>
      </c>
      <c r="BB540" s="4">
        <f t="shared" si="197"/>
        <v>1</v>
      </c>
      <c r="BC540" s="7">
        <f t="shared" si="198"/>
        <v>0</v>
      </c>
      <c r="BD540" s="7">
        <f t="shared" si="204"/>
        <v>1</v>
      </c>
      <c r="BE540" s="7">
        <f t="shared" si="205"/>
        <v>0</v>
      </c>
      <c r="BF540" s="7">
        <f t="shared" si="206"/>
        <v>0</v>
      </c>
      <c r="BG540" s="7">
        <f t="shared" si="207"/>
        <v>1</v>
      </c>
      <c r="BH540" s="4">
        <f t="shared" si="208"/>
        <v>1</v>
      </c>
      <c r="BI540" s="4">
        <f t="shared" si="199"/>
        <v>1</v>
      </c>
      <c r="BJ540" s="4">
        <f t="shared" si="200"/>
        <v>1</v>
      </c>
      <c r="BK540" s="4">
        <f t="shared" si="201"/>
        <v>0</v>
      </c>
    </row>
    <row r="541" spans="1:63" ht="89.25" customHeight="1" x14ac:dyDescent="0.25">
      <c r="A541" s="17" t="s">
        <v>378</v>
      </c>
      <c r="B541" s="23" t="s">
        <v>379</v>
      </c>
      <c r="C541" s="23" t="s">
        <v>427</v>
      </c>
      <c r="D541" s="18" t="s">
        <v>2262</v>
      </c>
      <c r="E541" s="23" t="s">
        <v>428</v>
      </c>
      <c r="F541" s="24"/>
      <c r="G541" s="24"/>
      <c r="H541" s="14" t="s">
        <v>2893</v>
      </c>
      <c r="I541" s="24"/>
      <c r="J541" s="24"/>
      <c r="K541" s="14" t="s">
        <v>2115</v>
      </c>
      <c r="L541" s="14" t="s">
        <v>2117</v>
      </c>
      <c r="M541" s="14" t="s">
        <v>2130</v>
      </c>
      <c r="N541" s="25" t="s">
        <v>1676</v>
      </c>
      <c r="O541" s="25" t="s">
        <v>44</v>
      </c>
      <c r="P541" s="142" t="s">
        <v>3065</v>
      </c>
      <c r="Q541" s="14" t="s">
        <v>111</v>
      </c>
      <c r="R541" s="30">
        <v>1</v>
      </c>
      <c r="S541" s="31">
        <v>25000</v>
      </c>
      <c r="T541" s="31">
        <v>0</v>
      </c>
      <c r="U541" s="31">
        <v>25000</v>
      </c>
      <c r="V541" s="31">
        <v>0</v>
      </c>
      <c r="W541" s="31">
        <v>0</v>
      </c>
      <c r="X541" s="31">
        <v>0</v>
      </c>
      <c r="Y541" s="31">
        <v>0</v>
      </c>
      <c r="Z541" s="31">
        <v>0</v>
      </c>
      <c r="AA541" s="31">
        <v>0</v>
      </c>
      <c r="AB541" s="31">
        <v>0</v>
      </c>
      <c r="AC541" s="31">
        <v>0</v>
      </c>
      <c r="AD541" s="31">
        <v>0</v>
      </c>
      <c r="AE541" s="16" t="s">
        <v>41</v>
      </c>
      <c r="AF541" s="15">
        <v>0</v>
      </c>
      <c r="AG541" s="15">
        <v>0</v>
      </c>
      <c r="AH541" s="15">
        <v>0</v>
      </c>
      <c r="AI541" s="15">
        <v>0</v>
      </c>
      <c r="AJ541" s="15">
        <v>0</v>
      </c>
      <c r="AK541" s="15">
        <v>0</v>
      </c>
      <c r="AL541" s="15">
        <v>0</v>
      </c>
      <c r="AM541" s="15">
        <v>0</v>
      </c>
      <c r="AN541" s="15">
        <v>0</v>
      </c>
      <c r="AO541" s="15">
        <v>0</v>
      </c>
      <c r="AP541" s="15">
        <v>0</v>
      </c>
      <c r="AQ541" s="13"/>
      <c r="AR541" s="12">
        <f t="shared" si="189"/>
        <v>1</v>
      </c>
      <c r="AS541" s="12">
        <f t="shared" si="190"/>
        <v>0</v>
      </c>
      <c r="AT541" s="12" t="str">
        <f t="shared" si="202"/>
        <v>B3</v>
      </c>
      <c r="AU541" s="9">
        <f t="shared" si="203"/>
        <v>7</v>
      </c>
      <c r="AV541" s="4">
        <f t="shared" si="191"/>
        <v>1</v>
      </c>
      <c r="AW541" s="4">
        <f t="shared" si="192"/>
        <v>1</v>
      </c>
      <c r="AX541" s="4">
        <f t="shared" si="193"/>
        <v>1</v>
      </c>
      <c r="AY541" s="4">
        <f t="shared" si="194"/>
        <v>1</v>
      </c>
      <c r="AZ541" s="4">
        <f t="shared" si="195"/>
        <v>0</v>
      </c>
      <c r="BA541" s="4">
        <f t="shared" si="196"/>
        <v>1</v>
      </c>
      <c r="BB541" s="4">
        <f t="shared" si="197"/>
        <v>1</v>
      </c>
      <c r="BC541" s="7">
        <f t="shared" si="198"/>
        <v>0</v>
      </c>
      <c r="BD541" s="7">
        <f t="shared" si="204"/>
        <v>1</v>
      </c>
      <c r="BE541" s="7">
        <f t="shared" si="205"/>
        <v>0</v>
      </c>
      <c r="BF541" s="7">
        <f t="shared" si="206"/>
        <v>0</v>
      </c>
      <c r="BG541" s="7">
        <f t="shared" si="207"/>
        <v>1</v>
      </c>
      <c r="BH541" s="4">
        <f t="shared" si="208"/>
        <v>0</v>
      </c>
      <c r="BI541" s="4">
        <f t="shared" si="199"/>
        <v>1</v>
      </c>
      <c r="BJ541" s="4">
        <f t="shared" si="200"/>
        <v>1</v>
      </c>
      <c r="BK541" s="4">
        <f t="shared" si="201"/>
        <v>0</v>
      </c>
    </row>
    <row r="542" spans="1:63" ht="102" customHeight="1" x14ac:dyDescent="0.25">
      <c r="A542" s="17" t="s">
        <v>378</v>
      </c>
      <c r="B542" s="23" t="s">
        <v>379</v>
      </c>
      <c r="C542" s="23" t="s">
        <v>429</v>
      </c>
      <c r="D542" s="18" t="s">
        <v>2262</v>
      </c>
      <c r="E542" s="23" t="s">
        <v>430</v>
      </c>
      <c r="F542" s="24"/>
      <c r="G542" s="24"/>
      <c r="H542" s="14" t="s">
        <v>2893</v>
      </c>
      <c r="I542" s="24"/>
      <c r="J542" s="24"/>
      <c r="K542" s="14" t="s">
        <v>2115</v>
      </c>
      <c r="L542" s="25" t="s">
        <v>2119</v>
      </c>
      <c r="M542" s="25" t="s">
        <v>2966</v>
      </c>
      <c r="N542" s="25" t="s">
        <v>1676</v>
      </c>
      <c r="O542" s="25" t="s">
        <v>44</v>
      </c>
      <c r="P542" s="142" t="s">
        <v>3065</v>
      </c>
      <c r="Q542" s="14" t="s">
        <v>111</v>
      </c>
      <c r="R542" s="30">
        <v>1</v>
      </c>
      <c r="S542" s="31">
        <v>59699</v>
      </c>
      <c r="T542" s="31">
        <v>0</v>
      </c>
      <c r="U542" s="31">
        <v>59699</v>
      </c>
      <c r="V542" s="31">
        <v>0</v>
      </c>
      <c r="W542" s="31">
        <v>0</v>
      </c>
      <c r="X542" s="31">
        <v>0</v>
      </c>
      <c r="Y542" s="31">
        <v>0</v>
      </c>
      <c r="Z542" s="31">
        <v>0</v>
      </c>
      <c r="AA542" s="31">
        <v>0</v>
      </c>
      <c r="AB542" s="31">
        <v>0</v>
      </c>
      <c r="AC542" s="31">
        <v>0</v>
      </c>
      <c r="AD542" s="31">
        <v>0</v>
      </c>
      <c r="AE542" s="16" t="s">
        <v>41</v>
      </c>
      <c r="AF542" s="15">
        <v>0</v>
      </c>
      <c r="AG542" s="15">
        <v>0</v>
      </c>
      <c r="AH542" s="15">
        <v>0</v>
      </c>
      <c r="AI542" s="15">
        <v>0</v>
      </c>
      <c r="AJ542" s="15">
        <v>0</v>
      </c>
      <c r="AK542" s="15">
        <v>0</v>
      </c>
      <c r="AL542" s="15">
        <v>0</v>
      </c>
      <c r="AM542" s="15">
        <v>0</v>
      </c>
      <c r="AN542" s="15">
        <v>0</v>
      </c>
      <c r="AO542" s="15">
        <v>0</v>
      </c>
      <c r="AP542" s="15">
        <v>0</v>
      </c>
      <c r="AQ542" s="13"/>
      <c r="AR542" s="12">
        <f t="shared" si="189"/>
        <v>1</v>
      </c>
      <c r="AS542" s="12">
        <f t="shared" si="190"/>
        <v>0</v>
      </c>
      <c r="AT542" s="12" t="str">
        <f t="shared" si="202"/>
        <v>C9</v>
      </c>
      <c r="AU542" s="9">
        <f t="shared" si="203"/>
        <v>7</v>
      </c>
      <c r="AV542" s="4">
        <f t="shared" si="191"/>
        <v>1</v>
      </c>
      <c r="AW542" s="4">
        <f t="shared" si="192"/>
        <v>1</v>
      </c>
      <c r="AX542" s="4">
        <f t="shared" si="193"/>
        <v>1</v>
      </c>
      <c r="AY542" s="4">
        <f t="shared" si="194"/>
        <v>1</v>
      </c>
      <c r="AZ542" s="4">
        <f t="shared" si="195"/>
        <v>0</v>
      </c>
      <c r="BA542" s="4">
        <f t="shared" si="196"/>
        <v>1</v>
      </c>
      <c r="BB542" s="4">
        <f t="shared" si="197"/>
        <v>1</v>
      </c>
      <c r="BC542" s="7">
        <f t="shared" si="198"/>
        <v>0</v>
      </c>
      <c r="BD542" s="7">
        <f t="shared" si="204"/>
        <v>1</v>
      </c>
      <c r="BE542" s="7">
        <f t="shared" si="205"/>
        <v>0</v>
      </c>
      <c r="BF542" s="7">
        <f t="shared" si="206"/>
        <v>0</v>
      </c>
      <c r="BG542" s="7">
        <f t="shared" si="207"/>
        <v>1</v>
      </c>
      <c r="BH542" s="4">
        <f t="shared" si="208"/>
        <v>0</v>
      </c>
      <c r="BI542" s="4">
        <f t="shared" si="199"/>
        <v>1</v>
      </c>
      <c r="BJ542" s="4">
        <f t="shared" si="200"/>
        <v>1</v>
      </c>
      <c r="BK542" s="4">
        <f t="shared" si="201"/>
        <v>0</v>
      </c>
    </row>
    <row r="543" spans="1:63" ht="90" customHeight="1" x14ac:dyDescent="0.25">
      <c r="A543" s="17" t="s">
        <v>378</v>
      </c>
      <c r="B543" s="23" t="s">
        <v>379</v>
      </c>
      <c r="C543" s="23" t="s">
        <v>431</v>
      </c>
      <c r="D543" s="18" t="s">
        <v>2262</v>
      </c>
      <c r="E543" s="23" t="s">
        <v>381</v>
      </c>
      <c r="F543" s="24"/>
      <c r="G543" s="24"/>
      <c r="H543" s="14" t="s">
        <v>2893</v>
      </c>
      <c r="I543" s="24"/>
      <c r="J543" s="24"/>
      <c r="K543" s="14" t="s">
        <v>2115</v>
      </c>
      <c r="L543" s="25" t="s">
        <v>2119</v>
      </c>
      <c r="M543" s="25" t="s">
        <v>2150</v>
      </c>
      <c r="N543" s="25" t="s">
        <v>1676</v>
      </c>
      <c r="O543" s="25" t="s">
        <v>44</v>
      </c>
      <c r="P543" s="142" t="s">
        <v>3065</v>
      </c>
      <c r="Q543" s="14" t="s">
        <v>111</v>
      </c>
      <c r="R543" s="30">
        <v>1</v>
      </c>
      <c r="S543" s="31">
        <v>65000</v>
      </c>
      <c r="T543" s="31">
        <v>0</v>
      </c>
      <c r="U543" s="31">
        <v>65000</v>
      </c>
      <c r="V543" s="31">
        <v>0</v>
      </c>
      <c r="W543" s="31">
        <v>0</v>
      </c>
      <c r="X543" s="31">
        <v>0</v>
      </c>
      <c r="Y543" s="31">
        <v>0</v>
      </c>
      <c r="Z543" s="31">
        <v>0</v>
      </c>
      <c r="AA543" s="31">
        <v>0</v>
      </c>
      <c r="AB543" s="31">
        <v>0</v>
      </c>
      <c r="AC543" s="31">
        <v>0</v>
      </c>
      <c r="AD543" s="31">
        <v>0</v>
      </c>
      <c r="AE543" s="16" t="s">
        <v>41</v>
      </c>
      <c r="AF543" s="15">
        <v>0</v>
      </c>
      <c r="AG543" s="15">
        <v>0</v>
      </c>
      <c r="AH543" s="15">
        <v>0</v>
      </c>
      <c r="AI543" s="15">
        <v>0</v>
      </c>
      <c r="AJ543" s="15">
        <v>0</v>
      </c>
      <c r="AK543" s="15">
        <v>0</v>
      </c>
      <c r="AL543" s="15">
        <v>0</v>
      </c>
      <c r="AM543" s="15">
        <v>0</v>
      </c>
      <c r="AN543" s="15">
        <v>0</v>
      </c>
      <c r="AO543" s="15">
        <v>0</v>
      </c>
      <c r="AP543" s="15">
        <v>0</v>
      </c>
      <c r="AQ543" s="13"/>
      <c r="AR543" s="12">
        <f t="shared" si="189"/>
        <v>1</v>
      </c>
      <c r="AS543" s="12">
        <f t="shared" si="190"/>
        <v>0</v>
      </c>
      <c r="AT543" s="12" t="str">
        <f t="shared" si="202"/>
        <v>C90</v>
      </c>
      <c r="AU543" s="9">
        <f t="shared" si="203"/>
        <v>7</v>
      </c>
      <c r="AV543" s="4">
        <f t="shared" si="191"/>
        <v>1</v>
      </c>
      <c r="AW543" s="4">
        <f t="shared" si="192"/>
        <v>1</v>
      </c>
      <c r="AX543" s="4">
        <f t="shared" si="193"/>
        <v>1</v>
      </c>
      <c r="AY543" s="4">
        <f t="shared" si="194"/>
        <v>1</v>
      </c>
      <c r="AZ543" s="4">
        <f t="shared" si="195"/>
        <v>0</v>
      </c>
      <c r="BA543" s="4">
        <f t="shared" si="196"/>
        <v>1</v>
      </c>
      <c r="BB543" s="4">
        <f t="shared" si="197"/>
        <v>1</v>
      </c>
      <c r="BC543" s="7">
        <f t="shared" si="198"/>
        <v>0</v>
      </c>
      <c r="BD543" s="7">
        <f t="shared" si="204"/>
        <v>1</v>
      </c>
      <c r="BE543" s="7">
        <f t="shared" si="205"/>
        <v>0</v>
      </c>
      <c r="BF543" s="7">
        <f t="shared" si="206"/>
        <v>0</v>
      </c>
      <c r="BG543" s="7">
        <f t="shared" si="207"/>
        <v>1</v>
      </c>
      <c r="BH543" s="4">
        <f t="shared" si="208"/>
        <v>0</v>
      </c>
      <c r="BI543" s="4">
        <f t="shared" si="199"/>
        <v>1</v>
      </c>
      <c r="BJ543" s="4">
        <f t="shared" si="200"/>
        <v>1</v>
      </c>
      <c r="BK543" s="4">
        <f t="shared" si="201"/>
        <v>0</v>
      </c>
    </row>
    <row r="544" spans="1:63" ht="90" customHeight="1" x14ac:dyDescent="0.25">
      <c r="A544" s="17" t="s">
        <v>378</v>
      </c>
      <c r="B544" s="23" t="s">
        <v>379</v>
      </c>
      <c r="C544" s="23" t="s">
        <v>432</v>
      </c>
      <c r="D544" s="18" t="s">
        <v>2262</v>
      </c>
      <c r="E544" s="23" t="s">
        <v>386</v>
      </c>
      <c r="F544" s="24"/>
      <c r="G544" s="24"/>
      <c r="H544" s="14" t="s">
        <v>2893</v>
      </c>
      <c r="I544" s="24"/>
      <c r="J544" s="24"/>
      <c r="K544" s="14" t="s">
        <v>2115</v>
      </c>
      <c r="L544" s="25" t="s">
        <v>2120</v>
      </c>
      <c r="M544" s="25" t="s">
        <v>2143</v>
      </c>
      <c r="N544" s="25" t="s">
        <v>1676</v>
      </c>
      <c r="O544" s="25" t="s">
        <v>44</v>
      </c>
      <c r="P544" s="142" t="s">
        <v>3065</v>
      </c>
      <c r="Q544" s="14" t="s">
        <v>111</v>
      </c>
      <c r="R544" s="30">
        <v>1</v>
      </c>
      <c r="S544" s="31">
        <v>30301</v>
      </c>
      <c r="T544" s="31">
        <v>0</v>
      </c>
      <c r="U544" s="31">
        <v>30301</v>
      </c>
      <c r="V544" s="31">
        <v>0</v>
      </c>
      <c r="W544" s="31">
        <v>0</v>
      </c>
      <c r="X544" s="31">
        <v>0</v>
      </c>
      <c r="Y544" s="31">
        <v>0</v>
      </c>
      <c r="Z544" s="31">
        <v>0</v>
      </c>
      <c r="AA544" s="31">
        <v>0</v>
      </c>
      <c r="AB544" s="31">
        <v>0</v>
      </c>
      <c r="AC544" s="31">
        <v>0</v>
      </c>
      <c r="AD544" s="31">
        <v>0</v>
      </c>
      <c r="AE544" s="16" t="s">
        <v>41</v>
      </c>
      <c r="AF544" s="15">
        <v>0</v>
      </c>
      <c r="AG544" s="15">
        <v>0</v>
      </c>
      <c r="AH544" s="15">
        <v>0</v>
      </c>
      <c r="AI544" s="15">
        <v>0</v>
      </c>
      <c r="AJ544" s="15">
        <v>0</v>
      </c>
      <c r="AK544" s="15">
        <v>0</v>
      </c>
      <c r="AL544" s="15">
        <v>0</v>
      </c>
      <c r="AM544" s="15">
        <v>0</v>
      </c>
      <c r="AN544" s="15">
        <v>0</v>
      </c>
      <c r="AO544" s="15">
        <v>0</v>
      </c>
      <c r="AP544" s="15">
        <v>0</v>
      </c>
      <c r="AQ544" s="13"/>
      <c r="AR544" s="12">
        <f t="shared" si="189"/>
        <v>1</v>
      </c>
      <c r="AS544" s="12">
        <f t="shared" si="190"/>
        <v>0</v>
      </c>
      <c r="AT544" s="12" t="str">
        <f t="shared" si="202"/>
        <v>D3</v>
      </c>
      <c r="AU544" s="9">
        <f t="shared" si="203"/>
        <v>7</v>
      </c>
      <c r="AV544" s="4">
        <f t="shared" si="191"/>
        <v>1</v>
      </c>
      <c r="AW544" s="4">
        <f t="shared" si="192"/>
        <v>1</v>
      </c>
      <c r="AX544" s="4">
        <f t="shared" si="193"/>
        <v>1</v>
      </c>
      <c r="AY544" s="4">
        <f t="shared" si="194"/>
        <v>1</v>
      </c>
      <c r="AZ544" s="4">
        <f t="shared" si="195"/>
        <v>0</v>
      </c>
      <c r="BA544" s="4">
        <f t="shared" si="196"/>
        <v>1</v>
      </c>
      <c r="BB544" s="4">
        <f t="shared" si="197"/>
        <v>1</v>
      </c>
      <c r="BC544" s="7">
        <f t="shared" si="198"/>
        <v>0</v>
      </c>
      <c r="BD544" s="7">
        <f t="shared" si="204"/>
        <v>1</v>
      </c>
      <c r="BE544" s="7">
        <f t="shared" si="205"/>
        <v>0</v>
      </c>
      <c r="BF544" s="7">
        <f t="shared" si="206"/>
        <v>0</v>
      </c>
      <c r="BG544" s="7">
        <f t="shared" si="207"/>
        <v>1</v>
      </c>
      <c r="BH544" s="4">
        <f t="shared" si="208"/>
        <v>0</v>
      </c>
      <c r="BI544" s="4">
        <f t="shared" si="199"/>
        <v>1</v>
      </c>
      <c r="BJ544" s="4">
        <f t="shared" si="200"/>
        <v>1</v>
      </c>
      <c r="BK544" s="4">
        <f t="shared" si="201"/>
        <v>0</v>
      </c>
    </row>
    <row r="545" spans="1:63" s="3" customFormat="1" ht="90" customHeight="1" x14ac:dyDescent="0.25">
      <c r="A545" s="17" t="s">
        <v>853</v>
      </c>
      <c r="B545" s="23" t="s">
        <v>854</v>
      </c>
      <c r="C545" s="23" t="s">
        <v>904</v>
      </c>
      <c r="D545" s="39"/>
      <c r="E545" s="23" t="s">
        <v>905</v>
      </c>
      <c r="F545" s="24"/>
      <c r="G545" s="24"/>
      <c r="H545" s="14" t="s">
        <v>2893</v>
      </c>
      <c r="I545" s="24"/>
      <c r="J545" s="24"/>
      <c r="K545" s="25" t="s">
        <v>2114</v>
      </c>
      <c r="L545" s="25" t="s">
        <v>2121</v>
      </c>
      <c r="M545" s="25" t="s">
        <v>2145</v>
      </c>
      <c r="N545" s="25" t="s">
        <v>1676</v>
      </c>
      <c r="O545" s="25" t="s">
        <v>44</v>
      </c>
      <c r="P545" s="142" t="s">
        <v>3065</v>
      </c>
      <c r="Q545" s="14" t="s">
        <v>111</v>
      </c>
      <c r="R545" s="30">
        <v>1</v>
      </c>
      <c r="S545" s="31">
        <v>99500</v>
      </c>
      <c r="T545" s="31">
        <v>0</v>
      </c>
      <c r="U545" s="31">
        <v>99500</v>
      </c>
      <c r="V545" s="31">
        <v>0</v>
      </c>
      <c r="W545" s="31">
        <v>0</v>
      </c>
      <c r="X545" s="31">
        <v>0</v>
      </c>
      <c r="Y545" s="31">
        <v>0</v>
      </c>
      <c r="Z545" s="31">
        <v>0</v>
      </c>
      <c r="AA545" s="31">
        <v>0</v>
      </c>
      <c r="AB545" s="31">
        <v>0</v>
      </c>
      <c r="AC545" s="31">
        <v>0</v>
      </c>
      <c r="AD545" s="31">
        <v>0</v>
      </c>
      <c r="AE545" s="16" t="s">
        <v>41</v>
      </c>
      <c r="AF545" s="15">
        <v>0</v>
      </c>
      <c r="AG545" s="15">
        <v>0</v>
      </c>
      <c r="AH545" s="15">
        <v>0</v>
      </c>
      <c r="AI545" s="15">
        <v>0</v>
      </c>
      <c r="AJ545" s="15">
        <v>0</v>
      </c>
      <c r="AK545" s="15">
        <v>0</v>
      </c>
      <c r="AL545" s="15">
        <v>0</v>
      </c>
      <c r="AM545" s="15">
        <v>0</v>
      </c>
      <c r="AN545" s="15">
        <v>0</v>
      </c>
      <c r="AO545" s="15">
        <v>0</v>
      </c>
      <c r="AP545" s="15">
        <v>0</v>
      </c>
      <c r="AQ545" s="13"/>
      <c r="AR545" s="12">
        <f t="shared" si="189"/>
        <v>1</v>
      </c>
      <c r="AS545" s="12">
        <f t="shared" si="190"/>
        <v>0</v>
      </c>
      <c r="AT545" s="12" t="str">
        <f t="shared" si="202"/>
        <v>E2</v>
      </c>
      <c r="AU545" s="9">
        <f t="shared" si="203"/>
        <v>6</v>
      </c>
      <c r="AV545" s="4">
        <f t="shared" si="191"/>
        <v>1</v>
      </c>
      <c r="AW545" s="4">
        <f t="shared" si="192"/>
        <v>1</v>
      </c>
      <c r="AX545" s="4">
        <f t="shared" si="193"/>
        <v>1</v>
      </c>
      <c r="AY545" s="4">
        <f t="shared" si="194"/>
        <v>0</v>
      </c>
      <c r="AZ545" s="4">
        <f t="shared" si="195"/>
        <v>0</v>
      </c>
      <c r="BA545" s="4">
        <f t="shared" si="196"/>
        <v>1</v>
      </c>
      <c r="BB545" s="4">
        <f t="shared" si="197"/>
        <v>1</v>
      </c>
      <c r="BC545" s="7">
        <f t="shared" si="198"/>
        <v>0</v>
      </c>
      <c r="BD545" s="7">
        <f t="shared" si="204"/>
        <v>1</v>
      </c>
      <c r="BE545" s="7">
        <f t="shared" si="205"/>
        <v>0</v>
      </c>
      <c r="BF545" s="7">
        <f t="shared" si="206"/>
        <v>1</v>
      </c>
      <c r="BG545" s="7">
        <f t="shared" si="207"/>
        <v>0</v>
      </c>
      <c r="BH545" s="4">
        <f t="shared" si="208"/>
        <v>0</v>
      </c>
      <c r="BI545" s="4">
        <f t="shared" si="199"/>
        <v>1</v>
      </c>
      <c r="BJ545" s="4">
        <f t="shared" si="200"/>
        <v>1</v>
      </c>
      <c r="BK545" s="4">
        <f t="shared" si="201"/>
        <v>0</v>
      </c>
    </row>
    <row r="546" spans="1:63" ht="90" customHeight="1" x14ac:dyDescent="0.25">
      <c r="A546" s="54" t="s">
        <v>1012</v>
      </c>
      <c r="B546" s="55" t="s">
        <v>2815</v>
      </c>
      <c r="C546" s="55" t="s">
        <v>2816</v>
      </c>
      <c r="D546" s="56">
        <v>1</v>
      </c>
      <c r="E546" s="55" t="s">
        <v>2817</v>
      </c>
      <c r="F546" s="29"/>
      <c r="G546" s="29"/>
      <c r="H546" s="14" t="s">
        <v>2893</v>
      </c>
      <c r="I546" s="29"/>
      <c r="J546" s="29"/>
      <c r="K546" s="14" t="s">
        <v>2115</v>
      </c>
      <c r="L546" s="14" t="s">
        <v>2122</v>
      </c>
      <c r="M546" s="14" t="s">
        <v>2149</v>
      </c>
      <c r="N546" s="186"/>
      <c r="O546" s="14"/>
      <c r="P546" s="142" t="s">
        <v>3065</v>
      </c>
      <c r="Q546" s="14" t="s">
        <v>45</v>
      </c>
      <c r="R546" s="22"/>
      <c r="S546" s="57">
        <v>0</v>
      </c>
      <c r="T546" s="57">
        <v>0</v>
      </c>
      <c r="U546" s="31">
        <v>0</v>
      </c>
      <c r="V546" s="36">
        <v>0</v>
      </c>
      <c r="W546" s="26">
        <v>0</v>
      </c>
      <c r="X546" s="26">
        <v>0</v>
      </c>
      <c r="Y546" s="26">
        <v>0</v>
      </c>
      <c r="Z546" s="26">
        <v>0</v>
      </c>
      <c r="AA546" s="31">
        <v>0</v>
      </c>
      <c r="AB546" s="31">
        <v>0</v>
      </c>
      <c r="AC546" s="31">
        <v>0</v>
      </c>
      <c r="AD546" s="31">
        <v>0</v>
      </c>
      <c r="AE546" s="16" t="s">
        <v>41</v>
      </c>
      <c r="AF546" s="57">
        <v>6000</v>
      </c>
      <c r="AG546" s="57">
        <v>0</v>
      </c>
      <c r="AH546" s="57">
        <v>6000</v>
      </c>
      <c r="AI546" s="57">
        <v>0</v>
      </c>
      <c r="AJ546" s="57">
        <v>0</v>
      </c>
      <c r="AK546" s="57">
        <v>0</v>
      </c>
      <c r="AL546" s="57">
        <v>0</v>
      </c>
      <c r="AM546" s="15">
        <v>0</v>
      </c>
      <c r="AN546" s="15">
        <v>0</v>
      </c>
      <c r="AO546" s="15">
        <v>0</v>
      </c>
      <c r="AP546" s="15">
        <v>0</v>
      </c>
      <c r="AQ546" s="29"/>
      <c r="AR546" s="12">
        <f t="shared" si="189"/>
        <v>1</v>
      </c>
      <c r="AS546" s="12">
        <f t="shared" si="190"/>
        <v>0</v>
      </c>
      <c r="AT546" s="12" t="str">
        <f t="shared" si="202"/>
        <v>F3</v>
      </c>
      <c r="AU546" s="9">
        <f t="shared" si="203"/>
        <v>5</v>
      </c>
      <c r="AV546" s="4">
        <f t="shared" si="191"/>
        <v>1</v>
      </c>
      <c r="AW546" s="4">
        <f t="shared" si="192"/>
        <v>1</v>
      </c>
      <c r="AX546" s="4">
        <f t="shared" si="193"/>
        <v>0</v>
      </c>
      <c r="AY546" s="4">
        <f t="shared" si="194"/>
        <v>1</v>
      </c>
      <c r="AZ546" s="4">
        <f t="shared" si="195"/>
        <v>0</v>
      </c>
      <c r="BA546" s="4">
        <f t="shared" si="196"/>
        <v>1</v>
      </c>
      <c r="BB546" s="4">
        <f t="shared" si="197"/>
        <v>1</v>
      </c>
      <c r="BC546" s="7">
        <f t="shared" si="198"/>
        <v>0</v>
      </c>
      <c r="BD546" s="7">
        <f t="shared" si="204"/>
        <v>1</v>
      </c>
      <c r="BE546" s="7">
        <f t="shared" si="205"/>
        <v>0</v>
      </c>
      <c r="BF546" s="7">
        <f t="shared" si="206"/>
        <v>0</v>
      </c>
      <c r="BG546" s="7">
        <f t="shared" si="207"/>
        <v>1</v>
      </c>
      <c r="BH546" s="4">
        <f t="shared" si="208"/>
        <v>0</v>
      </c>
      <c r="BI546" s="4">
        <f t="shared" si="199"/>
        <v>0</v>
      </c>
      <c r="BJ546" s="4">
        <f t="shared" si="200"/>
        <v>0</v>
      </c>
      <c r="BK546" s="4">
        <f t="shared" si="201"/>
        <v>0</v>
      </c>
    </row>
    <row r="547" spans="1:63" ht="90" customHeight="1" x14ac:dyDescent="0.25">
      <c r="A547" s="17" t="s">
        <v>1438</v>
      </c>
      <c r="B547" s="23" t="s">
        <v>1439</v>
      </c>
      <c r="C547" s="23" t="s">
        <v>1454</v>
      </c>
      <c r="D547" s="18"/>
      <c r="E547" s="23" t="s">
        <v>1455</v>
      </c>
      <c r="F547" s="24"/>
      <c r="G547" s="24"/>
      <c r="H547" s="14" t="s">
        <v>2893</v>
      </c>
      <c r="I547" s="24"/>
      <c r="J547" s="24"/>
      <c r="K547" s="14" t="s">
        <v>2115</v>
      </c>
      <c r="L547" s="25" t="s">
        <v>2119</v>
      </c>
      <c r="M547" s="25" t="s">
        <v>2150</v>
      </c>
      <c r="N547" s="25" t="s">
        <v>110</v>
      </c>
      <c r="O547" s="25" t="s">
        <v>44</v>
      </c>
      <c r="P547" s="142" t="s">
        <v>3065</v>
      </c>
      <c r="Q547" s="14" t="s">
        <v>111</v>
      </c>
      <c r="R547" s="30">
        <v>1</v>
      </c>
      <c r="S547" s="31">
        <v>24000</v>
      </c>
      <c r="T547" s="31">
        <v>0</v>
      </c>
      <c r="U547" s="31">
        <v>24000</v>
      </c>
      <c r="V547" s="31">
        <v>0</v>
      </c>
      <c r="W547" s="31">
        <v>0</v>
      </c>
      <c r="X547" s="31">
        <v>0</v>
      </c>
      <c r="Y547" s="31">
        <v>0</v>
      </c>
      <c r="Z547" s="31">
        <v>0</v>
      </c>
      <c r="AA547" s="31">
        <v>0</v>
      </c>
      <c r="AB547" s="31">
        <v>0</v>
      </c>
      <c r="AC547" s="31">
        <v>0</v>
      </c>
      <c r="AD547" s="31">
        <v>0</v>
      </c>
      <c r="AE547" s="16" t="s">
        <v>41</v>
      </c>
      <c r="AF547" s="15">
        <v>0</v>
      </c>
      <c r="AG547" s="15">
        <v>0</v>
      </c>
      <c r="AH547" s="15">
        <v>0</v>
      </c>
      <c r="AI547" s="15">
        <v>0</v>
      </c>
      <c r="AJ547" s="15">
        <v>0</v>
      </c>
      <c r="AK547" s="15">
        <v>0</v>
      </c>
      <c r="AL547" s="15">
        <v>0</v>
      </c>
      <c r="AM547" s="15">
        <v>0</v>
      </c>
      <c r="AN547" s="15">
        <v>0</v>
      </c>
      <c r="AO547" s="15">
        <v>0</v>
      </c>
      <c r="AP547" s="15">
        <v>0</v>
      </c>
      <c r="AQ547" s="13"/>
      <c r="AR547" s="12">
        <f t="shared" si="189"/>
        <v>1</v>
      </c>
      <c r="AS547" s="12">
        <f t="shared" si="190"/>
        <v>0</v>
      </c>
      <c r="AT547" s="12" t="str">
        <f t="shared" si="202"/>
        <v>C90</v>
      </c>
      <c r="AU547" s="9">
        <f t="shared" si="203"/>
        <v>6</v>
      </c>
      <c r="AV547" s="4">
        <f t="shared" si="191"/>
        <v>1</v>
      </c>
      <c r="AW547" s="4">
        <f t="shared" si="192"/>
        <v>1</v>
      </c>
      <c r="AX547" s="4">
        <f t="shared" si="193"/>
        <v>1</v>
      </c>
      <c r="AY547" s="4">
        <f t="shared" si="194"/>
        <v>0</v>
      </c>
      <c r="AZ547" s="4">
        <f t="shared" si="195"/>
        <v>0</v>
      </c>
      <c r="BA547" s="4">
        <f t="shared" si="196"/>
        <v>1</v>
      </c>
      <c r="BB547" s="4">
        <f t="shared" si="197"/>
        <v>1</v>
      </c>
      <c r="BC547" s="7">
        <f t="shared" si="198"/>
        <v>0</v>
      </c>
      <c r="BD547" s="7">
        <f t="shared" si="204"/>
        <v>1</v>
      </c>
      <c r="BE547" s="7">
        <f t="shared" si="205"/>
        <v>0</v>
      </c>
      <c r="BF547" s="7">
        <f t="shared" si="206"/>
        <v>0</v>
      </c>
      <c r="BG547" s="7">
        <f t="shared" si="207"/>
        <v>1</v>
      </c>
      <c r="BH547" s="4">
        <f t="shared" si="208"/>
        <v>0</v>
      </c>
      <c r="BI547" s="4">
        <f t="shared" si="199"/>
        <v>1</v>
      </c>
      <c r="BJ547" s="4">
        <f t="shared" si="200"/>
        <v>1</v>
      </c>
      <c r="BK547" s="4">
        <f t="shared" si="201"/>
        <v>0</v>
      </c>
    </row>
    <row r="548" spans="1:63" ht="90" customHeight="1" x14ac:dyDescent="0.25">
      <c r="A548" s="17" t="s">
        <v>1843</v>
      </c>
      <c r="B548" s="23" t="s">
        <v>1844</v>
      </c>
      <c r="C548" s="23" t="s">
        <v>1845</v>
      </c>
      <c r="D548" s="18">
        <v>1</v>
      </c>
      <c r="E548" s="23" t="s">
        <v>1846</v>
      </c>
      <c r="F548" s="24"/>
      <c r="G548" s="24"/>
      <c r="H548" s="14" t="s">
        <v>2893</v>
      </c>
      <c r="I548" s="24"/>
      <c r="J548" s="24"/>
      <c r="K548" s="14" t="s">
        <v>2115</v>
      </c>
      <c r="L548" s="14" t="s">
        <v>2117</v>
      </c>
      <c r="M548" s="14" t="s">
        <v>2130</v>
      </c>
      <c r="N548" s="25" t="s">
        <v>1676</v>
      </c>
      <c r="O548" s="25" t="s">
        <v>44</v>
      </c>
      <c r="P548" s="142" t="s">
        <v>3065</v>
      </c>
      <c r="Q548" s="14" t="s">
        <v>111</v>
      </c>
      <c r="R548" s="30">
        <v>1</v>
      </c>
      <c r="S548" s="31">
        <v>18000</v>
      </c>
      <c r="T548" s="31">
        <v>0</v>
      </c>
      <c r="U548" s="31">
        <v>18000</v>
      </c>
      <c r="V548" s="31">
        <v>0</v>
      </c>
      <c r="W548" s="31">
        <v>0</v>
      </c>
      <c r="X548" s="31">
        <v>0</v>
      </c>
      <c r="Y548" s="31">
        <v>0</v>
      </c>
      <c r="Z548" s="31">
        <v>0</v>
      </c>
      <c r="AA548" s="31">
        <v>0</v>
      </c>
      <c r="AB548" s="31">
        <v>0</v>
      </c>
      <c r="AC548" s="31">
        <v>0</v>
      </c>
      <c r="AD548" s="31">
        <v>0</v>
      </c>
      <c r="AE548" s="16" t="s">
        <v>41</v>
      </c>
      <c r="AF548" s="15">
        <v>0</v>
      </c>
      <c r="AG548" s="15">
        <v>0</v>
      </c>
      <c r="AH548" s="15">
        <v>0</v>
      </c>
      <c r="AI548" s="15">
        <v>0</v>
      </c>
      <c r="AJ548" s="15">
        <v>0</v>
      </c>
      <c r="AK548" s="15">
        <v>0</v>
      </c>
      <c r="AL548" s="15">
        <v>0</v>
      </c>
      <c r="AM548" s="15">
        <v>0</v>
      </c>
      <c r="AN548" s="15">
        <v>0</v>
      </c>
      <c r="AO548" s="15">
        <v>0</v>
      </c>
      <c r="AP548" s="15">
        <v>0</v>
      </c>
      <c r="AQ548" s="13"/>
      <c r="AR548" s="12">
        <f t="shared" si="189"/>
        <v>1</v>
      </c>
      <c r="AS548" s="12">
        <f t="shared" si="190"/>
        <v>0</v>
      </c>
      <c r="AT548" s="12" t="str">
        <f t="shared" si="202"/>
        <v>B3</v>
      </c>
      <c r="AU548" s="9">
        <f t="shared" si="203"/>
        <v>7</v>
      </c>
      <c r="AV548" s="166">
        <f t="shared" si="191"/>
        <v>1</v>
      </c>
      <c r="AW548" s="166">
        <f t="shared" si="192"/>
        <v>1</v>
      </c>
      <c r="AX548" s="166">
        <f t="shared" si="193"/>
        <v>1</v>
      </c>
      <c r="AY548" s="166">
        <f t="shared" si="194"/>
        <v>1</v>
      </c>
      <c r="AZ548" s="166">
        <f t="shared" si="195"/>
        <v>0</v>
      </c>
      <c r="BA548" s="166">
        <f t="shared" si="196"/>
        <v>1</v>
      </c>
      <c r="BB548" s="166">
        <f t="shared" si="197"/>
        <v>1</v>
      </c>
      <c r="BC548" s="7">
        <f t="shared" si="198"/>
        <v>0</v>
      </c>
      <c r="BD548" s="7">
        <f t="shared" si="204"/>
        <v>1</v>
      </c>
      <c r="BE548" s="7">
        <f t="shared" si="205"/>
        <v>0</v>
      </c>
      <c r="BF548" s="7">
        <f t="shared" si="206"/>
        <v>0</v>
      </c>
      <c r="BG548" s="7">
        <f t="shared" si="207"/>
        <v>1</v>
      </c>
      <c r="BH548" s="166">
        <f t="shared" si="208"/>
        <v>0</v>
      </c>
      <c r="BI548" s="166">
        <f t="shared" si="199"/>
        <v>1</v>
      </c>
      <c r="BJ548" s="166">
        <f t="shared" si="200"/>
        <v>1</v>
      </c>
      <c r="BK548" s="166">
        <f t="shared" si="201"/>
        <v>0</v>
      </c>
    </row>
    <row r="549" spans="1:63" ht="90" customHeight="1" x14ac:dyDescent="0.25">
      <c r="A549" s="17" t="s">
        <v>268</v>
      </c>
      <c r="B549" s="23" t="s">
        <v>2596</v>
      </c>
      <c r="C549" s="23" t="s">
        <v>3187</v>
      </c>
      <c r="D549" s="18"/>
      <c r="E549" s="23" t="s">
        <v>3188</v>
      </c>
      <c r="F549" s="24"/>
      <c r="G549" s="24" t="s">
        <v>2152</v>
      </c>
      <c r="H549" s="14" t="s">
        <v>2893</v>
      </c>
      <c r="I549" s="24" t="s">
        <v>302</v>
      </c>
      <c r="J549" s="24"/>
      <c r="K549" s="14" t="s">
        <v>2113</v>
      </c>
      <c r="L549" s="14" t="s">
        <v>2118</v>
      </c>
      <c r="M549" s="14" t="s">
        <v>2118</v>
      </c>
      <c r="N549" s="25" t="s">
        <v>51</v>
      </c>
      <c r="O549" s="25" t="s">
        <v>44</v>
      </c>
      <c r="P549" s="142" t="s">
        <v>3065</v>
      </c>
      <c r="Q549" s="14" t="s">
        <v>45</v>
      </c>
      <c r="R549" s="111">
        <v>1</v>
      </c>
      <c r="S549" s="31">
        <v>70000</v>
      </c>
      <c r="T549" s="31">
        <v>0</v>
      </c>
      <c r="U549" s="31">
        <v>0</v>
      </c>
      <c r="V549" s="31">
        <v>0</v>
      </c>
      <c r="W549" s="31">
        <v>70000</v>
      </c>
      <c r="X549" s="31">
        <v>0</v>
      </c>
      <c r="Y549" s="31">
        <v>0</v>
      </c>
      <c r="Z549" s="31">
        <v>0</v>
      </c>
      <c r="AA549" s="31">
        <v>0</v>
      </c>
      <c r="AB549" s="31">
        <v>0</v>
      </c>
      <c r="AC549" s="31">
        <v>0</v>
      </c>
      <c r="AD549" s="31">
        <v>0</v>
      </c>
      <c r="AE549" s="16" t="s">
        <v>41</v>
      </c>
      <c r="AF549" s="15">
        <v>0</v>
      </c>
      <c r="AG549" s="15">
        <v>0</v>
      </c>
      <c r="AH549" s="15">
        <v>0</v>
      </c>
      <c r="AI549" s="15">
        <v>0</v>
      </c>
      <c r="AJ549" s="15">
        <v>0</v>
      </c>
      <c r="AK549" s="15">
        <v>0</v>
      </c>
      <c r="AL549" s="15">
        <v>0</v>
      </c>
      <c r="AM549" s="15">
        <v>0</v>
      </c>
      <c r="AN549" s="15">
        <v>0</v>
      </c>
      <c r="AO549" s="15">
        <v>0</v>
      </c>
      <c r="AP549" s="15">
        <v>0</v>
      </c>
      <c r="AQ549" s="13"/>
      <c r="AR549" s="12">
        <f t="shared" si="189"/>
        <v>1</v>
      </c>
      <c r="AS549" s="12">
        <f t="shared" si="190"/>
        <v>0</v>
      </c>
      <c r="AT549" s="12" t="str">
        <f t="shared" si="202"/>
        <v>0</v>
      </c>
      <c r="AU549" s="9">
        <f t="shared" si="203"/>
        <v>7</v>
      </c>
      <c r="AV549" s="166">
        <f t="shared" si="191"/>
        <v>1</v>
      </c>
      <c r="AW549" s="166">
        <f t="shared" si="192"/>
        <v>1</v>
      </c>
      <c r="AX549" s="166">
        <f t="shared" si="193"/>
        <v>1</v>
      </c>
      <c r="AY549" s="166">
        <f t="shared" si="194"/>
        <v>0</v>
      </c>
      <c r="AZ549" s="166">
        <f t="shared" si="195"/>
        <v>0</v>
      </c>
      <c r="BA549" s="166">
        <f t="shared" si="196"/>
        <v>1</v>
      </c>
      <c r="BB549" s="166">
        <f t="shared" si="197"/>
        <v>1</v>
      </c>
      <c r="BC549" s="7">
        <f t="shared" si="198"/>
        <v>0</v>
      </c>
      <c r="BD549" s="7">
        <f t="shared" si="204"/>
        <v>1</v>
      </c>
      <c r="BE549" s="7">
        <f t="shared" si="205"/>
        <v>1</v>
      </c>
      <c r="BF549" s="7">
        <f t="shared" si="206"/>
        <v>0</v>
      </c>
      <c r="BG549" s="7">
        <f t="shared" si="207"/>
        <v>0</v>
      </c>
      <c r="BH549" s="166">
        <f t="shared" si="208"/>
        <v>1</v>
      </c>
      <c r="BI549" s="166">
        <f t="shared" si="199"/>
        <v>1</v>
      </c>
      <c r="BJ549" s="166">
        <f t="shared" si="200"/>
        <v>0</v>
      </c>
      <c r="BK549" s="166">
        <f t="shared" si="201"/>
        <v>1</v>
      </c>
    </row>
  </sheetData>
  <autoFilter ref="A2:BK549"/>
  <mergeCells count="4">
    <mergeCell ref="A1:R1"/>
    <mergeCell ref="S1:AD1"/>
    <mergeCell ref="AE1:AP1"/>
    <mergeCell ref="AR1:BJ1"/>
  </mergeCells>
  <conditionalFormatting sqref="BE3:BG142 BB3:BC142 BJ3:BK142 BJ145:BK165 BB145:BC165 BE145:BG165 BE168:BG549 BB168:BC549 BJ168:BK549">
    <cfRule type="colorScale" priority="101">
      <colorScale>
        <cfvo type="num" val="0"/>
        <cfvo type="num" val="1"/>
        <color theme="5" tint="0.59999389629810485"/>
        <color theme="9" tint="0.79998168889431442"/>
      </colorScale>
    </cfRule>
  </conditionalFormatting>
  <conditionalFormatting sqref="AR3:AU142 AR145:AU165 AR143:AS144 AR168:AU549">
    <cfRule type="cellIs" dxfId="7" priority="108" operator="equal">
      <formula>1</formula>
    </cfRule>
  </conditionalFormatting>
  <conditionalFormatting sqref="AV3:AW142 AV145:AW165 AV168:AW549">
    <cfRule type="colorScale" priority="105">
      <colorScale>
        <cfvo type="num" val="0"/>
        <cfvo type="num" val="1"/>
        <color rgb="FFFF0000"/>
        <color theme="9" tint="0.59999389629810485"/>
      </colorScale>
    </cfRule>
    <cfRule type="colorScale" priority="106">
      <colorScale>
        <cfvo type="num" val="0"/>
        <cfvo type="num" val="1"/>
        <color theme="9" tint="0.59999389629810485"/>
        <color theme="5"/>
      </colorScale>
    </cfRule>
    <cfRule type="colorScale" priority="107">
      <colorScale>
        <cfvo type="num" val="0"/>
        <cfvo type="num" val="1"/>
        <color rgb="FFFF0000"/>
        <color rgb="FF00B050"/>
      </colorScale>
    </cfRule>
  </conditionalFormatting>
  <conditionalFormatting sqref="AX3:BA142 BD3:BD142 BD145:BD165 AX145:BA165 AX168:BA549 BD168:BD549">
    <cfRule type="colorScale" priority="104">
      <colorScale>
        <cfvo type="num" val="0"/>
        <cfvo type="num" val="1"/>
        <color rgb="FFFF0000"/>
        <color theme="9" tint="0.59999389629810485"/>
      </colorScale>
    </cfRule>
  </conditionalFormatting>
  <conditionalFormatting sqref="BH3:BI142 BH145:BI165 BH168:BI549">
    <cfRule type="colorScale" priority="98">
      <colorScale>
        <cfvo type="num" val="0"/>
        <cfvo type="num" val="0.5"/>
        <cfvo type="num" val="1"/>
        <color rgb="FFFF0000"/>
        <color theme="7" tint="0.79998168889431442"/>
        <color theme="9" tint="0.59999389629810485"/>
      </colorScale>
    </cfRule>
    <cfRule type="colorScale" priority="99">
      <colorScale>
        <cfvo type="num" val="0"/>
        <cfvo type="num" val="1"/>
        <cfvo type="formula" val="&quot;1N&quot;"/>
        <color rgb="FFFF0000"/>
        <color rgb="FF92D050"/>
        <color theme="7" tint="0.79998168889431442"/>
      </colorScale>
    </cfRule>
  </conditionalFormatting>
  <conditionalFormatting sqref="AU3:AU142 AU145:AU165 AU168:AU549">
    <cfRule type="colorScale" priority="134">
      <colorScale>
        <cfvo type="min"/>
        <cfvo type="max"/>
        <color theme="4" tint="0.79998168889431442"/>
        <color theme="4" tint="-0.249977111117893"/>
      </colorScale>
    </cfRule>
  </conditionalFormatting>
  <conditionalFormatting sqref="BE144:BG144 BB144:BC144 BJ144:BK144">
    <cfRule type="colorScale" priority="33">
      <colorScale>
        <cfvo type="num" val="0"/>
        <cfvo type="num" val="1"/>
        <color theme="5" tint="0.59999389629810485"/>
        <color theme="9" tint="0.79998168889431442"/>
      </colorScale>
    </cfRule>
  </conditionalFormatting>
  <conditionalFormatting sqref="AT144">
    <cfRule type="cellIs" dxfId="6" priority="38" operator="equal">
      <formula>1</formula>
    </cfRule>
  </conditionalFormatting>
  <conditionalFormatting sqref="AV144:AW144">
    <cfRule type="colorScale" priority="35">
      <colorScale>
        <cfvo type="num" val="0"/>
        <cfvo type="num" val="1"/>
        <color rgb="FFFF0000"/>
        <color theme="9" tint="0.59999389629810485"/>
      </colorScale>
    </cfRule>
    <cfRule type="colorScale" priority="36">
      <colorScale>
        <cfvo type="num" val="0"/>
        <cfvo type="num" val="1"/>
        <color theme="9" tint="0.59999389629810485"/>
        <color theme="5"/>
      </colorScale>
    </cfRule>
    <cfRule type="colorScale" priority="37">
      <colorScale>
        <cfvo type="num" val="0"/>
        <cfvo type="num" val="1"/>
        <color rgb="FFFF0000"/>
        <color rgb="FF00B050"/>
      </colorScale>
    </cfRule>
  </conditionalFormatting>
  <conditionalFormatting sqref="AX144:BA144 BD144">
    <cfRule type="colorScale" priority="34">
      <colorScale>
        <cfvo type="num" val="0"/>
        <cfvo type="num" val="1"/>
        <color rgb="FFFF0000"/>
        <color theme="9" tint="0.59999389629810485"/>
      </colorScale>
    </cfRule>
  </conditionalFormatting>
  <conditionalFormatting sqref="BH144:BI144">
    <cfRule type="colorScale" priority="31">
      <colorScale>
        <cfvo type="num" val="0"/>
        <cfvo type="num" val="0.5"/>
        <cfvo type="num" val="1"/>
        <color rgb="FFFF0000"/>
        <color theme="7" tint="0.79998168889431442"/>
        <color theme="9" tint="0.59999389629810485"/>
      </colorScale>
    </cfRule>
    <cfRule type="colorScale" priority="32">
      <colorScale>
        <cfvo type="num" val="0"/>
        <cfvo type="num" val="1"/>
        <cfvo type="formula" val="&quot;1N&quot;"/>
        <color rgb="FFFF0000"/>
        <color rgb="FF92D050"/>
        <color theme="7" tint="0.79998168889431442"/>
      </colorScale>
    </cfRule>
  </conditionalFormatting>
  <conditionalFormatting sqref="AU144">
    <cfRule type="cellIs" dxfId="5" priority="29" operator="equal">
      <formula>1</formula>
    </cfRule>
  </conditionalFormatting>
  <conditionalFormatting sqref="AU144">
    <cfRule type="colorScale" priority="30">
      <colorScale>
        <cfvo type="min"/>
        <cfvo type="max"/>
        <color theme="4" tint="0.79998168889431442"/>
        <color theme="4" tint="-0.249977111117893"/>
      </colorScale>
    </cfRule>
  </conditionalFormatting>
  <conditionalFormatting sqref="BE143:BG143 BB143:BC143 BJ143:BK143">
    <cfRule type="colorScale" priority="23">
      <colorScale>
        <cfvo type="num" val="0"/>
        <cfvo type="num" val="1"/>
        <color theme="5" tint="0.59999389629810485"/>
        <color theme="9" tint="0.79998168889431442"/>
      </colorScale>
    </cfRule>
  </conditionalFormatting>
  <conditionalFormatting sqref="AT143">
    <cfRule type="cellIs" dxfId="4" priority="28" operator="equal">
      <formula>1</formula>
    </cfRule>
  </conditionalFormatting>
  <conditionalFormatting sqref="AV143:AW143">
    <cfRule type="colorScale" priority="25">
      <colorScale>
        <cfvo type="num" val="0"/>
        <cfvo type="num" val="1"/>
        <color rgb="FFFF0000"/>
        <color theme="9" tint="0.59999389629810485"/>
      </colorScale>
    </cfRule>
    <cfRule type="colorScale" priority="26">
      <colorScale>
        <cfvo type="num" val="0"/>
        <cfvo type="num" val="1"/>
        <color theme="9" tint="0.59999389629810485"/>
        <color theme="5"/>
      </colorScale>
    </cfRule>
    <cfRule type="colorScale" priority="27">
      <colorScale>
        <cfvo type="num" val="0"/>
        <cfvo type="num" val="1"/>
        <color rgb="FFFF0000"/>
        <color rgb="FF00B050"/>
      </colorScale>
    </cfRule>
  </conditionalFormatting>
  <conditionalFormatting sqref="AX143:BA143 BD143">
    <cfRule type="colorScale" priority="24">
      <colorScale>
        <cfvo type="num" val="0"/>
        <cfvo type="num" val="1"/>
        <color rgb="FFFF0000"/>
        <color theme="9" tint="0.59999389629810485"/>
      </colorScale>
    </cfRule>
  </conditionalFormatting>
  <conditionalFormatting sqref="BH143:BI143">
    <cfRule type="colorScale" priority="21">
      <colorScale>
        <cfvo type="num" val="0"/>
        <cfvo type="num" val="0.5"/>
        <cfvo type="num" val="1"/>
        <color rgb="FFFF0000"/>
        <color theme="7" tint="0.79998168889431442"/>
        <color theme="9" tint="0.59999389629810485"/>
      </colorScale>
    </cfRule>
    <cfRule type="colorScale" priority="22">
      <colorScale>
        <cfvo type="num" val="0"/>
        <cfvo type="num" val="1"/>
        <cfvo type="formula" val="&quot;1N&quot;"/>
        <color rgb="FFFF0000"/>
        <color rgb="FF92D050"/>
        <color theme="7" tint="0.79998168889431442"/>
      </colorScale>
    </cfRule>
  </conditionalFormatting>
  <conditionalFormatting sqref="AU143">
    <cfRule type="cellIs" dxfId="3" priority="19" operator="equal">
      <formula>1</formula>
    </cfRule>
  </conditionalFormatting>
  <conditionalFormatting sqref="AU143">
    <cfRule type="colorScale" priority="20">
      <colorScale>
        <cfvo type="min"/>
        <cfvo type="max"/>
        <color theme="4" tint="0.79998168889431442"/>
        <color theme="4" tint="-0.249977111117893"/>
      </colorScale>
    </cfRule>
  </conditionalFormatting>
  <conditionalFormatting sqref="BE167:BG167 BB167:BC167 BJ167:BK167">
    <cfRule type="colorScale" priority="12">
      <colorScale>
        <cfvo type="num" val="0"/>
        <cfvo type="num" val="1"/>
        <color theme="5" tint="0.59999389629810485"/>
        <color theme="9" tint="0.79998168889431442"/>
      </colorScale>
    </cfRule>
  </conditionalFormatting>
  <conditionalFormatting sqref="AR167:AU167">
    <cfRule type="cellIs" dxfId="2" priority="17" operator="equal">
      <formula>1</formula>
    </cfRule>
  </conditionalFormatting>
  <conditionalFormatting sqref="AV167:AW167">
    <cfRule type="colorScale" priority="14">
      <colorScale>
        <cfvo type="num" val="0"/>
        <cfvo type="num" val="1"/>
        <color rgb="FFFF0000"/>
        <color theme="9" tint="0.59999389629810485"/>
      </colorScale>
    </cfRule>
    <cfRule type="colorScale" priority="15">
      <colorScale>
        <cfvo type="num" val="0"/>
        <cfvo type="num" val="1"/>
        <color theme="9" tint="0.59999389629810485"/>
        <color theme="5"/>
      </colorScale>
    </cfRule>
    <cfRule type="colorScale" priority="16">
      <colorScale>
        <cfvo type="num" val="0"/>
        <cfvo type="num" val="1"/>
        <color rgb="FFFF0000"/>
        <color rgb="FF00B050"/>
      </colorScale>
    </cfRule>
  </conditionalFormatting>
  <conditionalFormatting sqref="AX167:BA167 BD167">
    <cfRule type="colorScale" priority="13">
      <colorScale>
        <cfvo type="num" val="0"/>
        <cfvo type="num" val="1"/>
        <color rgb="FFFF0000"/>
        <color theme="9" tint="0.59999389629810485"/>
      </colorScale>
    </cfRule>
  </conditionalFormatting>
  <conditionalFormatting sqref="BH167:BI167">
    <cfRule type="colorScale" priority="10">
      <colorScale>
        <cfvo type="num" val="0"/>
        <cfvo type="num" val="0.5"/>
        <cfvo type="num" val="1"/>
        <color rgb="FFFF0000"/>
        <color theme="7" tint="0.79998168889431442"/>
        <color theme="9" tint="0.59999389629810485"/>
      </colorScale>
    </cfRule>
    <cfRule type="colorScale" priority="11">
      <colorScale>
        <cfvo type="num" val="0"/>
        <cfvo type="num" val="1"/>
        <cfvo type="formula" val="&quot;1N&quot;"/>
        <color rgb="FFFF0000"/>
        <color rgb="FF92D050"/>
        <color theme="7" tint="0.79998168889431442"/>
      </colorScale>
    </cfRule>
  </conditionalFormatting>
  <conditionalFormatting sqref="AU167">
    <cfRule type="colorScale" priority="18">
      <colorScale>
        <cfvo type="min"/>
        <cfvo type="max"/>
        <color theme="4" tint="0.79998168889431442"/>
        <color theme="4" tint="-0.249977111117893"/>
      </colorScale>
    </cfRule>
  </conditionalFormatting>
  <conditionalFormatting sqref="BE166:BG166 BB166:BC166 BJ166:BK166">
    <cfRule type="colorScale" priority="3">
      <colorScale>
        <cfvo type="num" val="0"/>
        <cfvo type="num" val="1"/>
        <color theme="5" tint="0.59999389629810485"/>
        <color theme="9" tint="0.79998168889431442"/>
      </colorScale>
    </cfRule>
  </conditionalFormatting>
  <conditionalFormatting sqref="AR166:AU166">
    <cfRule type="cellIs" dxfId="1" priority="8" operator="equal">
      <formula>1</formula>
    </cfRule>
  </conditionalFormatting>
  <conditionalFormatting sqref="AV166:AW166">
    <cfRule type="colorScale" priority="5">
      <colorScale>
        <cfvo type="num" val="0"/>
        <cfvo type="num" val="1"/>
        <color rgb="FFFF0000"/>
        <color theme="9" tint="0.59999389629810485"/>
      </colorScale>
    </cfRule>
    <cfRule type="colorScale" priority="6">
      <colorScale>
        <cfvo type="num" val="0"/>
        <cfvo type="num" val="1"/>
        <color theme="9" tint="0.59999389629810485"/>
        <color theme="5"/>
      </colorScale>
    </cfRule>
    <cfRule type="colorScale" priority="7">
      <colorScale>
        <cfvo type="num" val="0"/>
        <cfvo type="num" val="1"/>
        <color rgb="FFFF0000"/>
        <color rgb="FF00B050"/>
      </colorScale>
    </cfRule>
  </conditionalFormatting>
  <conditionalFormatting sqref="AX166:BA166 BD166">
    <cfRule type="colorScale" priority="4">
      <colorScale>
        <cfvo type="num" val="0"/>
        <cfvo type="num" val="1"/>
        <color rgb="FFFF0000"/>
        <color theme="9" tint="0.59999389629810485"/>
      </colorScale>
    </cfRule>
  </conditionalFormatting>
  <conditionalFormatting sqref="BH166:BI166">
    <cfRule type="colorScale" priority="1">
      <colorScale>
        <cfvo type="num" val="0"/>
        <cfvo type="num" val="0.5"/>
        <cfvo type="num" val="1"/>
        <color rgb="FFFF0000"/>
        <color theme="7" tint="0.79998168889431442"/>
        <color theme="9" tint="0.59999389629810485"/>
      </colorScale>
    </cfRule>
    <cfRule type="colorScale" priority="2">
      <colorScale>
        <cfvo type="num" val="0"/>
        <cfvo type="num" val="1"/>
        <cfvo type="formula" val="&quot;1N&quot;"/>
        <color rgb="FFFF0000"/>
        <color rgb="FF92D050"/>
        <color theme="7" tint="0.79998168889431442"/>
      </colorScale>
    </cfRule>
  </conditionalFormatting>
  <conditionalFormatting sqref="AU166">
    <cfRule type="colorScale" priority="9">
      <colorScale>
        <cfvo type="min"/>
        <cfvo type="max"/>
        <color theme="4" tint="0.79998168889431442"/>
        <color theme="4" tint="-0.249977111117893"/>
      </colorScale>
    </cfRule>
  </conditionalFormatting>
  <hyperlinks>
    <hyperlink ref="I18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2"/>
  <sheetViews>
    <sheetView workbookViewId="0">
      <selection activeCell="C23" sqref="C23"/>
    </sheetView>
  </sheetViews>
  <sheetFormatPr defaultRowHeight="12.75" x14ac:dyDescent="0.2"/>
  <cols>
    <col min="1" max="1" width="7" style="116" customWidth="1"/>
    <col min="2" max="2" width="25.85546875" style="116" customWidth="1"/>
    <col min="3" max="3" width="14" style="116" customWidth="1"/>
    <col min="4" max="4" width="16.7109375" style="116" customWidth="1"/>
    <col min="5" max="5" width="10.7109375" style="116" customWidth="1"/>
    <col min="6" max="6" width="11.5703125" style="116" customWidth="1"/>
    <col min="7" max="7" width="13" style="116" customWidth="1"/>
    <col min="8" max="8" width="11.7109375" style="116" customWidth="1"/>
    <col min="9" max="9" width="15.28515625" style="116" customWidth="1"/>
    <col min="10" max="16384" width="9.140625" style="116"/>
  </cols>
  <sheetData>
    <row r="1" spans="1:9" ht="57" customHeight="1" x14ac:dyDescent="0.2">
      <c r="A1" s="101" t="str">
        <f>'Zásobník_Január 2023'!A2</f>
        <v>ORG</v>
      </c>
      <c r="B1" s="101" t="str">
        <f>'Zásobník_Január 2023'!E2</f>
        <v>Názov zámeru / projektu</v>
      </c>
      <c r="C1" s="101" t="str">
        <f>'Zásobník_Január 2023'!N2</f>
        <v>Štádium prípravy (preddefinované)</v>
      </c>
      <c r="D1" s="101" t="str">
        <f>'Zásobník_Január 2023'!O2</f>
        <v>Zdroj financovania (preddefinované)</v>
      </c>
      <c r="E1" s="101" t="str">
        <f>'Zásobník_Január 2023'!P2</f>
        <v>Prvok programovej štruktúry štátneho rozpočtu (preddefinované)</v>
      </c>
      <c r="F1" s="101" t="str">
        <f>'Zásobník_Január 2023'!R2</f>
        <v>Podiel štátneho rozpočtu na celkových KV pri kombinovanom zdroji financovania</v>
      </c>
      <c r="G1" s="101" t="str">
        <f>'Zásobník_Január 2023'!U2</f>
        <v>2021 KV</v>
      </c>
      <c r="H1" s="101" t="str">
        <f>'Zásobník_Január 2023'!AS2</f>
        <v>Nad 1 mil. eur_IKP</v>
      </c>
      <c r="I1" s="101" t="str">
        <f>'Zásobník_Január 2023'!AT2</f>
        <v>IP_kategória_IKP</v>
      </c>
    </row>
    <row r="2" spans="1:9" ht="63.75" x14ac:dyDescent="0.2">
      <c r="A2" s="120" t="str">
        <f>'Zásobník_Január 2023'!A3</f>
        <v>RTVS</v>
      </c>
      <c r="B2" s="124" t="str">
        <f>'Zásobník_Január 2023'!E3</f>
        <v>Nákup tovaru Automatic Transfer Switch do rozhlasového regionálneho štúdia v Košiciach</v>
      </c>
      <c r="C2" s="123" t="str">
        <f>'Zásobník_Január 2023'!N3</f>
        <v>01 Investičný zámer</v>
      </c>
      <c r="D2" s="123" t="str">
        <f>'Zásobník_Január 2023'!O3</f>
        <v>vlastné zdroje</v>
      </c>
      <c r="E2" s="123" t="str">
        <f>'Zásobník_Január 2023'!P3</f>
        <v>doplniť z preddefinovaného (vysvetlivky a rady)</v>
      </c>
      <c r="F2" s="121">
        <f>'Zásobník_Január 2023'!R3</f>
        <v>0</v>
      </c>
      <c r="G2" s="121">
        <f>'Zásobník_Január 2023'!U3</f>
        <v>0</v>
      </c>
      <c r="H2" s="122">
        <f>'Zásobník_Január 2023'!AS3</f>
        <v>0</v>
      </c>
      <c r="I2" s="122" t="str">
        <f>'Zásobník_Január 2023'!AT3</f>
        <v>D3</v>
      </c>
    </row>
    <row r="3" spans="1:9" ht="63.75" x14ac:dyDescent="0.2">
      <c r="A3" s="120" t="str">
        <f>'Zásobník_Január 2023'!A4</f>
        <v>RTVS</v>
      </c>
      <c r="B3" s="124" t="str">
        <f>'Zásobník_Január 2023'!E4</f>
        <v>Garantovaná energetická služba - Sro Mýtna</v>
      </c>
      <c r="C3" s="123" t="str">
        <f>'Zásobník_Január 2023'!N4</f>
        <v>07 V realizácii</v>
      </c>
      <c r="D3" s="123" t="str">
        <f>'Zásobník_Január 2023'!O4</f>
        <v>vlastné zdroje</v>
      </c>
      <c r="E3" s="123" t="str">
        <f>'Zásobník_Január 2023'!P4</f>
        <v>doplniť z preddefinovaného (vysvetlivky a rady)</v>
      </c>
      <c r="F3" s="121">
        <f>'Zásobník_Január 2023'!R4</f>
        <v>0</v>
      </c>
      <c r="G3" s="121">
        <f>'Zásobník_Január 2023'!U4</f>
        <v>0</v>
      </c>
      <c r="H3" s="122">
        <f>'Zásobník_Január 2023'!AS4</f>
        <v>0</v>
      </c>
      <c r="I3" s="122" t="str">
        <f>'Zásobník_Január 2023'!AT4</f>
        <v>B3</v>
      </c>
    </row>
    <row r="4" spans="1:9" ht="63.75" x14ac:dyDescent="0.2">
      <c r="A4" s="120" t="str">
        <f>'Zásobník_Január 2023'!A5</f>
        <v>DÚ</v>
      </c>
      <c r="B4" s="124" t="str">
        <f>'Zásobník_Január 2023'!E5</f>
        <v>Akvizičné nákupy do Múzea DÚ</v>
      </c>
      <c r="C4" s="123" t="str">
        <f>'Zásobník_Január 2023'!N5</f>
        <v>07 V realizácii</v>
      </c>
      <c r="D4" s="123" t="str">
        <f>'Zásobník_Január 2023'!O5</f>
        <v>štátny rozpočet</v>
      </c>
      <c r="E4" s="123" t="str">
        <f>'Zásobník_Január 2023'!P5</f>
        <v>doplniť z preddefinovaného (vysvetlivky a rady)</v>
      </c>
      <c r="F4" s="121">
        <f>'Zásobník_Január 2023'!R5</f>
        <v>1</v>
      </c>
      <c r="G4" s="121">
        <f>'Zásobník_Január 2023'!U5</f>
        <v>9500</v>
      </c>
      <c r="H4" s="122">
        <f>'Zásobník_Január 2023'!AS5</f>
        <v>0</v>
      </c>
      <c r="I4" s="122" t="str">
        <f>'Zásobník_Január 2023'!AT5</f>
        <v>E3</v>
      </c>
    </row>
    <row r="5" spans="1:9" ht="63.75" x14ac:dyDescent="0.2">
      <c r="A5" s="120" t="str">
        <f>'Zásobník_Január 2023'!A6</f>
        <v>TASR</v>
      </c>
      <c r="B5" s="124" t="str">
        <f>'Zásobník_Január 2023'!E6</f>
        <v>Redakčný systém novej generácie</v>
      </c>
      <c r="C5" s="123" t="str">
        <f>'Zásobník_Január 2023'!N6</f>
        <v>02 Analýza / podkladová štúdia k investičnému zámeru</v>
      </c>
      <c r="D5" s="123" t="str">
        <f>'Zásobník_Január 2023'!O6</f>
        <v>štátny rozpočet</v>
      </c>
      <c r="E5" s="123" t="str">
        <f>'Zásobník_Január 2023'!P6</f>
        <v>doplniť z preddefinovaného (vysvetlivky a rady)</v>
      </c>
      <c r="F5" s="121">
        <f>'Zásobník_Január 2023'!R6</f>
        <v>1</v>
      </c>
      <c r="G5" s="121">
        <f>'Zásobník_Január 2023'!U6</f>
        <v>0</v>
      </c>
      <c r="H5" s="122">
        <f>'Zásobník_Január 2023'!AS6</f>
        <v>0</v>
      </c>
      <c r="I5" s="122" t="str">
        <f>'Zásobník_Január 2023'!AT6</f>
        <v>D2</v>
      </c>
    </row>
    <row r="6" spans="1:9" ht="63.75" x14ac:dyDescent="0.2">
      <c r="A6" s="120" t="str">
        <f>'Zásobník_Január 2023'!A7</f>
        <v>DÚ</v>
      </c>
      <c r="B6" s="124" t="str">
        <f>'Zásobník_Január 2023'!E7</f>
        <v>Vybudovanie reštaurátorsko-technického pracoviska</v>
      </c>
      <c r="C6" s="123" t="str">
        <f>'Zásobník_Január 2023'!N7</f>
        <v>01 Investičný zámer</v>
      </c>
      <c r="D6" s="123" t="str">
        <f>'Zásobník_Január 2023'!O7</f>
        <v>štátny rozpočet</v>
      </c>
      <c r="E6" s="123" t="str">
        <f>'Zásobník_Január 2023'!P7</f>
        <v>doplniť z preddefinovaného (vysvetlivky a rady)</v>
      </c>
      <c r="F6" s="121">
        <f>'Zásobník_Január 2023'!R7</f>
        <v>1</v>
      </c>
      <c r="G6" s="121">
        <f>'Zásobník_Január 2023'!U7</f>
        <v>0</v>
      </c>
      <c r="H6" s="122">
        <f>'Zásobník_Január 2023'!AS7</f>
        <v>0</v>
      </c>
      <c r="I6" s="122" t="str">
        <f>'Zásobník_Január 2023'!AT7</f>
        <v>C9</v>
      </c>
    </row>
    <row r="7" spans="1:9" ht="63.75" x14ac:dyDescent="0.2">
      <c r="A7" s="120" t="str">
        <f>'Zásobník_Január 2023'!A8</f>
        <v>PÚ SR</v>
      </c>
      <c r="B7" s="124" t="str">
        <f>'Zásobník_Január 2023'!E8</f>
        <v xml:space="preserve">Plán obnovy a odolnosti </v>
      </c>
      <c r="C7" s="123" t="str">
        <f>'Zásobník_Január 2023'!N8</f>
        <v>07 V realizácii</v>
      </c>
      <c r="D7" s="123" t="str">
        <f>'Zásobník_Január 2023'!O8</f>
        <v>štátny rozpočet</v>
      </c>
      <c r="E7" s="123" t="str">
        <f>'Zásobník_Január 2023'!P8</f>
        <v>doplniť z preddefinovaného (vysvetlivky a rady)</v>
      </c>
      <c r="F7" s="121">
        <f>'Zásobník_Január 2023'!R8</f>
        <v>1</v>
      </c>
      <c r="G7" s="121">
        <f>'Zásobník_Január 2023'!U8</f>
        <v>0</v>
      </c>
      <c r="H7" s="122">
        <f>'Zásobník_Január 2023'!AS8</f>
        <v>0</v>
      </c>
      <c r="I7" s="122" t="str">
        <f>'Zásobník_Január 2023'!AT8</f>
        <v>G</v>
      </c>
    </row>
    <row r="8" spans="1:9" ht="63.75" x14ac:dyDescent="0.2">
      <c r="A8" s="120" t="str">
        <f>'Zásobník_Január 2023'!A9</f>
        <v>SNM</v>
      </c>
      <c r="B8" s="124" t="str">
        <f>'Zásobník_Január 2023'!E9</f>
        <v>Budovy na Žižkovej</v>
      </c>
      <c r="C8" s="123" t="str">
        <f>'Zásobník_Január 2023'!N9</f>
        <v>01 Investičný zámer</v>
      </c>
      <c r="D8" s="123" t="str">
        <f>'Zásobník_Január 2023'!O9</f>
        <v>štátny rozpočet</v>
      </c>
      <c r="E8" s="123" t="str">
        <f>'Zásobník_Január 2023'!P9</f>
        <v>doplniť z preddefinovaného (vysvetlivky a rady)</v>
      </c>
      <c r="F8" s="121">
        <f>'Zásobník_Január 2023'!R9</f>
        <v>1</v>
      </c>
      <c r="G8" s="121">
        <f>'Zásobník_Január 2023'!U9</f>
        <v>0</v>
      </c>
      <c r="H8" s="122">
        <f>'Zásobník_Január 2023'!AS9</f>
        <v>1</v>
      </c>
      <c r="I8" s="122" t="str">
        <f>'Zásobník_Január 2023'!AT9</f>
        <v>A2</v>
      </c>
    </row>
    <row r="9" spans="1:9" ht="63.75" x14ac:dyDescent="0.2">
      <c r="A9" s="120" t="str">
        <f>'Zásobník_Január 2023'!A10</f>
        <v>SNK</v>
      </c>
      <c r="B9" s="124" t="str">
        <f>'Zásobník_Január 2023'!E10</f>
        <v>IZ – Rekonštrukcia, modernizácia a prístavba budovy SNK</v>
      </c>
      <c r="C9" s="123" t="str">
        <f>'Zásobník_Január 2023'!N10</f>
        <v>01 Investičný zámer</v>
      </c>
      <c r="D9" s="123" t="str">
        <f>'Zásobník_Január 2023'!O10</f>
        <v>štátny rozpočet</v>
      </c>
      <c r="E9" s="123" t="str">
        <f>'Zásobník_Január 2023'!P10</f>
        <v>doplniť z preddefinovaného (vysvetlivky a rady)</v>
      </c>
      <c r="F9" s="121">
        <f>'Zásobník_Január 2023'!R10</f>
        <v>1</v>
      </c>
      <c r="G9" s="121">
        <f>'Zásobník_Január 2023'!U10</f>
        <v>0</v>
      </c>
      <c r="H9" s="122">
        <f>'Zásobník_Január 2023'!AS10</f>
        <v>0</v>
      </c>
      <c r="I9" s="122" t="str">
        <f>'Zásobník_Január 2023'!AT10</f>
        <v>B1</v>
      </c>
    </row>
    <row r="10" spans="1:9" ht="63.75" x14ac:dyDescent="0.2">
      <c r="A10" s="120" t="str">
        <f>'Zásobník_Január 2023'!A11</f>
        <v>PÚ SR</v>
      </c>
      <c r="B10" s="124" t="str">
        <f>'Zásobník_Január 2023'!E11</f>
        <v xml:space="preserve">Rekonštrukcia garáží KPÚ Trnava ako súčasť Depozitára archeologických nálezov </v>
      </c>
      <c r="C10" s="123" t="str">
        <f>'Zásobník_Január 2023'!N11</f>
        <v>02 Analýza / podkladová štúdia k investičnému zámeru</v>
      </c>
      <c r="D10" s="123" t="str">
        <f>'Zásobník_Január 2023'!O11</f>
        <v>štátny rozpočet</v>
      </c>
      <c r="E10" s="123" t="str">
        <f>'Zásobník_Január 2023'!P11</f>
        <v>doplniť z preddefinovaného (vysvetlivky a rady)</v>
      </c>
      <c r="F10" s="121">
        <f>'Zásobník_Január 2023'!R11</f>
        <v>1</v>
      </c>
      <c r="G10" s="121">
        <f>'Zásobník_Január 2023'!U11</f>
        <v>0</v>
      </c>
      <c r="H10" s="122">
        <f>'Zásobník_Január 2023'!AS11</f>
        <v>0</v>
      </c>
      <c r="I10" s="122" t="str">
        <f>'Zásobník_Január 2023'!AT11</f>
        <v>B2</v>
      </c>
    </row>
    <row r="11" spans="1:9" ht="63.75" x14ac:dyDescent="0.2">
      <c r="A11" s="120" t="str">
        <f>'Zásobník_Január 2023'!A12</f>
        <v>UKB</v>
      </c>
      <c r="B11" s="124" t="str">
        <f>'Zásobník_Január 2023'!E12</f>
        <v>Infraštruktúra (hardvér a sofvér) na spätný export dát z Centrálneho dátového archívu do Depozitu digitálnych prameňov UKB</v>
      </c>
      <c r="C11" s="123" t="str">
        <f>'Zásobník_Január 2023'!N12</f>
        <v>01 Investičný zámer</v>
      </c>
      <c r="D11" s="123" t="str">
        <f>'Zásobník_Január 2023'!O12</f>
        <v>štátny rozpočet</v>
      </c>
      <c r="E11" s="123" t="str">
        <f>'Zásobník_Január 2023'!P12</f>
        <v>doplniť z preddefinovaného (vysvetlivky a rady)</v>
      </c>
      <c r="F11" s="121">
        <f>'Zásobník_Január 2023'!R12</f>
        <v>1</v>
      </c>
      <c r="G11" s="121">
        <f>'Zásobník_Január 2023'!U12</f>
        <v>0</v>
      </c>
      <c r="H11" s="122">
        <f>'Zásobník_Január 2023'!AS12</f>
        <v>0</v>
      </c>
      <c r="I11" s="122" t="str">
        <f>'Zásobník_Január 2023'!AT12</f>
        <v>D3</v>
      </c>
    </row>
    <row r="12" spans="1:9" ht="63.75" x14ac:dyDescent="0.2">
      <c r="A12" s="120" t="str">
        <f>'Zásobník_Január 2023'!A13</f>
        <v>RTVS</v>
      </c>
      <c r="B12" s="124" t="str">
        <f>'Zásobník_Január 2023'!E13</f>
        <v xml:space="preserve">Výmena hlavného produkčného televízneho diskového poľa </v>
      </c>
      <c r="C12" s="123" t="str">
        <f>'Zásobník_Január 2023'!N13</f>
        <v>07 V realizácii</v>
      </c>
      <c r="D12" s="123" t="str">
        <f>'Zásobník_Január 2023'!O13</f>
        <v>štátny rozpočet</v>
      </c>
      <c r="E12" s="123" t="str">
        <f>'Zásobník_Január 2023'!P13</f>
        <v>doplniť z preddefinovaného (vysvetlivky a rady)</v>
      </c>
      <c r="F12" s="121">
        <f>'Zásobník_Január 2023'!R13</f>
        <v>1</v>
      </c>
      <c r="G12" s="121">
        <f>'Zásobník_Január 2023'!U13</f>
        <v>0</v>
      </c>
      <c r="H12" s="122">
        <f>'Zásobník_Január 2023'!AS13</f>
        <v>0</v>
      </c>
      <c r="I12" s="122" t="str">
        <f>'Zásobník_Január 2023'!AT13</f>
        <v>D1</v>
      </c>
    </row>
    <row r="13" spans="1:9" ht="63.75" x14ac:dyDescent="0.2">
      <c r="A13" s="120" t="str">
        <f>'Zásobník_Január 2023'!A14</f>
        <v>SNG</v>
      </c>
      <c r="B13" s="124" t="str">
        <f>'Zásobník_Január 2023'!E14</f>
        <v>Akvizícia zbierkových predmetov a knižničných fondov</v>
      </c>
      <c r="C13" s="123" t="str">
        <f>'Zásobník_Január 2023'!N14</f>
        <v>07 V realizácii</v>
      </c>
      <c r="D13" s="123" t="str">
        <f>'Zásobník_Január 2023'!O14</f>
        <v>štátny rozpočet</v>
      </c>
      <c r="E13" s="123" t="str">
        <f>'Zásobník_Január 2023'!P14</f>
        <v>doplniť z preddefinovaného (vysvetlivky a rady)</v>
      </c>
      <c r="F13" s="121">
        <f>'Zásobník_Január 2023'!R14</f>
        <v>1</v>
      </c>
      <c r="G13" s="121">
        <f>'Zásobník_Január 2023'!U14</f>
        <v>0</v>
      </c>
      <c r="H13" s="122">
        <f>'Zásobník_Január 2023'!AS14</f>
        <v>0</v>
      </c>
      <c r="I13" s="122" t="str">
        <f>'Zásobník_Január 2023'!AT14</f>
        <v>E3</v>
      </c>
    </row>
    <row r="14" spans="1:9" ht="63.75" x14ac:dyDescent="0.2">
      <c r="A14" s="120" t="str">
        <f>'Zásobník_Január 2023'!A15</f>
        <v>SCD</v>
      </c>
      <c r="B14" s="124" t="str">
        <f>'Zásobník_Január 2023'!E15</f>
        <v>Akvizícia zbierkových predmetov SMD SCD  - v súlade s Dodatkom č. 1 ku Kontraktu SCD s MK SR</v>
      </c>
      <c r="C14" s="123" t="str">
        <f>'Zásobník_Január 2023'!N15</f>
        <v>08 Realizované</v>
      </c>
      <c r="D14" s="123" t="str">
        <f>'Zásobník_Január 2023'!O15</f>
        <v>štátny rozpočet</v>
      </c>
      <c r="E14" s="123" t="str">
        <f>'Zásobník_Január 2023'!P15</f>
        <v>doplniť z preddefinovaného (vysvetlivky a rady)</v>
      </c>
      <c r="F14" s="121">
        <f>'Zásobník_Január 2023'!R15</f>
        <v>1</v>
      </c>
      <c r="G14" s="121">
        <f>'Zásobník_Január 2023'!U15</f>
        <v>5000</v>
      </c>
      <c r="H14" s="122">
        <f>'Zásobník_Január 2023'!AS15</f>
        <v>0</v>
      </c>
      <c r="I14" s="122" t="str">
        <f>'Zásobník_Január 2023'!AT15</f>
        <v>E3</v>
      </c>
    </row>
    <row r="15" spans="1:9" ht="63.75" x14ac:dyDescent="0.2">
      <c r="A15" s="120" t="str">
        <f>'Zásobník_Január 2023'!A16</f>
        <v>SÚH</v>
      </c>
      <c r="B15" s="124" t="str">
        <f>'Zásobník_Január 2023'!E16</f>
        <v>Akvizícia</v>
      </c>
      <c r="C15" s="123" t="str">
        <f>'Zásobník_Január 2023'!N16</f>
        <v>07 V realizácii</v>
      </c>
      <c r="D15" s="123" t="str">
        <f>'Zásobník_Január 2023'!O16</f>
        <v>štátny rozpočet</v>
      </c>
      <c r="E15" s="123" t="str">
        <f>'Zásobník_Január 2023'!P16</f>
        <v>doplniť z preddefinovaného (vysvetlivky a rady)</v>
      </c>
      <c r="F15" s="121">
        <f>'Zásobník_Január 2023'!R16</f>
        <v>1</v>
      </c>
      <c r="G15" s="121">
        <f>'Zásobník_Január 2023'!U16</f>
        <v>0</v>
      </c>
      <c r="H15" s="122">
        <f>'Zásobník_Január 2023'!AS16</f>
        <v>0</v>
      </c>
      <c r="I15" s="122" t="str">
        <f>'Zásobník_Január 2023'!AT16</f>
        <v>E3</v>
      </c>
    </row>
    <row r="16" spans="1:9" ht="63.75" x14ac:dyDescent="0.2">
      <c r="A16" s="120" t="str">
        <f>'Zásobník_Január 2023'!A17</f>
        <v>SNM</v>
      </c>
      <c r="B16" s="124" t="str">
        <f>'Zásobník_Január 2023'!E17</f>
        <v>Akvizície zbierkových predmetov</v>
      </c>
      <c r="C16" s="123" t="str">
        <f>'Zásobník_Január 2023'!N17</f>
        <v>01 Investičný zámer</v>
      </c>
      <c r="D16" s="123" t="str">
        <f>'Zásobník_Január 2023'!O17</f>
        <v>štátny rozpočet</v>
      </c>
      <c r="E16" s="123" t="str">
        <f>'Zásobník_Január 2023'!P17</f>
        <v>doplniť z preddefinovaného (vysvetlivky a rady)</v>
      </c>
      <c r="F16" s="121">
        <f>'Zásobník_Január 2023'!R17</f>
        <v>1</v>
      </c>
      <c r="G16" s="121">
        <f>'Zásobník_Január 2023'!U17</f>
        <v>10000</v>
      </c>
      <c r="H16" s="122">
        <f>'Zásobník_Január 2023'!AS17</f>
        <v>1</v>
      </c>
      <c r="I16" s="122" t="str">
        <f>'Zásobník_Január 2023'!AT17</f>
        <v>E3</v>
      </c>
    </row>
    <row r="17" spans="1:9" ht="63.75" x14ac:dyDescent="0.2">
      <c r="A17" s="120" t="str">
        <f>'Zásobník_Január 2023'!A18</f>
        <v>SNM</v>
      </c>
      <c r="B17" s="124" t="str">
        <f>'Zásobník_Január 2023'!E18</f>
        <v>Záchrana archeologických pamiatok doby kamennej v Turci</v>
      </c>
      <c r="C17" s="123" t="str">
        <f>'Zásobník_Január 2023'!N18</f>
        <v>01 Investičný zámer</v>
      </c>
      <c r="D17" s="123" t="str">
        <f>'Zásobník_Január 2023'!O18</f>
        <v>štátny rozpočet</v>
      </c>
      <c r="E17" s="123" t="str">
        <f>'Zásobník_Január 2023'!P18</f>
        <v>doplniť z preddefinovaného (vysvetlivky a rady)</v>
      </c>
      <c r="F17" s="121">
        <f>'Zásobník_Január 2023'!R18</f>
        <v>1</v>
      </c>
      <c r="G17" s="121">
        <f>'Zásobník_Január 2023'!U18</f>
        <v>0</v>
      </c>
      <c r="H17" s="122">
        <f>'Zásobník_Január 2023'!AS18</f>
        <v>0</v>
      </c>
      <c r="I17" s="122" t="str">
        <f>'Zásobník_Január 2023'!AT18</f>
        <v>C91</v>
      </c>
    </row>
    <row r="18" spans="1:9" ht="63.75" x14ac:dyDescent="0.2">
      <c r="A18" s="120" t="str">
        <f>'Zásobník_Január 2023'!A19</f>
        <v>SNM</v>
      </c>
      <c r="B18" s="124" t="str">
        <f>'Zásobník_Január 2023'!E19</f>
        <v>Revitalizácia parku v Galérii Dezidera Millyho</v>
      </c>
      <c r="C18" s="123" t="str">
        <f>'Zásobník_Január 2023'!N19</f>
        <v>01 Investičný zámer</v>
      </c>
      <c r="D18" s="123" t="str">
        <f>'Zásobník_Január 2023'!O19</f>
        <v>štátny rozpočet</v>
      </c>
      <c r="E18" s="123" t="str">
        <f>'Zásobník_Január 2023'!P19</f>
        <v>doplniť z preddefinovaného (vysvetlivky a rady)</v>
      </c>
      <c r="F18" s="121">
        <f>'Zásobník_Január 2023'!R19</f>
        <v>1</v>
      </c>
      <c r="G18" s="121">
        <f>'Zásobník_Január 2023'!U19</f>
        <v>0</v>
      </c>
      <c r="H18" s="122">
        <f>'Zásobník_Január 2023'!AS19</f>
        <v>0</v>
      </c>
      <c r="I18" s="122" t="str">
        <f>'Zásobník_Január 2023'!AT19</f>
        <v>B5</v>
      </c>
    </row>
    <row r="19" spans="1:9" ht="63.75" x14ac:dyDescent="0.2">
      <c r="A19" s="120" t="str">
        <f>'Zásobník_Január 2023'!A20</f>
        <v>SNG</v>
      </c>
      <c r="B19" s="124" t="str">
        <f>'Zásobník_Január 2023'!E20</f>
        <v>Galéria Ľudovíta Fullu v Ružomberku - projekt obnovy a rekonštrukcie</v>
      </c>
      <c r="C19" s="123" t="str">
        <f>'Zásobník_Január 2023'!N20</f>
        <v>06 Pred vyhlásením verejného obstarávania</v>
      </c>
      <c r="D19" s="123" t="str">
        <f>'Zásobník_Január 2023'!O20</f>
        <v>kombinované</v>
      </c>
      <c r="E19" s="123" t="str">
        <f>'Zásobník_Január 2023'!P20</f>
        <v>doplniť z preddefinovaného (vysvetlivky a rady)</v>
      </c>
      <c r="F19" s="121">
        <f>'Zásobník_Január 2023'!R20</f>
        <v>1</v>
      </c>
      <c r="G19" s="121">
        <f>'Zásobník_Január 2023'!U20</f>
        <v>0</v>
      </c>
      <c r="H19" s="122">
        <f>'Zásobník_Január 2023'!AS20</f>
        <v>1</v>
      </c>
      <c r="I19" s="122" t="str">
        <f>'Zásobník_Január 2023'!AT20</f>
        <v>B1</v>
      </c>
    </row>
    <row r="20" spans="1:9" ht="63.75" x14ac:dyDescent="0.2">
      <c r="A20" s="120" t="str">
        <f>'Zásobník_Január 2023'!A21</f>
        <v>SNM</v>
      </c>
      <c r="B20" s="124" t="str">
        <f>'Zásobník_Január 2023'!E21</f>
        <v>Pôvodná hospodáska budova patriaca k pôvodnému areálu</v>
      </c>
      <c r="C20" s="123" t="str">
        <f>'Zásobník_Január 2023'!N21</f>
        <v>01 Investičný zámer</v>
      </c>
      <c r="D20" s="123" t="str">
        <f>'Zásobník_Január 2023'!O21</f>
        <v>štátny rozpočet</v>
      </c>
      <c r="E20" s="123" t="str">
        <f>'Zásobník_Január 2023'!P21</f>
        <v>doplniť z preddefinovaného (vysvetlivky a rady)</v>
      </c>
      <c r="F20" s="121">
        <f>'Zásobník_Január 2023'!R21</f>
        <v>0</v>
      </c>
      <c r="G20" s="121">
        <f>'Zásobník_Január 2023'!U21</f>
        <v>0</v>
      </c>
      <c r="H20" s="122">
        <f>'Zásobník_Január 2023'!AS21</f>
        <v>0</v>
      </c>
      <c r="I20" s="122" t="str">
        <f>'Zásobník_Január 2023'!AT21</f>
        <v>A1</v>
      </c>
    </row>
    <row r="21" spans="1:9" ht="63.75" x14ac:dyDescent="0.2">
      <c r="A21" s="120" t="str">
        <f>'Zásobník_Január 2023'!A22</f>
        <v>SNM</v>
      </c>
      <c r="B21" s="124" t="str">
        <f>'Zásobník_Január 2023'!E22</f>
        <v>Komplexná obnova Kaštieľa Dolná Krupá</v>
      </c>
      <c r="C21" s="123" t="str">
        <f>'Zásobník_Január 2023'!N22</f>
        <v>02 Analýza / podkladová štúdia k investičnému zámeru</v>
      </c>
      <c r="D21" s="123" t="str">
        <f>'Zásobník_Január 2023'!O22</f>
        <v>kombinované</v>
      </c>
      <c r="E21" s="123" t="str">
        <f>'Zásobník_Január 2023'!P22</f>
        <v>doplniť z preddefinovaného (vysvetlivky a rady)</v>
      </c>
      <c r="F21" s="121">
        <f>'Zásobník_Január 2023'!R22</f>
        <v>1</v>
      </c>
      <c r="G21" s="121">
        <f>'Zásobník_Január 2023'!U22</f>
        <v>0</v>
      </c>
      <c r="H21" s="122">
        <f>'Zásobník_Január 2023'!AS22</f>
        <v>1</v>
      </c>
      <c r="I21" s="122" t="str">
        <f>'Zásobník_Január 2023'!AT22</f>
        <v>B1</v>
      </c>
    </row>
    <row r="22" spans="1:9" ht="63.75" x14ac:dyDescent="0.2">
      <c r="A22" s="120" t="str">
        <f>'Zásobník_Január 2023'!A23</f>
        <v>SNM</v>
      </c>
      <c r="B22" s="124" t="str">
        <f>'Zásobník_Január 2023'!E23</f>
        <v>Komplexná obnova Kaštieľa Dolná Krupá</v>
      </c>
      <c r="C22" s="123" t="str">
        <f>'Zásobník_Január 2023'!N23</f>
        <v>07 V realizácii</v>
      </c>
      <c r="D22" s="123" t="str">
        <f>'Zásobník_Január 2023'!O23</f>
        <v>kombinované</v>
      </c>
      <c r="E22" s="123" t="str">
        <f>'Zásobník_Január 2023'!P23</f>
        <v>doplniť z preddefinovaného (vysvetlivky a rady)</v>
      </c>
      <c r="F22" s="121">
        <f>'Zásobník_Január 2023'!R23</f>
        <v>0</v>
      </c>
      <c r="G22" s="121">
        <f>'Zásobník_Január 2023'!U23</f>
        <v>570308.4</v>
      </c>
      <c r="H22" s="122">
        <f>'Zásobník_Január 2023'!AS23</f>
        <v>1</v>
      </c>
      <c r="I22" s="122" t="str">
        <f>'Zásobník_Január 2023'!AT23</f>
        <v>B1</v>
      </c>
    </row>
    <row r="23" spans="1:9" ht="63.75" x14ac:dyDescent="0.2">
      <c r="A23" s="120" t="str">
        <f>'Zásobník_Január 2023'!A24</f>
        <v>ŠVK KE</v>
      </c>
      <c r="B23" s="124" t="str">
        <f>'Zásobník_Január 2023'!E24</f>
        <v>Rekonštrukcia vzduchotechniky hlavného depozitára na Pribinovej 1 - nadzemné podlažia</v>
      </c>
      <c r="C23" s="123" t="str">
        <f>'Zásobník_Január 2023'!N24</f>
        <v>05 Projektová dokumentácia k dispozícii - pre realizáciu stavby</v>
      </c>
      <c r="D23" s="123" t="str">
        <f>'Zásobník_Január 2023'!O24</f>
        <v>štátny rozpočet</v>
      </c>
      <c r="E23" s="123" t="str">
        <f>'Zásobník_Január 2023'!P24</f>
        <v>doplniť z preddefinovaného (vysvetlivky a rady)</v>
      </c>
      <c r="F23" s="121">
        <f>'Zásobník_Január 2023'!R24</f>
        <v>1</v>
      </c>
      <c r="G23" s="121">
        <f>'Zásobník_Január 2023'!U24</f>
        <v>0</v>
      </c>
      <c r="H23" s="122">
        <f>'Zásobník_Január 2023'!AS24</f>
        <v>0</v>
      </c>
      <c r="I23" s="122" t="str">
        <f>'Zásobník_Január 2023'!AT24</f>
        <v>C6</v>
      </c>
    </row>
    <row r="24" spans="1:9" ht="63.75" x14ac:dyDescent="0.2">
      <c r="A24" s="120" t="str">
        <f>'Zásobník_Január 2023'!A25</f>
        <v>ŠVK KE</v>
      </c>
      <c r="B24" s="124" t="str">
        <f>'Zásobník_Január 2023'!E25</f>
        <v>Zvýšenie úložnej kapacity depozitára knižničného fondu  v budove na Pribinovej 1</v>
      </c>
      <c r="C24" s="123" t="str">
        <f>'Zásobník_Január 2023'!N25</f>
        <v>05 Projektová dokumentácia k dispozícii - pre realizáciu stavby</v>
      </c>
      <c r="D24" s="123" t="str">
        <f>'Zásobník_Január 2023'!O25</f>
        <v>štátny rozpočet</v>
      </c>
      <c r="E24" s="123" t="str">
        <f>'Zásobník_Január 2023'!P25</f>
        <v>doplniť z preddefinovaného (vysvetlivky a rady)</v>
      </c>
      <c r="F24" s="121">
        <f>'Zásobník_Január 2023'!R25</f>
        <v>1</v>
      </c>
      <c r="G24" s="121">
        <f>'Zásobník_Január 2023'!U25</f>
        <v>0</v>
      </c>
      <c r="H24" s="122">
        <f>'Zásobník_Január 2023'!AS25</f>
        <v>0</v>
      </c>
      <c r="I24" s="122" t="str">
        <f>'Zásobník_Január 2023'!AT25</f>
        <v>B2</v>
      </c>
    </row>
    <row r="25" spans="1:9" ht="63.75" x14ac:dyDescent="0.2">
      <c r="A25" s="120" t="str">
        <f>'Zásobník_Január 2023'!A26</f>
        <v>ŠVK KE</v>
      </c>
      <c r="B25" s="124" t="str">
        <f>'Zásobník_Január 2023'!E26</f>
        <v>Rekonštrukcia budovy knižnice na Pribinovej ulici</v>
      </c>
      <c r="C25" s="123" t="str">
        <f>'Zásobník_Január 2023'!N26</f>
        <v>02 Analýza / podkladová štúdia k investičnému zámeru</v>
      </c>
      <c r="D25" s="123" t="str">
        <f>'Zásobník_Január 2023'!O26</f>
        <v>štátny rozpočet</v>
      </c>
      <c r="E25" s="123" t="str">
        <f>'Zásobník_Január 2023'!P26</f>
        <v>doplniť z preddefinovaného (vysvetlivky a rady)</v>
      </c>
      <c r="F25" s="121">
        <f>'Zásobník_Január 2023'!R26</f>
        <v>1</v>
      </c>
      <c r="G25" s="121">
        <f>'Zásobník_Január 2023'!U26</f>
        <v>0</v>
      </c>
      <c r="H25" s="122">
        <f>'Zásobník_Január 2023'!AS26</f>
        <v>1</v>
      </c>
      <c r="I25" s="122" t="str">
        <f>'Zásobník_Január 2023'!AT26</f>
        <v>B1</v>
      </c>
    </row>
    <row r="26" spans="1:9" ht="63.75" x14ac:dyDescent="0.2">
      <c r="A26" s="120" t="str">
        <f>'Zásobník_Január 2023'!A27</f>
        <v>ŠVK KE</v>
      </c>
      <c r="B26" s="124" t="str">
        <f>'Zásobník_Január 2023'!E27</f>
        <v>Rekonštrukcia krovu a strechy budovy na Pribinovej ulici</v>
      </c>
      <c r="C26" s="123" t="str">
        <f>'Zásobník_Január 2023'!N27</f>
        <v>02 Analýza / podkladová štúdia k investičnému zámeru</v>
      </c>
      <c r="D26" s="123" t="str">
        <f>'Zásobník_Január 2023'!O27</f>
        <v>štátny rozpočet</v>
      </c>
      <c r="E26" s="123" t="str">
        <f>'Zásobník_Január 2023'!P27</f>
        <v>doplniť z preddefinovaného (vysvetlivky a rady)</v>
      </c>
      <c r="F26" s="121">
        <f>'Zásobník_Január 2023'!R27</f>
        <v>1</v>
      </c>
      <c r="G26" s="121">
        <f>'Zásobník_Január 2023'!U27</f>
        <v>0</v>
      </c>
      <c r="H26" s="122">
        <f>'Zásobník_Január 2023'!AS27</f>
        <v>0</v>
      </c>
      <c r="I26" s="122" t="str">
        <f>'Zásobník_Január 2023'!AT27</f>
        <v>0</v>
      </c>
    </row>
    <row r="27" spans="1:9" ht="63.75" x14ac:dyDescent="0.2">
      <c r="A27" s="120" t="str">
        <f>'Zásobník_Január 2023'!A28</f>
        <v>KHB</v>
      </c>
      <c r="B27" s="124" t="str">
        <f>'Zásobník_Január 2023'!E28</f>
        <v xml:space="preserve">Rekonštrukcia výstavných priestorov </v>
      </c>
      <c r="C27" s="123" t="str">
        <f>'Zásobník_Január 2023'!N28</f>
        <v>01 Investičný zámer</v>
      </c>
      <c r="D27" s="123" t="str">
        <f>'Zásobník_Január 2023'!O28</f>
        <v>štátny rozpočet</v>
      </c>
      <c r="E27" s="123" t="str">
        <f>'Zásobník_Január 2023'!P28</f>
        <v>doplniť z preddefinovaného (vysvetlivky a rady)</v>
      </c>
      <c r="F27" s="121">
        <f>'Zásobník_Január 2023'!R28</f>
        <v>1</v>
      </c>
      <c r="G27" s="121">
        <f>'Zásobník_Január 2023'!U28</f>
        <v>0</v>
      </c>
      <c r="H27" s="122">
        <f>'Zásobník_Január 2023'!AS28</f>
        <v>0</v>
      </c>
      <c r="I27" s="122" t="str">
        <f>'Zásobník_Január 2023'!AT28</f>
        <v>0</v>
      </c>
    </row>
    <row r="28" spans="1:9" ht="63.75" x14ac:dyDescent="0.2">
      <c r="A28" s="120" t="str">
        <f>'Zásobník_Január 2023'!A29</f>
        <v>DNS</v>
      </c>
      <c r="B28" s="124" t="str">
        <f>'Zásobník_Január 2023'!E29</f>
        <v xml:space="preserve">Odkúpenie ďivadelných priestorov od MČ  </v>
      </c>
      <c r="C28" s="123" t="str">
        <f>'Zásobník_Január 2023'!N29</f>
        <v>01 Investičný zámer</v>
      </c>
      <c r="D28" s="123" t="str">
        <f>'Zásobník_Január 2023'!O29</f>
        <v>štátny rozpočet</v>
      </c>
      <c r="E28" s="123" t="str">
        <f>'Zásobník_Január 2023'!P29</f>
        <v>doplniť z preddefinovaného (vysvetlivky a rady)</v>
      </c>
      <c r="F28" s="121">
        <f>'Zásobník_Január 2023'!R29</f>
        <v>1</v>
      </c>
      <c r="G28" s="121">
        <f>'Zásobník_Január 2023'!U29</f>
        <v>0</v>
      </c>
      <c r="H28" s="122">
        <f>'Zásobník_Január 2023'!AS29</f>
        <v>1</v>
      </c>
      <c r="I28" s="122" t="str">
        <f>'Zásobník_Január 2023'!AT29</f>
        <v>A1</v>
      </c>
    </row>
    <row r="29" spans="1:9" ht="63.75" x14ac:dyDescent="0.2">
      <c r="A29" s="120" t="str">
        <f>'Zásobník_Január 2023'!A30</f>
        <v>SNM</v>
      </c>
      <c r="B29" s="124" t="str">
        <f>'Zásobník_Január 2023'!E30</f>
        <v xml:space="preserve"> Obnova barokového kaštieľa na hrade Modrý Kameň</v>
      </c>
      <c r="C29" s="123" t="str">
        <f>'Zásobník_Január 2023'!N30</f>
        <v>05 Projektová dokumentácia k dispozícii - pre realizáciu stavby</v>
      </c>
      <c r="D29" s="123" t="str">
        <f>'Zásobník_Január 2023'!O30</f>
        <v>kombinované</v>
      </c>
      <c r="E29" s="123" t="str">
        <f>'Zásobník_Január 2023'!P30</f>
        <v>doplniť z preddefinovaného (vysvetlivky a rady)</v>
      </c>
      <c r="F29" s="121">
        <f>'Zásobník_Január 2023'!R30</f>
        <v>1</v>
      </c>
      <c r="G29" s="121">
        <f>'Zásobník_Január 2023'!U30</f>
        <v>0</v>
      </c>
      <c r="H29" s="122">
        <f>'Zásobník_Január 2023'!AS30</f>
        <v>1</v>
      </c>
      <c r="I29" s="122" t="str">
        <f>'Zásobník_Január 2023'!AT30</f>
        <v>B1</v>
      </c>
    </row>
    <row r="30" spans="1:9" ht="63.75" x14ac:dyDescent="0.2">
      <c r="A30" s="120" t="str">
        <f>'Zásobník_Január 2023'!A31</f>
        <v>SF</v>
      </c>
      <c r="B30" s="124" t="str">
        <f>'Zásobník_Január 2023'!E31</f>
        <v>Inštalácia centrálneho riadiaceho systému pre chladiace jednotky a výmena fancoilov po životnosti - zníženie energetickej náročnosti</v>
      </c>
      <c r="C30" s="123" t="str">
        <f>'Zásobník_Január 2023'!N31</f>
        <v>01 Investičný zámer</v>
      </c>
      <c r="D30" s="123" t="str">
        <f>'Zásobník_Január 2023'!O31</f>
        <v>štátny rozpočet</v>
      </c>
      <c r="E30" s="123" t="str">
        <f>'Zásobník_Január 2023'!P31</f>
        <v>doplniť z preddefinovaného (vysvetlivky a rady)</v>
      </c>
      <c r="F30" s="121">
        <f>'Zásobník_Január 2023'!R31</f>
        <v>1</v>
      </c>
      <c r="G30" s="121">
        <f>'Zásobník_Január 2023'!U31</f>
        <v>0</v>
      </c>
      <c r="H30" s="122">
        <f>'Zásobník_Január 2023'!AS31</f>
        <v>0</v>
      </c>
      <c r="I30" s="122" t="str">
        <f>'Zásobník_Január 2023'!AT31</f>
        <v>C6</v>
      </c>
    </row>
    <row r="31" spans="1:9" ht="63.75" x14ac:dyDescent="0.2">
      <c r="A31" s="120" t="str">
        <f>'Zásobník_Január 2023'!A32</f>
        <v>NOC</v>
      </c>
      <c r="B31" s="124" t="str">
        <f>'Zásobník_Január 2023'!E32</f>
        <v>Obnova zastaraného základného technického a materiálneho zabezpečenia V-klubu</v>
      </c>
      <c r="C31" s="123" t="str">
        <f>'Zásobník_Január 2023'!N32</f>
        <v>07 V realizácii</v>
      </c>
      <c r="D31" s="123" t="str">
        <f>'Zásobník_Január 2023'!O32</f>
        <v>štátny rozpočet</v>
      </c>
      <c r="E31" s="123" t="str">
        <f>'Zásobník_Január 2023'!P32</f>
        <v>doplniť z preddefinovaného (vysvetlivky a rady)</v>
      </c>
      <c r="F31" s="121">
        <f>'Zásobník_Január 2023'!R32</f>
        <v>1</v>
      </c>
      <c r="G31" s="121">
        <f>'Zásobník_Január 2023'!U32</f>
        <v>0</v>
      </c>
      <c r="H31" s="122">
        <f>'Zásobník_Január 2023'!AS32</f>
        <v>0</v>
      </c>
      <c r="I31" s="122" t="str">
        <f>'Zásobník_Január 2023'!AT32</f>
        <v>B3</v>
      </c>
    </row>
    <row r="32" spans="1:9" ht="63.75" x14ac:dyDescent="0.2">
      <c r="A32" s="120" t="str">
        <f>'Zásobník_Január 2023'!A33</f>
        <v>ÚĽUV</v>
      </c>
      <c r="B32" s="124" t="str">
        <f>'Zásobník_Január 2023'!E33</f>
        <v>Doplnenie mobiliára v depozitári MĽUV v Stupave</v>
      </c>
      <c r="C32" s="123" t="str">
        <f>'Zásobník_Január 2023'!N33</f>
        <v>01 Investičný zámer</v>
      </c>
      <c r="D32" s="123" t="str">
        <f>'Zásobník_Január 2023'!O33</f>
        <v>štátny rozpočet</v>
      </c>
      <c r="E32" s="123" t="str">
        <f>'Zásobník_Január 2023'!P33</f>
        <v>doplniť z preddefinovaného (vysvetlivky a rady)</v>
      </c>
      <c r="F32" s="121">
        <f>'Zásobník_Január 2023'!R33</f>
        <v>1</v>
      </c>
      <c r="G32" s="121">
        <f>'Zásobník_Január 2023'!U33</f>
        <v>0</v>
      </c>
      <c r="H32" s="122">
        <f>'Zásobník_Január 2023'!AS33</f>
        <v>0</v>
      </c>
      <c r="I32" s="122" t="str">
        <f>'Zásobník_Január 2023'!AT33</f>
        <v>C8</v>
      </c>
    </row>
    <row r="33" spans="1:9" ht="63.75" x14ac:dyDescent="0.2">
      <c r="A33" s="120" t="str">
        <f>'Zásobník_Január 2023'!A34</f>
        <v xml:space="preserve">ŠO </v>
      </c>
      <c r="B33" s="124" t="str">
        <f>'Zásobník_Január 2023'!E34</f>
        <v>Dezinfekčné zariadenia</v>
      </c>
      <c r="C33" s="123" t="str">
        <f>'Zásobník_Január 2023'!N34</f>
        <v>08 Realizované</v>
      </c>
      <c r="D33" s="123" t="str">
        <f>'Zásobník_Január 2023'!O34</f>
        <v>štátny rozpočet</v>
      </c>
      <c r="E33" s="123" t="str">
        <f>'Zásobník_Január 2023'!P34</f>
        <v>doplniť z preddefinovaného (vysvetlivky a rady)</v>
      </c>
      <c r="F33" s="121">
        <f>'Zásobník_Január 2023'!R34</f>
        <v>1</v>
      </c>
      <c r="G33" s="121">
        <f>'Zásobník_Január 2023'!U34</f>
        <v>18265.080000000002</v>
      </c>
      <c r="H33" s="122">
        <f>'Zásobník_Január 2023'!AS34</f>
        <v>0</v>
      </c>
      <c r="I33" s="122" t="str">
        <f>'Zásobník_Január 2023'!AT34</f>
        <v>C7</v>
      </c>
    </row>
    <row r="34" spans="1:9" ht="63.75" x14ac:dyDescent="0.2">
      <c r="A34" s="120" t="str">
        <f>'Zásobník_Január 2023'!A35</f>
        <v>SCD</v>
      </c>
      <c r="B34" s="124" t="str">
        <f>'Zásobník_Január 2023'!E35</f>
        <v xml:space="preserve">Zákonná katalogizácia zbierkových predmetov SMD SCD a ich zákonné vykazovanie dát pre SNM </v>
      </c>
      <c r="C34" s="123" t="str">
        <f>'Zásobník_Január 2023'!N35</f>
        <v>01 Investičný zámer</v>
      </c>
      <c r="D34" s="123" t="str">
        <f>'Zásobník_Január 2023'!O35</f>
        <v>štátny rozpočet</v>
      </c>
      <c r="E34" s="123" t="str">
        <f>'Zásobník_Január 2023'!P35</f>
        <v>doplniť z preddefinovaného (vysvetlivky a rady)</v>
      </c>
      <c r="F34" s="121">
        <f>'Zásobník_Január 2023'!R35</f>
        <v>1</v>
      </c>
      <c r="G34" s="121">
        <f>'Zásobník_Január 2023'!U35</f>
        <v>0</v>
      </c>
      <c r="H34" s="122">
        <f>'Zásobník_Január 2023'!AS35</f>
        <v>0</v>
      </c>
      <c r="I34" s="122" t="str">
        <f>'Zásobník_Január 2023'!AT35</f>
        <v>D3</v>
      </c>
    </row>
    <row r="35" spans="1:9" ht="63.75" x14ac:dyDescent="0.2">
      <c r="A35" s="120" t="str">
        <f>'Zásobník_Január 2023'!A36</f>
        <v>SNM</v>
      </c>
      <c r="B35" s="124" t="str">
        <f>'Zásobník_Január 2023'!E36</f>
        <v>Vedecký zborník múzea č .29</v>
      </c>
      <c r="C35" s="123" t="str">
        <f>'Zásobník_Január 2023'!N36</f>
        <v>01 Investičný zámer</v>
      </c>
      <c r="D35" s="123" t="str">
        <f>'Zásobník_Január 2023'!O36</f>
        <v>štátny rozpočet</v>
      </c>
      <c r="E35" s="123" t="str">
        <f>'Zásobník_Január 2023'!P36</f>
        <v>doplniť z preddefinovaného (vysvetlivky a rady)</v>
      </c>
      <c r="F35" s="121">
        <f>'Zásobník_Január 2023'!R36</f>
        <v>1</v>
      </c>
      <c r="G35" s="121">
        <f>'Zásobník_Január 2023'!U36</f>
        <v>0</v>
      </c>
      <c r="H35" s="122">
        <f>'Zásobník_Január 2023'!AS36</f>
        <v>0</v>
      </c>
      <c r="I35" s="122" t="str">
        <f>'Zásobník_Január 2023'!AT36</f>
        <v>F3</v>
      </c>
    </row>
    <row r="36" spans="1:9" ht="63.75" x14ac:dyDescent="0.2">
      <c r="A36" s="120" t="str">
        <f>'Zásobník_Január 2023'!A37</f>
        <v>RTVS</v>
      </c>
      <c r="B36" s="124" t="str">
        <f>'Zásobník_Január 2023'!E37</f>
        <v>Svietidlá pre televízne prenosy</v>
      </c>
      <c r="C36" s="123" t="str">
        <f>'Zásobník_Január 2023'!N37</f>
        <v>01 Investičný zámer</v>
      </c>
      <c r="D36" s="123" t="str">
        <f>'Zásobník_Január 2023'!O37</f>
        <v>vlastné zdroje</v>
      </c>
      <c r="E36" s="123" t="str">
        <f>'Zásobník_Január 2023'!P37</f>
        <v>doplniť z preddefinovaného (vysvetlivky a rady)</v>
      </c>
      <c r="F36" s="121">
        <f>'Zásobník_Január 2023'!R37</f>
        <v>0</v>
      </c>
      <c r="G36" s="121">
        <f>'Zásobník_Január 2023'!U37</f>
        <v>0</v>
      </c>
      <c r="H36" s="122">
        <f>'Zásobník_Január 2023'!AS37</f>
        <v>0</v>
      </c>
      <c r="I36" s="122" t="str">
        <f>'Zásobník_Január 2023'!AT37</f>
        <v>C2</v>
      </c>
    </row>
    <row r="37" spans="1:9" ht="63.75" x14ac:dyDescent="0.2">
      <c r="A37" s="120" t="str">
        <f>'Zásobník_Január 2023'!A38</f>
        <v>RTVS</v>
      </c>
      <c r="B37" s="124" t="str">
        <f>'Zásobník_Január 2023'!E38</f>
        <v>Nákup 7" hľadáčika na štúdiovú kameru - pre televízne regionálne štúdio v Banskej Bystrici</v>
      </c>
      <c r="C37" s="123" t="str">
        <f>'Zásobník_Január 2023'!N38</f>
        <v>01 Investičný zámer</v>
      </c>
      <c r="D37" s="123" t="str">
        <f>'Zásobník_Január 2023'!O38</f>
        <v>vlastné zdroje</v>
      </c>
      <c r="E37" s="123" t="str">
        <f>'Zásobník_Január 2023'!P38</f>
        <v>doplniť z preddefinovaného (vysvetlivky a rady)</v>
      </c>
      <c r="F37" s="121">
        <f>'Zásobník_Január 2023'!R38</f>
        <v>0</v>
      </c>
      <c r="G37" s="121">
        <f>'Zásobník_Január 2023'!U38</f>
        <v>0</v>
      </c>
      <c r="H37" s="122">
        <f>'Zásobník_Január 2023'!AS38</f>
        <v>0</v>
      </c>
      <c r="I37" s="122" t="str">
        <f>'Zásobník_Január 2023'!AT38</f>
        <v>C4</v>
      </c>
    </row>
    <row r="38" spans="1:9" ht="63.75" x14ac:dyDescent="0.2">
      <c r="A38" s="120" t="str">
        <f>'Zásobník_Január 2023'!A39</f>
        <v>SND</v>
      </c>
      <c r="B38" s="124" t="str">
        <f>'Zásobník_Január 2023'!E39</f>
        <v>Rekonštrukcia odovzdávacej stanice tepla v Novej budove SND</v>
      </c>
      <c r="C38" s="123" t="str">
        <f>'Zásobník_Január 2023'!N39</f>
        <v>01 Investičný zámer</v>
      </c>
      <c r="D38" s="123" t="str">
        <f>'Zásobník_Január 2023'!O39</f>
        <v>štátny rozpočet</v>
      </c>
      <c r="E38" s="123" t="str">
        <f>'Zásobník_Január 2023'!P39</f>
        <v>doplniť z preddefinovaného (vysvetlivky a rady)</v>
      </c>
      <c r="F38" s="121">
        <f>'Zásobník_Január 2023'!R39</f>
        <v>1</v>
      </c>
      <c r="G38" s="121">
        <f>'Zásobník_Január 2023'!U39</f>
        <v>0</v>
      </c>
      <c r="H38" s="122">
        <f>'Zásobník_Január 2023'!AS39</f>
        <v>0</v>
      </c>
      <c r="I38" s="122" t="str">
        <f>'Zásobník_Január 2023'!AT39</f>
        <v>B4</v>
      </c>
    </row>
    <row r="39" spans="1:9" ht="63.75" x14ac:dyDescent="0.2">
      <c r="A39" s="120" t="str">
        <f>'Zásobník_Január 2023'!A40</f>
        <v>RTVS</v>
      </c>
      <c r="B39" s="124" t="str">
        <f>'Zásobník_Január 2023'!E40</f>
        <v>Záložný generátor pre Teletext a DVB titulky v televíznom vysielaní</v>
      </c>
      <c r="C39" s="123" t="str">
        <f>'Zásobník_Január 2023'!N40</f>
        <v>01 Investičný zámer</v>
      </c>
      <c r="D39" s="123" t="str">
        <f>'Zásobník_Január 2023'!O40</f>
        <v>vlastné zdroje</v>
      </c>
      <c r="E39" s="123" t="str">
        <f>'Zásobník_Január 2023'!P40</f>
        <v>doplniť z preddefinovaného (vysvetlivky a rady)</v>
      </c>
      <c r="F39" s="121">
        <f>'Zásobník_Január 2023'!R40</f>
        <v>0</v>
      </c>
      <c r="G39" s="121">
        <f>'Zásobník_Január 2023'!U40</f>
        <v>0</v>
      </c>
      <c r="H39" s="122">
        <f>'Zásobník_Január 2023'!AS40</f>
        <v>0</v>
      </c>
      <c r="I39" s="122" t="str">
        <f>'Zásobník_Január 2023'!AT40</f>
        <v>D2</v>
      </c>
    </row>
    <row r="40" spans="1:9" ht="63.75" x14ac:dyDescent="0.2">
      <c r="A40" s="120" t="str">
        <f>'Zásobník_Január 2023'!A41</f>
        <v>DNS</v>
      </c>
      <c r="B40" s="124" t="str">
        <f>'Zásobník_Január 2023'!E41</f>
        <v>Výmena osvetlenia hľadiska</v>
      </c>
      <c r="C40" s="123" t="str">
        <f>'Zásobník_Január 2023'!N41</f>
        <v>01 Investičný zámer</v>
      </c>
      <c r="D40" s="123" t="str">
        <f>'Zásobník_Január 2023'!O41</f>
        <v>štátny rozpočet</v>
      </c>
      <c r="E40" s="123" t="str">
        <f>'Zásobník_Január 2023'!P41</f>
        <v>doplniť z preddefinovaného (vysvetlivky a rady)</v>
      </c>
      <c r="F40" s="121">
        <f>'Zásobník_Január 2023'!R41</f>
        <v>1</v>
      </c>
      <c r="G40" s="121">
        <f>'Zásobník_Január 2023'!U41</f>
        <v>0</v>
      </c>
      <c r="H40" s="122">
        <f>'Zásobník_Január 2023'!AS41</f>
        <v>0</v>
      </c>
      <c r="I40" s="122" t="str">
        <f>'Zásobník_Január 2023'!AT41</f>
        <v>C2</v>
      </c>
    </row>
    <row r="41" spans="1:9" ht="63.75" x14ac:dyDescent="0.2">
      <c r="A41" s="120" t="str">
        <f>'Zásobník_Január 2023'!A42</f>
        <v>SCD</v>
      </c>
      <c r="B41" s="124" t="str">
        <f>'Zásobník_Január 2023'!E42</f>
        <v xml:space="preserve">Dovybavenie zabezpečovacieho zariadenia  pre zbierky Slovenského múzea dizajnu SCD  v Hurbanových kasárňach (v správe MK SR) </v>
      </c>
      <c r="C41" s="123" t="str">
        <f>'Zásobník_Január 2023'!N42</f>
        <v>01 Investičný zámer</v>
      </c>
      <c r="D41" s="123" t="str">
        <f>'Zásobník_Január 2023'!O42</f>
        <v>štátny rozpočet</v>
      </c>
      <c r="E41" s="123" t="str">
        <f>'Zásobník_Január 2023'!P42</f>
        <v>doplniť z preddefinovaného (vysvetlivky a rady)</v>
      </c>
      <c r="F41" s="121">
        <f>'Zásobník_Január 2023'!R42</f>
        <v>1</v>
      </c>
      <c r="G41" s="121">
        <f>'Zásobník_Január 2023'!U42</f>
        <v>0</v>
      </c>
      <c r="H41" s="122">
        <f>'Zásobník_Január 2023'!AS42</f>
        <v>0</v>
      </c>
      <c r="I41" s="122" t="str">
        <f>'Zásobník_Január 2023'!AT42</f>
        <v>C7</v>
      </c>
    </row>
    <row r="42" spans="1:9" ht="63.75" x14ac:dyDescent="0.2">
      <c r="A42" s="120" t="str">
        <f>'Zásobník_Január 2023'!A43</f>
        <v>SCD</v>
      </c>
      <c r="B42" s="124" t="str">
        <f>'Zásobník_Január 2023'!E43</f>
        <v xml:space="preserve">Dovybavenie zbierok textilu a módy Slovenského múzea dizajnu -  kovová skriňa na koberce
</v>
      </c>
      <c r="C42" s="123" t="str">
        <f>'Zásobník_Január 2023'!N43</f>
        <v>01 Investičný zámer</v>
      </c>
      <c r="D42" s="123" t="str">
        <f>'Zásobník_Január 2023'!O43</f>
        <v>štátny rozpočet</v>
      </c>
      <c r="E42" s="123" t="str">
        <f>'Zásobník_Január 2023'!P43</f>
        <v>doplniť z preddefinovaného (vysvetlivky a rady)</v>
      </c>
      <c r="F42" s="121">
        <f>'Zásobník_Január 2023'!R43</f>
        <v>1</v>
      </c>
      <c r="G42" s="121">
        <f>'Zásobník_Január 2023'!U43</f>
        <v>0</v>
      </c>
      <c r="H42" s="122">
        <f>'Zásobník_Január 2023'!AS43</f>
        <v>0</v>
      </c>
      <c r="I42" s="122" t="str">
        <f>'Zásobník_Január 2023'!AT43</f>
        <v>C8</v>
      </c>
    </row>
    <row r="43" spans="1:9" ht="63.75" x14ac:dyDescent="0.2">
      <c r="A43" s="120" t="str">
        <f>'Zásobník_Január 2023'!A44</f>
        <v>SNM</v>
      </c>
      <c r="B43" s="124" t="str">
        <f>'Zásobník_Január 2023'!E44</f>
        <v>Oranžéria s prístavbou</v>
      </c>
      <c r="C43" s="123" t="str">
        <f>'Zásobník_Január 2023'!N44</f>
        <v>01 Investičný zámer</v>
      </c>
      <c r="D43" s="123" t="str">
        <f>'Zásobník_Január 2023'!O44</f>
        <v>štátny rozpočet</v>
      </c>
      <c r="E43" s="123" t="str">
        <f>'Zásobník_Január 2023'!P44</f>
        <v>doplniť z preddefinovaného (vysvetlivky a rady)</v>
      </c>
      <c r="F43" s="121">
        <f>'Zásobník_Január 2023'!R44</f>
        <v>0</v>
      </c>
      <c r="G43" s="121">
        <f>'Zásobník_Január 2023'!U44</f>
        <v>0</v>
      </c>
      <c r="H43" s="122">
        <f>'Zásobník_Január 2023'!AS44</f>
        <v>1</v>
      </c>
      <c r="I43" s="122" t="str">
        <f>'Zásobník_Január 2023'!AT44</f>
        <v>B3</v>
      </c>
    </row>
    <row r="44" spans="1:9" ht="63.75" x14ac:dyDescent="0.2">
      <c r="A44" s="120" t="str">
        <f>'Zásobník_Január 2023'!A45</f>
        <v>NOC</v>
      </c>
      <c r="B44" s="124" t="str">
        <f>'Zásobník_Január 2023'!E45</f>
        <v>služobné motorové vozidlá</v>
      </c>
      <c r="C44" s="123" t="str">
        <f>'Zásobník_Január 2023'!N45</f>
        <v>02 Analýza / podkladová štúdia k investičnému zámeru</v>
      </c>
      <c r="D44" s="123" t="str">
        <f>'Zásobník_Január 2023'!O45</f>
        <v>štátny rozpočet</v>
      </c>
      <c r="E44" s="123" t="str">
        <f>'Zásobník_Január 2023'!P45</f>
        <v>doplniť z preddefinovaného (vysvetlivky a rady)</v>
      </c>
      <c r="F44" s="121">
        <f>'Zásobník_Január 2023'!R45</f>
        <v>1</v>
      </c>
      <c r="G44" s="121">
        <f>'Zásobník_Január 2023'!U45</f>
        <v>0</v>
      </c>
      <c r="H44" s="122">
        <f>'Zásobník_Január 2023'!AS45</f>
        <v>0</v>
      </c>
      <c r="I44" s="122" t="str">
        <f>'Zásobník_Január 2023'!AT45</f>
        <v>C90</v>
      </c>
    </row>
    <row r="45" spans="1:9" ht="63.75" x14ac:dyDescent="0.2">
      <c r="A45" s="120" t="str">
        <f>'Zásobník_Január 2023'!A46</f>
        <v>SNM</v>
      </c>
      <c r="B45" s="124" t="str">
        <f>'Zásobník_Január 2023'!E46</f>
        <v>Nákup dopravných prostriedkov všetkých druhov</v>
      </c>
      <c r="C45" s="123" t="str">
        <f>'Zásobník_Január 2023'!N46</f>
        <v>01 Investičný zámer</v>
      </c>
      <c r="D45" s="123" t="str">
        <f>'Zásobník_Január 2023'!O46</f>
        <v>štátny rozpočet</v>
      </c>
      <c r="E45" s="123" t="str">
        <f>'Zásobník_Január 2023'!P46</f>
        <v>doplniť z preddefinovaného (vysvetlivky a rady)</v>
      </c>
      <c r="F45" s="121">
        <f>'Zásobník_Január 2023'!R46</f>
        <v>1</v>
      </c>
      <c r="G45" s="121">
        <f>'Zásobník_Január 2023'!U46</f>
        <v>0</v>
      </c>
      <c r="H45" s="122">
        <f>'Zásobník_Január 2023'!AS46</f>
        <v>0</v>
      </c>
      <c r="I45" s="122" t="str">
        <f>'Zásobník_Január 2023'!AT46</f>
        <v>C90</v>
      </c>
    </row>
    <row r="46" spans="1:9" ht="63.75" x14ac:dyDescent="0.2">
      <c r="A46" s="120" t="str">
        <f>'Zásobník_Január 2023'!A47</f>
        <v>SNM</v>
      </c>
      <c r="B46" s="124" t="str">
        <f>'Zásobník_Január 2023'!E47</f>
        <v>Nákup výpočtovej techniky</v>
      </c>
      <c r="C46" s="123" t="str">
        <f>'Zásobník_Január 2023'!N47</f>
        <v>01 Investičný zámer</v>
      </c>
      <c r="D46" s="123" t="str">
        <f>'Zásobník_Január 2023'!O47</f>
        <v>štátny rozpočet</v>
      </c>
      <c r="E46" s="123" t="str">
        <f>'Zásobník_Január 2023'!P47</f>
        <v>doplniť z preddefinovaného (vysvetlivky a rady)</v>
      </c>
      <c r="F46" s="121">
        <f>'Zásobník_Január 2023'!R47</f>
        <v>1</v>
      </c>
      <c r="G46" s="121">
        <f>'Zásobník_Január 2023'!U47</f>
        <v>0</v>
      </c>
      <c r="H46" s="122">
        <f>'Zásobník_Január 2023'!AS47</f>
        <v>0</v>
      </c>
      <c r="I46" s="122" t="str">
        <f>'Zásobník_Január 2023'!AT47</f>
        <v>D1</v>
      </c>
    </row>
    <row r="47" spans="1:9" ht="63.75" x14ac:dyDescent="0.2">
      <c r="A47" s="120" t="str">
        <f>'Zásobník_Január 2023'!A48</f>
        <v xml:space="preserve">ŠO </v>
      </c>
      <c r="B47" s="124" t="str">
        <f>'Zásobník_Január 2023'!E48</f>
        <v>Efektové zariadenie - ohňostroj</v>
      </c>
      <c r="C47" s="123" t="str">
        <f>'Zásobník_Január 2023'!N48</f>
        <v>08 Realizované</v>
      </c>
      <c r="D47" s="123" t="str">
        <f>'Zásobník_Január 2023'!O48</f>
        <v>štátny rozpočet</v>
      </c>
      <c r="E47" s="123" t="str">
        <f>'Zásobník_Január 2023'!P48</f>
        <v>doplniť z preddefinovaného (vysvetlivky a rady)</v>
      </c>
      <c r="F47" s="121">
        <f>'Zásobník_Január 2023'!R48</f>
        <v>1</v>
      </c>
      <c r="G47" s="121">
        <f>'Zásobník_Január 2023'!U48</f>
        <v>0</v>
      </c>
      <c r="H47" s="122">
        <f>'Zásobník_Január 2023'!AS48</f>
        <v>0</v>
      </c>
      <c r="I47" s="122" t="str">
        <f>'Zásobník_Január 2023'!AT48</f>
        <v>C2</v>
      </c>
    </row>
    <row r="48" spans="1:9" ht="63.75" x14ac:dyDescent="0.2">
      <c r="A48" s="120" t="str">
        <f>'Zásobník_Január 2023'!A49</f>
        <v>PÚ SR</v>
      </c>
      <c r="B48" s="124" t="str">
        <f>'Zásobník_Január 2023'!E49</f>
        <v>Obstaranie licencií</v>
      </c>
      <c r="C48" s="123" t="str">
        <f>'Zásobník_Január 2023'!N49</f>
        <v>07 V realizácii</v>
      </c>
      <c r="D48" s="123" t="str">
        <f>'Zásobník_Január 2023'!O49</f>
        <v>štátny rozpočet</v>
      </c>
      <c r="E48" s="123" t="str">
        <f>'Zásobník_Január 2023'!P49</f>
        <v>doplniť z preddefinovaného (vysvetlivky a rady)</v>
      </c>
      <c r="F48" s="121">
        <f>'Zásobník_Január 2023'!R49</f>
        <v>1</v>
      </c>
      <c r="G48" s="121">
        <f>'Zásobník_Január 2023'!U49</f>
        <v>0</v>
      </c>
      <c r="H48" s="122">
        <f>'Zásobník_Január 2023'!AS49</f>
        <v>0</v>
      </c>
      <c r="I48" s="122" t="str">
        <f>'Zásobník_Január 2023'!AT49</f>
        <v>D3</v>
      </c>
    </row>
    <row r="49" spans="1:9" ht="63.75" x14ac:dyDescent="0.2">
      <c r="A49" s="120" t="str">
        <f>'Zásobník_Január 2023'!A50</f>
        <v>NOC</v>
      </c>
      <c r="B49" s="124" t="str">
        <f>'Zásobník_Január 2023'!E50</f>
        <v>Rekonštrukcia vnútorných priestorov  V-klub</v>
      </c>
      <c r="C49" s="123" t="str">
        <f>'Zásobník_Január 2023'!N50</f>
        <v>02 Analýza / podkladová štúdia k investičnému zámeru</v>
      </c>
      <c r="D49" s="123" t="str">
        <f>'Zásobník_Január 2023'!O50</f>
        <v>štátny rozpočet</v>
      </c>
      <c r="E49" s="123" t="str">
        <f>'Zásobník_Január 2023'!P50</f>
        <v>doplniť z preddefinovaného (vysvetlivky a rady)</v>
      </c>
      <c r="F49" s="121">
        <f>'Zásobník_Január 2023'!R50</f>
        <v>1</v>
      </c>
      <c r="G49" s="121">
        <f>'Zásobník_Január 2023'!U50</f>
        <v>0</v>
      </c>
      <c r="H49" s="122">
        <f>'Zásobník_Január 2023'!AS50</f>
        <v>0</v>
      </c>
      <c r="I49" s="122" t="str">
        <f>'Zásobník_Január 2023'!AT50</f>
        <v>B3</v>
      </c>
    </row>
    <row r="50" spans="1:9" ht="63.75" x14ac:dyDescent="0.2">
      <c r="A50" s="120" t="str">
        <f>'Zásobník_Január 2023'!A51</f>
        <v>SNM</v>
      </c>
      <c r="B50" s="124" t="str">
        <f>'Zásobník_Január 2023'!E51</f>
        <v>Rekonštrukcia Spišského hradu, III. - V. etapa</v>
      </c>
      <c r="C50" s="123" t="str">
        <f>'Zásobník_Január 2023'!N51</f>
        <v>02 Analýza / podkladová štúdia k investičnému zámeru</v>
      </c>
      <c r="D50" s="123" t="str">
        <f>'Zásobník_Január 2023'!O51</f>
        <v>kombinované</v>
      </c>
      <c r="E50" s="123" t="str">
        <f>'Zásobník_Január 2023'!P51</f>
        <v>doplniť z preddefinovaného (vysvetlivky a rady)</v>
      </c>
      <c r="F50" s="121">
        <f>'Zásobník_Január 2023'!R51</f>
        <v>1</v>
      </c>
      <c r="G50" s="121">
        <f>'Zásobník_Január 2023'!U51</f>
        <v>0</v>
      </c>
      <c r="H50" s="122">
        <f>'Zásobník_Január 2023'!AS51</f>
        <v>1</v>
      </c>
      <c r="I50" s="122" t="str">
        <f>'Zásobník_Január 2023'!AT51</f>
        <v>B1</v>
      </c>
    </row>
    <row r="51" spans="1:9" ht="63.75" x14ac:dyDescent="0.2">
      <c r="A51" s="120" t="str">
        <f>'Zásobník_Január 2023'!A53</f>
        <v>ÚĽUV</v>
      </c>
      <c r="B51" s="124" t="str">
        <f>'Zásobník_Január 2023'!E53</f>
        <v>Expozícia Ľudový odev na Slovensku</v>
      </c>
      <c r="C51" s="123" t="str">
        <f>'Zásobník_Január 2023'!N53</f>
        <v>01 Investičný zámer</v>
      </c>
      <c r="D51" s="123" t="str">
        <f>'Zásobník_Január 2023'!O53</f>
        <v>štátny rozpočet</v>
      </c>
      <c r="E51" s="123" t="str">
        <f>'Zásobník_Január 2023'!P53</f>
        <v>doplniť z preddefinovaného (vysvetlivky a rady)</v>
      </c>
      <c r="F51" s="121">
        <f>'Zásobník_Január 2023'!R53</f>
        <v>1</v>
      </c>
      <c r="G51" s="121">
        <f>'Zásobník_Január 2023'!U53</f>
        <v>0</v>
      </c>
      <c r="H51" s="122">
        <f>'Zásobník_Január 2023'!AS53</f>
        <v>0</v>
      </c>
      <c r="I51" s="122" t="str">
        <f>'Zásobník_Január 2023'!AT53</f>
        <v>F2</v>
      </c>
    </row>
    <row r="52" spans="1:9" ht="63.75" x14ac:dyDescent="0.2">
      <c r="A52" s="120" t="str">
        <f>'Zásobník_Január 2023'!A54</f>
        <v>DNS</v>
      </c>
      <c r="B52" s="124" t="str">
        <f>'Zásobník_Január 2023'!E54</f>
        <v>Naštudovanie hudobno - dramatických inscenácií</v>
      </c>
      <c r="C52" s="123" t="str">
        <f>'Zásobník_Január 2023'!N54</f>
        <v>01 Investičný zámer</v>
      </c>
      <c r="D52" s="123" t="str">
        <f>'Zásobník_Január 2023'!O54</f>
        <v>štátny rozpočet</v>
      </c>
      <c r="E52" s="123" t="str">
        <f>'Zásobník_Január 2023'!P54</f>
        <v>doplniť z preddefinovaného (vysvetlivky a rady)</v>
      </c>
      <c r="F52" s="121">
        <f>'Zásobník_Január 2023'!R54</f>
        <v>1</v>
      </c>
      <c r="G52" s="121">
        <f>'Zásobník_Január 2023'!U54</f>
        <v>0</v>
      </c>
      <c r="H52" s="122">
        <f>'Zásobník_Január 2023'!AS54</f>
        <v>0</v>
      </c>
      <c r="I52" s="122" t="str">
        <f>'Zásobník_Január 2023'!AT54</f>
        <v>E2</v>
      </c>
    </row>
    <row r="53" spans="1:9" ht="63.75" x14ac:dyDescent="0.2">
      <c r="A53" s="120" t="str">
        <f>'Zásobník_Január 2023'!A55</f>
        <v>ŠVK KE</v>
      </c>
      <c r="B53" s="124" t="str">
        <f>'Zásobník_Január 2023'!E55</f>
        <v>Komplexná obnova Forgáčovho paláca - sídelnej budovy Štátnej vedeckej knižnice v Košiciach (Hlavná ul. 10)</v>
      </c>
      <c r="C53" s="123" t="str">
        <f>'Zásobník_Január 2023'!N55</f>
        <v>01 Investičný zámer</v>
      </c>
      <c r="D53" s="123" t="str">
        <f>'Zásobník_Január 2023'!O55</f>
        <v>štátny rozpočet</v>
      </c>
      <c r="E53" s="123" t="str">
        <f>'Zásobník_Január 2023'!P55</f>
        <v>doplniť z preddefinovaného (vysvetlivky a rady)</v>
      </c>
      <c r="F53" s="121">
        <f>'Zásobník_Január 2023'!R55</f>
        <v>1</v>
      </c>
      <c r="G53" s="121">
        <f>'Zásobník_Január 2023'!U55</f>
        <v>0</v>
      </c>
      <c r="H53" s="122">
        <f>'Zásobník_Január 2023'!AS55</f>
        <v>1</v>
      </c>
      <c r="I53" s="122" t="str">
        <f>'Zásobník_Január 2023'!AT55</f>
        <v>B1</v>
      </c>
    </row>
    <row r="54" spans="1:9" ht="63.75" x14ac:dyDescent="0.2">
      <c r="A54" s="120" t="str">
        <f>'Zásobník_Január 2023'!A56</f>
        <v>RTVS</v>
      </c>
      <c r="B54" s="124" t="str">
        <f>'Zásobník_Január 2023'!E56</f>
        <v>Výmeny virtualizačnej platformy vrátane diskových polí</v>
      </c>
      <c r="C54" s="123" t="str">
        <f>'Zásobník_Január 2023'!N56</f>
        <v>02 Analýza / podkladová štúdia k investičnému zámeru</v>
      </c>
      <c r="D54" s="123" t="str">
        <f>'Zásobník_Január 2023'!O56</f>
        <v>štátny rozpočet</v>
      </c>
      <c r="E54" s="123" t="str">
        <f>'Zásobník_Január 2023'!P56</f>
        <v>doplniť z preddefinovaného (vysvetlivky a rady)</v>
      </c>
      <c r="F54" s="121">
        <f>'Zásobník_Január 2023'!R56</f>
        <v>1</v>
      </c>
      <c r="G54" s="121">
        <f>'Zásobník_Január 2023'!U56</f>
        <v>0</v>
      </c>
      <c r="H54" s="122">
        <f>'Zásobník_Január 2023'!AS56</f>
        <v>0</v>
      </c>
      <c r="I54" s="122" t="str">
        <f>'Zásobník_Január 2023'!AT56</f>
        <v>D1</v>
      </c>
    </row>
    <row r="55" spans="1:9" ht="63.75" x14ac:dyDescent="0.2">
      <c r="A55" s="120" t="str">
        <f>'Zásobník_Január 2023'!A57</f>
        <v>SF</v>
      </c>
      <c r="B55" s="124" t="str">
        <f>'Zásobník_Január 2023'!E57</f>
        <v>Generálna oprava výťahov a zdvíhacích plošín</v>
      </c>
      <c r="C55" s="123" t="str">
        <f>'Zásobník_Január 2023'!N57</f>
        <v>01 Investičný zámer</v>
      </c>
      <c r="D55" s="123" t="str">
        <f>'Zásobník_Január 2023'!O57</f>
        <v>štátny rozpočet</v>
      </c>
      <c r="E55" s="123" t="str">
        <f>'Zásobník_Január 2023'!P57</f>
        <v>doplniť z preddefinovaného (vysvetlivky a rady)</v>
      </c>
      <c r="F55" s="121">
        <f>'Zásobník_Január 2023'!R57</f>
        <v>1</v>
      </c>
      <c r="G55" s="121">
        <f>'Zásobník_Január 2023'!U57</f>
        <v>0</v>
      </c>
      <c r="H55" s="122">
        <f>'Zásobník_Január 2023'!AS57</f>
        <v>0</v>
      </c>
      <c r="I55" s="122" t="str">
        <f>'Zásobník_Január 2023'!AT57</f>
        <v>C1</v>
      </c>
    </row>
    <row r="56" spans="1:9" ht="63.75" x14ac:dyDescent="0.2">
      <c r="A56" s="120" t="str">
        <f>'Zásobník_Január 2023'!A58</f>
        <v>ŠFK</v>
      </c>
      <c r="B56" s="124" t="str">
        <f>'Zásobník_Január 2023'!E58</f>
        <v>Rekonštrukcia osvetlenia a vybavenia Veľkej sály Domu umenia</v>
      </c>
      <c r="C56" s="123" t="str">
        <f>'Zásobník_Január 2023'!N58</f>
        <v>01 Investičný zámer</v>
      </c>
      <c r="D56" s="123" t="str">
        <f>'Zásobník_Január 2023'!O58</f>
        <v>štátny rozpočet</v>
      </c>
      <c r="E56" s="123" t="str">
        <f>'Zásobník_Január 2023'!P58</f>
        <v>doplniť z preddefinovaného (vysvetlivky a rady)</v>
      </c>
      <c r="F56" s="121">
        <f>'Zásobník_Január 2023'!R58</f>
        <v>1</v>
      </c>
      <c r="G56" s="121">
        <f>'Zásobník_Január 2023'!U58</f>
        <v>0</v>
      </c>
      <c r="H56" s="122">
        <f>'Zásobník_Január 2023'!AS58</f>
        <v>0</v>
      </c>
      <c r="I56" s="122" t="str">
        <f>'Zásobník_Január 2023'!AT58</f>
        <v>C2</v>
      </c>
    </row>
    <row r="57" spans="1:9" ht="63.75" x14ac:dyDescent="0.2">
      <c r="A57" s="120" t="str">
        <f>'Zásobník_Január 2023'!A59</f>
        <v>SNG</v>
      </c>
      <c r="B57" s="124" t="str">
        <f>'Zásobník_Január 2023'!E59</f>
        <v>Rekonštrukcia SNG - interiér</v>
      </c>
      <c r="C57" s="123" t="str">
        <f>'Zásobník_Január 2023'!N59</f>
        <v>07 V realizácii</v>
      </c>
      <c r="D57" s="123" t="str">
        <f>'Zásobník_Január 2023'!O59</f>
        <v>štátny rozpočet</v>
      </c>
      <c r="E57" s="123" t="str">
        <f>'Zásobník_Január 2023'!P59</f>
        <v>doplniť z preddefinovaného (vysvetlivky a rady)</v>
      </c>
      <c r="F57" s="121">
        <f>'Zásobník_Január 2023'!R59</f>
        <v>1</v>
      </c>
      <c r="G57" s="121">
        <f>'Zásobník_Január 2023'!U59</f>
        <v>0</v>
      </c>
      <c r="H57" s="122">
        <f>'Zásobník_Január 2023'!AS59</f>
        <v>1</v>
      </c>
      <c r="I57" s="122" t="str">
        <f>'Zásobník_Január 2023'!AT59</f>
        <v>B1</v>
      </c>
    </row>
    <row r="58" spans="1:9" ht="63.75" x14ac:dyDescent="0.2">
      <c r="A58" s="120" t="str">
        <f>'Zásobník_Január 2023'!A60</f>
        <v>SNG</v>
      </c>
      <c r="B58" s="124" t="str">
        <f>'Zásobník_Január 2023'!E60</f>
        <v xml:space="preserve">Rekonštrukcia, modernizácia a dostavba areálu SNG v Bratislave </v>
      </c>
      <c r="C58" s="123" t="str">
        <f>'Zásobník_Január 2023'!N60</f>
        <v>07 V realizácii</v>
      </c>
      <c r="D58" s="123" t="str">
        <f>'Zásobník_Január 2023'!O60</f>
        <v>štátny rozpočet</v>
      </c>
      <c r="E58" s="123" t="str">
        <f>'Zásobník_Január 2023'!P60</f>
        <v>doplniť z preddefinovaného (vysvetlivky a rady)</v>
      </c>
      <c r="F58" s="121">
        <f>'Zásobník_Január 2023'!R60</f>
        <v>1</v>
      </c>
      <c r="G58" s="121">
        <f>'Zásobník_Január 2023'!U60</f>
        <v>18321950.91</v>
      </c>
      <c r="H58" s="122">
        <f>'Zásobník_Január 2023'!AS60</f>
        <v>1</v>
      </c>
      <c r="I58" s="122" t="str">
        <f>'Zásobník_Január 2023'!AT60</f>
        <v>B1</v>
      </c>
    </row>
    <row r="59" spans="1:9" ht="63.75" x14ac:dyDescent="0.2">
      <c r="A59" s="120" t="str">
        <f>'Zásobník_Január 2023'!A61</f>
        <v xml:space="preserve">ŠO </v>
      </c>
      <c r="B59" s="124" t="str">
        <f>'Zásobník_Január 2023'!E61</f>
        <v>Obnova nástrojového vybavenia</v>
      </c>
      <c r="C59" s="123" t="str">
        <f>'Zásobník_Január 2023'!N61</f>
        <v>07 V realizácii</v>
      </c>
      <c r="D59" s="123" t="str">
        <f>'Zásobník_Január 2023'!O61</f>
        <v>štátny rozpočet</v>
      </c>
      <c r="E59" s="123" t="str">
        <f>'Zásobník_Január 2023'!P61</f>
        <v>doplniť z preddefinovaného (vysvetlivky a rady)</v>
      </c>
      <c r="F59" s="121">
        <f>'Zásobník_Január 2023'!R61</f>
        <v>1</v>
      </c>
      <c r="G59" s="121">
        <f>'Zásobník_Január 2023'!U61</f>
        <v>98362</v>
      </c>
      <c r="H59" s="122">
        <f>'Zásobník_Január 2023'!AS61</f>
        <v>0</v>
      </c>
      <c r="I59" s="122" t="str">
        <f>'Zásobník_Január 2023'!AT61</f>
        <v>E1</v>
      </c>
    </row>
    <row r="60" spans="1:9" ht="63.75" x14ac:dyDescent="0.2">
      <c r="A60" s="120" t="str">
        <f>'Zásobník_Január 2023'!A62</f>
        <v xml:space="preserve">ŠO </v>
      </c>
      <c r="B60" s="124" t="str">
        <f>'Zásobník_Január 2023'!E62</f>
        <v>Obnova nástrojového vybavenia</v>
      </c>
      <c r="C60" s="123" t="str">
        <f>'Zásobník_Január 2023'!N62</f>
        <v>01 Investičný zámer</v>
      </c>
      <c r="D60" s="123" t="str">
        <f>'Zásobník_Január 2023'!O62</f>
        <v>štátny rozpočet</v>
      </c>
      <c r="E60" s="123" t="str">
        <f>'Zásobník_Január 2023'!P62</f>
        <v>doplniť z preddefinovaného (vysvetlivky a rady)</v>
      </c>
      <c r="F60" s="121">
        <f>'Zásobník_Január 2023'!R62</f>
        <v>1</v>
      </c>
      <c r="G60" s="121">
        <f>'Zásobník_Január 2023'!U62</f>
        <v>0</v>
      </c>
      <c r="H60" s="122">
        <f>'Zásobník_Január 2023'!AS62</f>
        <v>0</v>
      </c>
      <c r="I60" s="122" t="str">
        <f>'Zásobník_Január 2023'!AT62</f>
        <v>E1</v>
      </c>
    </row>
    <row r="61" spans="1:9" ht="63.75" x14ac:dyDescent="0.2">
      <c r="A61" s="120" t="str">
        <f>'Zásobník_Január 2023'!A63</f>
        <v>LIC</v>
      </c>
      <c r="B61" s="124" t="str">
        <f>'Zásobník_Január 2023'!E63</f>
        <v>Obstaranie výpočtovej techniky (VT)</v>
      </c>
      <c r="C61" s="123" t="str">
        <f>'Zásobník_Január 2023'!N63</f>
        <v>01 Investičný zámer</v>
      </c>
      <c r="D61" s="123" t="str">
        <f>'Zásobník_Január 2023'!O63</f>
        <v>štátny rozpočet</v>
      </c>
      <c r="E61" s="123" t="str">
        <f>'Zásobník_Január 2023'!P63</f>
        <v>doplniť z preddefinovaného (vysvetlivky a rady)</v>
      </c>
      <c r="F61" s="121">
        <f>'Zásobník_Január 2023'!R63</f>
        <v>1</v>
      </c>
      <c r="G61" s="121">
        <f>'Zásobník_Január 2023'!U63</f>
        <v>0</v>
      </c>
      <c r="H61" s="122">
        <f>'Zásobník_Január 2023'!AS63</f>
        <v>0</v>
      </c>
      <c r="I61" s="122" t="str">
        <f>'Zásobník_Január 2023'!AT63</f>
        <v>D1</v>
      </c>
    </row>
    <row r="62" spans="1:9" ht="63.75" x14ac:dyDescent="0.2">
      <c r="A62" s="120" t="str">
        <f>'Zásobník_Január 2023'!A64</f>
        <v>SNM</v>
      </c>
      <c r="B62" s="124" t="str">
        <f>'Zásobník_Január 2023'!E64</f>
        <v>Rekonštrukcia južnej fasády Zsigrayovej kúrii na Židovskej 17, Bratislava</v>
      </c>
      <c r="C62" s="123" t="str">
        <f>'Zásobník_Január 2023'!N64</f>
        <v>02 Analýza / podkladová štúdia k investičnému zámeru</v>
      </c>
      <c r="D62" s="123" t="str">
        <f>'Zásobník_Január 2023'!O64</f>
        <v>štátny rozpočet</v>
      </c>
      <c r="E62" s="123" t="str">
        <f>'Zásobník_Január 2023'!P64</f>
        <v>doplniť z preddefinovaného (vysvetlivky a rady)</v>
      </c>
      <c r="F62" s="121">
        <f>'Zásobník_Január 2023'!R64</f>
        <v>1</v>
      </c>
      <c r="G62" s="121">
        <f>'Zásobník_Január 2023'!U64</f>
        <v>0</v>
      </c>
      <c r="H62" s="122">
        <f>'Zásobník_Január 2023'!AS64</f>
        <v>0</v>
      </c>
      <c r="I62" s="122" t="str">
        <f>'Zásobník_Január 2023'!AT64</f>
        <v>B3</v>
      </c>
    </row>
    <row r="63" spans="1:9" ht="63.75" x14ac:dyDescent="0.2">
      <c r="A63" s="120" t="str">
        <f>'Zásobník_Január 2023'!A65</f>
        <v>SNK</v>
      </c>
      <c r="B63" s="124" t="str">
        <f>'Zásobník_Január 2023'!E65</f>
        <v>IKIS - Integrovaný knižnično-informačný systém</v>
      </c>
      <c r="C63" s="123" t="str">
        <f>'Zásobník_Január 2023'!N65</f>
        <v>02 Analýza / podkladová štúdia k investičnému zámeru</v>
      </c>
      <c r="D63" s="123" t="str">
        <f>'Zásobník_Január 2023'!O65</f>
        <v>štátny rozpočet</v>
      </c>
      <c r="E63" s="123" t="str">
        <f>'Zásobník_Január 2023'!P65</f>
        <v>doplniť z preddefinovaného (vysvetlivky a rady)</v>
      </c>
      <c r="F63" s="121">
        <f>'Zásobník_Január 2023'!R65</f>
        <v>1</v>
      </c>
      <c r="G63" s="121">
        <f>'Zásobník_Január 2023'!U65</f>
        <v>0</v>
      </c>
      <c r="H63" s="122">
        <f>'Zásobník_Január 2023'!AS65</f>
        <v>1</v>
      </c>
      <c r="I63" s="122" t="str">
        <f>'Zásobník_Január 2023'!AT65</f>
        <v>D2</v>
      </c>
    </row>
    <row r="64" spans="1:9" ht="63.75" x14ac:dyDescent="0.2">
      <c r="A64" s="120" t="str">
        <f>'Zásobník_Január 2023'!A66</f>
        <v>MK SR</v>
      </c>
      <c r="B64" s="124" t="str">
        <f>'Zásobník_Január 2023'!E66</f>
        <v>Pilotný projekt výstavby zdieľaných depozitárov</v>
      </c>
      <c r="C64" s="123" t="str">
        <f>'Zásobník_Január 2023'!N66</f>
        <v>01 Investičný zámer</v>
      </c>
      <c r="D64" s="123" t="str">
        <f>'Zásobník_Január 2023'!O66</f>
        <v>štátny rozpočet</v>
      </c>
      <c r="E64" s="123" t="str">
        <f>'Zásobník_Január 2023'!P66</f>
        <v>doplniť z preddefinovaného (vysvetlivky a rady)</v>
      </c>
      <c r="F64" s="121">
        <f>'Zásobník_Január 2023'!R66</f>
        <v>1</v>
      </c>
      <c r="G64" s="121">
        <f>'Zásobník_Január 2023'!U66</f>
        <v>0</v>
      </c>
      <c r="H64" s="122">
        <f>'Zásobník_Január 2023'!AS66</f>
        <v>1</v>
      </c>
      <c r="I64" s="122" t="str">
        <f>'Zásobník_Január 2023'!AT66</f>
        <v>G</v>
      </c>
    </row>
    <row r="65" spans="1:9" ht="63.75" x14ac:dyDescent="0.2">
      <c r="A65" s="120" t="str">
        <f>'Zásobník_Január 2023'!A67</f>
        <v>DNS</v>
      </c>
      <c r="B65" s="124" t="str">
        <f>'Zásobník_Január 2023'!E67</f>
        <v>Inštalácia zabezpečovacieho systému v skladovacích priestorov Rača</v>
      </c>
      <c r="C65" s="123" t="str">
        <f>'Zásobník_Január 2023'!N67</f>
        <v>01 Investičný zámer</v>
      </c>
      <c r="D65" s="123" t="str">
        <f>'Zásobník_Január 2023'!O67</f>
        <v>štátny rozpočet</v>
      </c>
      <c r="E65" s="123" t="str">
        <f>'Zásobník_Január 2023'!P67</f>
        <v>doplniť z preddefinovaného (vysvetlivky a rady)</v>
      </c>
      <c r="F65" s="121">
        <f>'Zásobník_Január 2023'!R67</f>
        <v>1</v>
      </c>
      <c r="G65" s="121">
        <f>'Zásobník_Január 2023'!U67</f>
        <v>0</v>
      </c>
      <c r="H65" s="122">
        <f>'Zásobník_Január 2023'!AS67</f>
        <v>0</v>
      </c>
      <c r="I65" s="122" t="str">
        <f>'Zásobník_Január 2023'!AT67</f>
        <v>C7</v>
      </c>
    </row>
    <row r="66" spans="1:9" ht="63.75" x14ac:dyDescent="0.2">
      <c r="A66" s="120" t="str">
        <f>'Zásobník_Január 2023'!A68</f>
        <v>ŠVK PO</v>
      </c>
      <c r="B66" s="124" t="str">
        <f>'Zásobník_Január 2023'!E68</f>
        <v>Rekonštrukcia a modernizácia ŠVK - interiérové a exteriérové úpravy oddelenia knižnično-informačných služieb</v>
      </c>
      <c r="C66" s="123" t="str">
        <f>'Zásobník_Január 2023'!N68</f>
        <v>08 Realizované</v>
      </c>
      <c r="D66" s="123" t="str">
        <f>'Zásobník_Január 2023'!O68</f>
        <v>štátny rozpočet</v>
      </c>
      <c r="E66" s="123" t="str">
        <f>'Zásobník_Január 2023'!P68</f>
        <v>doplniť z preddefinovaného (vysvetlivky a rady)</v>
      </c>
      <c r="F66" s="121">
        <f>'Zásobník_Január 2023'!R68</f>
        <v>1</v>
      </c>
      <c r="G66" s="121">
        <f>'Zásobník_Január 2023'!U68</f>
        <v>265248</v>
      </c>
      <c r="H66" s="122">
        <f>'Zásobník_Január 2023'!AS68</f>
        <v>0</v>
      </c>
      <c r="I66" s="122" t="str">
        <f>'Zásobník_Január 2023'!AT68</f>
        <v>B3</v>
      </c>
    </row>
    <row r="67" spans="1:9" ht="63.75" x14ac:dyDescent="0.2">
      <c r="A67" s="120" t="str">
        <f>'Zásobník_Január 2023'!A69</f>
        <v>NOC</v>
      </c>
      <c r="B67" s="124" t="str">
        <f>'Zásobník_Január 2023'!E69</f>
        <v>nábytok</v>
      </c>
      <c r="C67" s="123" t="str">
        <f>'Zásobník_Január 2023'!N69</f>
        <v>02 Analýza / podkladová štúdia k investičnému zámeru</v>
      </c>
      <c r="D67" s="123" t="str">
        <f>'Zásobník_Január 2023'!O69</f>
        <v>štátny rozpočet</v>
      </c>
      <c r="E67" s="123" t="str">
        <f>'Zásobník_Január 2023'!P69</f>
        <v>doplniť z preddefinovaného (vysvetlivky a rady)</v>
      </c>
      <c r="F67" s="121">
        <f>'Zásobník_Január 2023'!R69</f>
        <v>1</v>
      </c>
      <c r="G67" s="121">
        <f>'Zásobník_Január 2023'!U69</f>
        <v>0</v>
      </c>
      <c r="H67" s="122">
        <f>'Zásobník_Január 2023'!AS69</f>
        <v>0</v>
      </c>
      <c r="I67" s="122" t="str">
        <f>'Zásobník_Január 2023'!AT69</f>
        <v>C8</v>
      </c>
    </row>
    <row r="68" spans="1:9" ht="63.75" x14ac:dyDescent="0.2">
      <c r="A68" s="120" t="str">
        <f>'Zásobník_Január 2023'!A71</f>
        <v>SNM</v>
      </c>
      <c r="B68" s="124" t="str">
        <f>'Zásobník_Január 2023'!E71</f>
        <v>Budova vrátnice</v>
      </c>
      <c r="C68" s="123" t="str">
        <f>'Zásobník_Január 2023'!N71</f>
        <v>01 Investičný zámer</v>
      </c>
      <c r="D68" s="123" t="str">
        <f>'Zásobník_Január 2023'!O71</f>
        <v>kombinované</v>
      </c>
      <c r="E68" s="123" t="str">
        <f>'Zásobník_Január 2023'!P71</f>
        <v>doplniť z preddefinovaného (vysvetlivky a rady)</v>
      </c>
      <c r="F68" s="121">
        <f>'Zásobník_Január 2023'!R71</f>
        <v>0</v>
      </c>
      <c r="G68" s="121">
        <f>'Zásobník_Január 2023'!U71</f>
        <v>0</v>
      </c>
      <c r="H68" s="122">
        <f>'Zásobník_Január 2023'!AS71</f>
        <v>0</v>
      </c>
      <c r="I68" s="122" t="str">
        <f>'Zásobník_Január 2023'!AT71</f>
        <v>A3</v>
      </c>
    </row>
    <row r="69" spans="1:9" ht="63.75" x14ac:dyDescent="0.2">
      <c r="A69" s="120" t="str">
        <f>'Zásobník_Január 2023'!A72</f>
        <v>RTVS</v>
      </c>
      <c r="B69" s="124" t="str">
        <f>'Zásobník_Január 2023'!E72</f>
        <v>Rekonštrukcia roštu a teleskopov vo televíznom vysielacom štúdiu MD IV v Mlynskej doline</v>
      </c>
      <c r="C69" s="123" t="str">
        <f>'Zásobník_Január 2023'!N72</f>
        <v>01 Investičný zámer</v>
      </c>
      <c r="D69" s="123" t="str">
        <f>'Zásobník_Január 2023'!O72</f>
        <v>vlastné zdroje</v>
      </c>
      <c r="E69" s="123" t="str">
        <f>'Zásobník_Január 2023'!P72</f>
        <v>doplniť z preddefinovaného (vysvetlivky a rady)</v>
      </c>
      <c r="F69" s="121">
        <f>'Zásobník_Január 2023'!R72</f>
        <v>0</v>
      </c>
      <c r="G69" s="121">
        <f>'Zásobník_Január 2023'!U72</f>
        <v>0</v>
      </c>
      <c r="H69" s="122">
        <f>'Zásobník_Január 2023'!AS72</f>
        <v>0</v>
      </c>
      <c r="I69" s="122" t="str">
        <f>'Zásobník_Január 2023'!AT72</f>
        <v>C8</v>
      </c>
    </row>
    <row r="70" spans="1:9" ht="63.75" x14ac:dyDescent="0.2">
      <c r="A70" s="120" t="str">
        <f>'Zásobník_Január 2023'!A73</f>
        <v>UKB</v>
      </c>
      <c r="B70" s="124" t="str">
        <f>'Zásobník_Január 2023'!E73</f>
        <v>Skvalitnenie ochrany knižničného fondu UKB technológiou RFID</v>
      </c>
      <c r="C70" s="123" t="str">
        <f>'Zásobník_Január 2023'!N73</f>
        <v>01 Investičný zámer</v>
      </c>
      <c r="D70" s="123" t="str">
        <f>'Zásobník_Január 2023'!O73</f>
        <v>štátny rozpočet</v>
      </c>
      <c r="E70" s="123" t="str">
        <f>'Zásobník_Január 2023'!P73</f>
        <v>doplniť z preddefinovaného (vysvetlivky a rady)</v>
      </c>
      <c r="F70" s="121">
        <f>'Zásobník_Január 2023'!R73</f>
        <v>1</v>
      </c>
      <c r="G70" s="121">
        <f>'Zásobník_Január 2023'!U73</f>
        <v>0</v>
      </c>
      <c r="H70" s="122">
        <f>'Zásobník_Január 2023'!AS73</f>
        <v>0</v>
      </c>
      <c r="I70" s="122" t="str">
        <f>'Zásobník_Január 2023'!AT73</f>
        <v>D3</v>
      </c>
    </row>
    <row r="71" spans="1:9" ht="63.75" x14ac:dyDescent="0.2">
      <c r="A71" s="120" t="str">
        <f>'Zásobník_Január 2023'!A74</f>
        <v>RTVS</v>
      </c>
      <c r="B71" s="124" t="str">
        <f>'Zásobník_Január 2023'!E74</f>
        <v>Modernizácia VRV chladiacich okruhov v Mlynskej doline</v>
      </c>
      <c r="C71" s="123" t="str">
        <f>'Zásobník_Január 2023'!N74</f>
        <v>01 Investičný zámer</v>
      </c>
      <c r="D71" s="123" t="str">
        <f>'Zásobník_Január 2023'!O74</f>
        <v>vlastné zdroje</v>
      </c>
      <c r="E71" s="123" t="str">
        <f>'Zásobník_Január 2023'!P74</f>
        <v>doplniť z preddefinovaného (vysvetlivky a rady)</v>
      </c>
      <c r="F71" s="121">
        <f>'Zásobník_Január 2023'!R74</f>
        <v>0</v>
      </c>
      <c r="G71" s="121">
        <f>'Zásobník_Január 2023'!U74</f>
        <v>0</v>
      </c>
      <c r="H71" s="122">
        <f>'Zásobník_Január 2023'!AS74</f>
        <v>0</v>
      </c>
      <c r="I71" s="122" t="str">
        <f>'Zásobník_Január 2023'!AT74</f>
        <v>C6</v>
      </c>
    </row>
    <row r="72" spans="1:9" ht="63.75" x14ac:dyDescent="0.2">
      <c r="A72" s="120" t="str">
        <f>'Zásobník_Január 2023'!A75</f>
        <v>SNK</v>
      </c>
      <c r="B72" s="124" t="str">
        <f>'Zásobník_Január 2023'!E75</f>
        <v>IP – Oprava a obnova 1. historickej budovy Matice slovenskej – Literárneho múzea SNK,  IA č. 27501</v>
      </c>
      <c r="C72" s="123" t="str">
        <f>'Zásobník_Január 2023'!N75</f>
        <v>05 Projektová dokumentácia k dispozícii - pre realizáciu stavby</v>
      </c>
      <c r="D72" s="123" t="str">
        <f>'Zásobník_Január 2023'!O75</f>
        <v>kombinované</v>
      </c>
      <c r="E72" s="123" t="str">
        <f>'Zásobník_Január 2023'!P75</f>
        <v>doplniť z preddefinovaného (vysvetlivky a rady)</v>
      </c>
      <c r="F72" s="121">
        <f>'Zásobník_Január 2023'!R75</f>
        <v>1</v>
      </c>
      <c r="G72" s="121">
        <f>'Zásobník_Január 2023'!U75</f>
        <v>351032</v>
      </c>
      <c r="H72" s="122">
        <f>'Zásobník_Január 2023'!AS75</f>
        <v>1</v>
      </c>
      <c r="I72" s="122" t="str">
        <f>'Zásobník_Január 2023'!AT75</f>
        <v>B1</v>
      </c>
    </row>
    <row r="73" spans="1:9" ht="63.75" x14ac:dyDescent="0.2">
      <c r="A73" s="120" t="str">
        <f>'Zásobník_Január 2023'!A76</f>
        <v>NOC</v>
      </c>
      <c r="B73" s="124" t="str">
        <f>'Zásobník_Január 2023'!E76</f>
        <v>Rekonštrukcia kotolne</v>
      </c>
      <c r="C73" s="123" t="str">
        <f>'Zásobník_Január 2023'!N76</f>
        <v>02 Analýza / podkladová štúdia k investičnému zámeru</v>
      </c>
      <c r="D73" s="123" t="str">
        <f>'Zásobník_Január 2023'!O76</f>
        <v>Plán obnovy a odolnosti SR</v>
      </c>
      <c r="E73" s="123" t="str">
        <f>'Zásobník_Január 2023'!P76</f>
        <v>doplniť z preddefinovaného (vysvetlivky a rady)</v>
      </c>
      <c r="F73" s="121">
        <f>'Zásobník_Január 2023'!R76</f>
        <v>1</v>
      </c>
      <c r="G73" s="121">
        <f>'Zásobník_Január 2023'!U76</f>
        <v>0</v>
      </c>
      <c r="H73" s="122">
        <f>'Zásobník_Január 2023'!AS76</f>
        <v>0</v>
      </c>
      <c r="I73" s="122" t="str">
        <f>'Zásobník_Január 2023'!AT76</f>
        <v>0</v>
      </c>
    </row>
    <row r="74" spans="1:9" ht="63.75" x14ac:dyDescent="0.2">
      <c r="A74" s="120" t="str">
        <f>'Zásobník_Január 2023'!A77</f>
        <v xml:space="preserve">ŠO </v>
      </c>
      <c r="B74" s="124" t="str">
        <f>'Zásobník_Január 2023'!E77</f>
        <v xml:space="preserve">Rekonštrukcia národnej kultúrnej pamiatky a prevádzkových priestorov Štátnej opery v Banskej Bystrici </v>
      </c>
      <c r="C74" s="123" t="str">
        <f>'Zásobník_Január 2023'!N77</f>
        <v>06 Pred vyhlásením verejného obstarávania</v>
      </c>
      <c r="D74" s="123" t="str">
        <f>'Zásobník_Január 2023'!O77</f>
        <v>štátny rozpočet</v>
      </c>
      <c r="E74" s="123" t="str">
        <f>'Zásobník_Január 2023'!P77</f>
        <v>doplniť z preddefinovaného (vysvetlivky a rady)</v>
      </c>
      <c r="F74" s="121">
        <f>'Zásobník_Január 2023'!R77</f>
        <v>1</v>
      </c>
      <c r="G74" s="121">
        <f>'Zásobník_Január 2023'!U77</f>
        <v>0</v>
      </c>
      <c r="H74" s="122">
        <f>'Zásobník_Január 2023'!AS77</f>
        <v>1</v>
      </c>
      <c r="I74" s="122" t="str">
        <f>'Zásobník_Január 2023'!AT77</f>
        <v>B1</v>
      </c>
    </row>
    <row r="75" spans="1:9" ht="63.75" x14ac:dyDescent="0.2">
      <c r="A75" s="120" t="str">
        <f>'Zásobník_Január 2023'!A78</f>
        <v>SND</v>
      </c>
      <c r="B75" s="124" t="str">
        <f>'Zásobník_Január 2023'!E78</f>
        <v>Rekonštrukcia Umelecko-dekoračných dielní</v>
      </c>
      <c r="C75" s="123" t="str">
        <f>'Zásobník_Január 2023'!N78</f>
        <v>01 Investičný zámer</v>
      </c>
      <c r="D75" s="123" t="str">
        <f>'Zásobník_Január 2023'!O78</f>
        <v>štátny rozpočet</v>
      </c>
      <c r="E75" s="123" t="str">
        <f>'Zásobník_Január 2023'!P78</f>
        <v>doplniť z preddefinovaného (vysvetlivky a rady)</v>
      </c>
      <c r="F75" s="121">
        <f>'Zásobník_Január 2023'!R78</f>
        <v>1</v>
      </c>
      <c r="G75" s="121">
        <f>'Zásobník_Január 2023'!U78</f>
        <v>0</v>
      </c>
      <c r="H75" s="122">
        <f>'Zásobník_Január 2023'!AS78</f>
        <v>1</v>
      </c>
      <c r="I75" s="122" t="str">
        <f>'Zásobník_Január 2023'!AT78</f>
        <v>B3</v>
      </c>
    </row>
    <row r="76" spans="1:9" ht="63.75" x14ac:dyDescent="0.2">
      <c r="A76" s="120" t="str">
        <f>'Zásobník_Január 2023'!A79</f>
        <v>SND</v>
      </c>
      <c r="B76" s="124" t="str">
        <f>'Zásobník_Január 2023'!E79</f>
        <v>Rekonštrukcia Historickej budovy SND</v>
      </c>
      <c r="C76" s="123" t="str">
        <f>'Zásobník_Január 2023'!N79</f>
        <v>01 Investičný zámer</v>
      </c>
      <c r="D76" s="123" t="str">
        <f>'Zásobník_Január 2023'!O79</f>
        <v>štátny rozpočet</v>
      </c>
      <c r="E76" s="123" t="str">
        <f>'Zásobník_Január 2023'!P79</f>
        <v>doplniť z preddefinovaného (vysvetlivky a rady)</v>
      </c>
      <c r="F76" s="121">
        <f>'Zásobník_Január 2023'!R79</f>
        <v>1</v>
      </c>
      <c r="G76" s="121">
        <f>'Zásobník_Január 2023'!U79</f>
        <v>0</v>
      </c>
      <c r="H76" s="122">
        <f>'Zásobník_Január 2023'!AS79</f>
        <v>1</v>
      </c>
      <c r="I76" s="122" t="str">
        <f>'Zásobník_Január 2023'!AT79</f>
        <v>B1</v>
      </c>
    </row>
    <row r="77" spans="1:9" ht="63.75" x14ac:dyDescent="0.2">
      <c r="A77" s="120" t="str">
        <f>'Zásobník_Január 2023'!A80</f>
        <v>SND</v>
      </c>
      <c r="B77" s="124" t="str">
        <f>'Zásobník_Január 2023'!E80</f>
        <v>Centrálny riadiaci systém NB SND</v>
      </c>
      <c r="C77" s="123" t="str">
        <f>'Zásobník_Január 2023'!N80</f>
        <v>01 Investičný zámer</v>
      </c>
      <c r="D77" s="123" t="str">
        <f>'Zásobník_Január 2023'!O80</f>
        <v>štátny rozpočet</v>
      </c>
      <c r="E77" s="123" t="str">
        <f>'Zásobník_Január 2023'!P80</f>
        <v>doplniť z preddefinovaného (vysvetlivky a rady)</v>
      </c>
      <c r="F77" s="121">
        <f>'Zásobník_Január 2023'!R80</f>
        <v>1</v>
      </c>
      <c r="G77" s="121">
        <f>'Zásobník_Január 2023'!U80</f>
        <v>0</v>
      </c>
      <c r="H77" s="122">
        <f>'Zásobník_Január 2023'!AS80</f>
        <v>0</v>
      </c>
      <c r="I77" s="122" t="str">
        <f>'Zásobník_Január 2023'!AT80</f>
        <v>B3</v>
      </c>
    </row>
    <row r="78" spans="1:9" ht="63.75" x14ac:dyDescent="0.2">
      <c r="A78" s="120" t="str">
        <f>'Zásobník_Január 2023'!A81</f>
        <v>SND</v>
      </c>
      <c r="B78" s="124" t="str">
        <f>'Zásobník_Január 2023'!E81</f>
        <v xml:space="preserve">Rekonštrukcia trafostanice NB SND </v>
      </c>
      <c r="C78" s="123" t="str">
        <f>'Zásobník_Január 2023'!N81</f>
        <v>01 Investičný zámer</v>
      </c>
      <c r="D78" s="123" t="str">
        <f>'Zásobník_Január 2023'!O81</f>
        <v>štátny rozpočet</v>
      </c>
      <c r="E78" s="123" t="str">
        <f>'Zásobník_Január 2023'!P81</f>
        <v>doplniť z preddefinovaného (vysvetlivky a rady)</v>
      </c>
      <c r="F78" s="121">
        <f>'Zásobník_Január 2023'!R81</f>
        <v>1</v>
      </c>
      <c r="G78" s="121">
        <f>'Zásobník_Január 2023'!U81</f>
        <v>0</v>
      </c>
      <c r="H78" s="122">
        <f>'Zásobník_Január 2023'!AS81</f>
        <v>0</v>
      </c>
      <c r="I78" s="122" t="str">
        <f>'Zásobník_Január 2023'!AT81</f>
        <v>0</v>
      </c>
    </row>
    <row r="79" spans="1:9" ht="63.75" x14ac:dyDescent="0.2">
      <c r="A79" s="120" t="str">
        <f>'Zásobník_Január 2023'!A82</f>
        <v>UKB</v>
      </c>
      <c r="B79" s="124" t="str">
        <f>'Zásobník_Január 2023'!E82</f>
        <v>Optický switch pre Depozit digitálnych prameňov UKB</v>
      </c>
      <c r="C79" s="123" t="str">
        <f>'Zásobník_Január 2023'!N82</f>
        <v>01 Investičný zámer</v>
      </c>
      <c r="D79" s="123" t="str">
        <f>'Zásobník_Január 2023'!O82</f>
        <v>štátny rozpočet</v>
      </c>
      <c r="E79" s="123" t="str">
        <f>'Zásobník_Január 2023'!P82</f>
        <v>doplniť z preddefinovaného (vysvetlivky a rady)</v>
      </c>
      <c r="F79" s="121">
        <f>'Zásobník_Január 2023'!R82</f>
        <v>1</v>
      </c>
      <c r="G79" s="121">
        <f>'Zásobník_Január 2023'!U82</f>
        <v>0</v>
      </c>
      <c r="H79" s="122">
        <f>'Zásobník_Január 2023'!AS82</f>
        <v>0</v>
      </c>
      <c r="I79" s="122" t="str">
        <f>'Zásobník_Január 2023'!AT82</f>
        <v>D3</v>
      </c>
    </row>
    <row r="80" spans="1:9" ht="63.75" x14ac:dyDescent="0.2">
      <c r="A80" s="120" t="str">
        <f>'Zásobník_Január 2023'!A83</f>
        <v>RTVS</v>
      </c>
      <c r="B80" s="124" t="str">
        <f>'Zásobník_Január 2023'!E83</f>
        <v>DVB-S Headend - kompresná časť distribučnej technológie pre satelitné šírenie TV programových služieb</v>
      </c>
      <c r="C80" s="123" t="str">
        <f>'Zásobník_Január 2023'!N83</f>
        <v>01 Investičný zámer</v>
      </c>
      <c r="D80" s="123" t="str">
        <f>'Zásobník_Január 2023'!O83</f>
        <v>vlastné zdroje</v>
      </c>
      <c r="E80" s="123" t="str">
        <f>'Zásobník_Január 2023'!P83</f>
        <v>doplniť z preddefinovaného (vysvetlivky a rady)</v>
      </c>
      <c r="F80" s="121">
        <f>'Zásobník_Január 2023'!R83</f>
        <v>0</v>
      </c>
      <c r="G80" s="121">
        <f>'Zásobník_Január 2023'!U83</f>
        <v>0</v>
      </c>
      <c r="H80" s="122">
        <f>'Zásobník_Január 2023'!AS83</f>
        <v>0</v>
      </c>
      <c r="I80" s="122" t="str">
        <f>'Zásobník_Január 2023'!AT83</f>
        <v>D3</v>
      </c>
    </row>
    <row r="81" spans="1:9" ht="63.75" x14ac:dyDescent="0.2">
      <c r="A81" s="120" t="str">
        <f>'Zásobník_Január 2023'!A84</f>
        <v>PÚ SR</v>
      </c>
      <c r="B81" s="124" t="str">
        <f>'Zásobník_Január 2023'!E84</f>
        <v>Nové sídlo KPU Trenčín</v>
      </c>
      <c r="C81" s="123" t="str">
        <f>'Zásobník_Január 2023'!N84</f>
        <v>01 Investičný zámer</v>
      </c>
      <c r="D81" s="123" t="str">
        <f>'Zásobník_Január 2023'!O84</f>
        <v>štátny rozpočet</v>
      </c>
      <c r="E81" s="123" t="str">
        <f>'Zásobník_Január 2023'!P84</f>
        <v>doplniť z preddefinovaného (vysvetlivky a rady)</v>
      </c>
      <c r="F81" s="121">
        <f>'Zásobník_Január 2023'!R84</f>
        <v>1</v>
      </c>
      <c r="G81" s="121">
        <f>'Zásobník_Január 2023'!U84</f>
        <v>0</v>
      </c>
      <c r="H81" s="122">
        <f>'Zásobník_Január 2023'!AS84</f>
        <v>0</v>
      </c>
      <c r="I81" s="122" t="str">
        <f>'Zásobník_Január 2023'!AT84</f>
        <v>A1</v>
      </c>
    </row>
    <row r="82" spans="1:9" ht="63.75" x14ac:dyDescent="0.2">
      <c r="A82" s="120" t="str">
        <f>'Zásobník_Január 2023'!A85</f>
        <v>KHB</v>
      </c>
      <c r="B82" s="124" t="str">
        <f>'Zásobník_Január 2023'!E85</f>
        <v>Laserové projektory</v>
      </c>
      <c r="C82" s="123" t="str">
        <f>'Zásobník_Január 2023'!N85</f>
        <v>01 Investičný zámer</v>
      </c>
      <c r="D82" s="123" t="str">
        <f>'Zásobník_Január 2023'!O85</f>
        <v>štátny rozpočet</v>
      </c>
      <c r="E82" s="123" t="str">
        <f>'Zásobník_Január 2023'!P85</f>
        <v>doplniť z preddefinovaného (vysvetlivky a rady)</v>
      </c>
      <c r="F82" s="121">
        <f>'Zásobník_Január 2023'!R85</f>
        <v>1</v>
      </c>
      <c r="G82" s="121">
        <f>'Zásobník_Január 2023'!U85</f>
        <v>0</v>
      </c>
      <c r="H82" s="122">
        <f>'Zásobník_Január 2023'!AS85</f>
        <v>0</v>
      </c>
      <c r="I82" s="122" t="str">
        <f>'Zásobník_Január 2023'!AT85</f>
        <v>D1</v>
      </c>
    </row>
    <row r="83" spans="1:9" ht="63.75" x14ac:dyDescent="0.2">
      <c r="A83" s="120" t="str">
        <f>'Zásobník_Január 2023'!A86</f>
        <v>LIC</v>
      </c>
      <c r="B83" s="124" t="str">
        <f>'Zásobník_Január 2023'!E86</f>
        <v>Obstaranie veľtržného stánku na medzinárodné knižné veľtrhy (MKV)</v>
      </c>
      <c r="C83" s="123" t="str">
        <f>'Zásobník_Január 2023'!N86</f>
        <v>01 Investičný zámer</v>
      </c>
      <c r="D83" s="123" t="str">
        <f>'Zásobník_Január 2023'!O86</f>
        <v>kombinované</v>
      </c>
      <c r="E83" s="123" t="str">
        <f>'Zásobník_Január 2023'!P86</f>
        <v>doplniť z preddefinovaného (vysvetlivky a rady)</v>
      </c>
      <c r="F83" s="121">
        <f>'Zásobník_Január 2023'!R86</f>
        <v>0.90910000000000002</v>
      </c>
      <c r="G83" s="121">
        <f>'Zásobník_Január 2023'!U86</f>
        <v>0</v>
      </c>
      <c r="H83" s="122">
        <f>'Zásobník_Január 2023'!AS86</f>
        <v>0</v>
      </c>
      <c r="I83" s="122" t="str">
        <f>'Zásobník_Január 2023'!AT86</f>
        <v>F1</v>
      </c>
    </row>
    <row r="84" spans="1:9" ht="63.75" x14ac:dyDescent="0.2">
      <c r="A84" s="120" t="str">
        <f>'Zásobník_Január 2023'!A87</f>
        <v>RTVS</v>
      </c>
      <c r="B84" s="124" t="str">
        <f>'Zásobník_Január 2023'!E87</f>
        <v>Nákup Licenčného modelu Microsoft</v>
      </c>
      <c r="C84" s="123" t="str">
        <f>'Zásobník_Január 2023'!N87</f>
        <v>01 Investičný zámer</v>
      </c>
      <c r="D84" s="123" t="str">
        <f>'Zásobník_Január 2023'!O87</f>
        <v>vlastné zdroje</v>
      </c>
      <c r="E84" s="123" t="str">
        <f>'Zásobník_Január 2023'!P87</f>
        <v>doplniť z preddefinovaného (vysvetlivky a rady)</v>
      </c>
      <c r="F84" s="121">
        <f>'Zásobník_Január 2023'!R87</f>
        <v>0</v>
      </c>
      <c r="G84" s="121">
        <f>'Zásobník_Január 2023'!U87</f>
        <v>0</v>
      </c>
      <c r="H84" s="122">
        <f>'Zásobník_Január 2023'!AS87</f>
        <v>0</v>
      </c>
      <c r="I84" s="122" t="str">
        <f>'Zásobník_Január 2023'!AT87</f>
        <v>D1</v>
      </c>
    </row>
    <row r="85" spans="1:9" ht="63.75" x14ac:dyDescent="0.2">
      <c r="A85" s="120" t="str">
        <f>'Zásobník_Január 2023'!A88</f>
        <v>NOC</v>
      </c>
      <c r="B85" s="124" t="str">
        <f>'Zásobník_Január 2023'!E88</f>
        <v>hygienické maľovanie</v>
      </c>
      <c r="C85" s="123" t="str">
        <f>'Zásobník_Január 2023'!N88</f>
        <v>02 Analýza / podkladová štúdia k investičnému zámeru</v>
      </c>
      <c r="D85" s="123" t="str">
        <f>'Zásobník_Január 2023'!O88</f>
        <v>štátny rozpočet</v>
      </c>
      <c r="E85" s="123" t="str">
        <f>'Zásobník_Január 2023'!P88</f>
        <v>doplniť z preddefinovaného (vysvetlivky a rady)</v>
      </c>
      <c r="F85" s="121">
        <f>'Zásobník_Január 2023'!R88</f>
        <v>1</v>
      </c>
      <c r="G85" s="121">
        <f>'Zásobník_Január 2023'!U88</f>
        <v>0</v>
      </c>
      <c r="H85" s="122">
        <f>'Zásobník_Január 2023'!AS88</f>
        <v>0</v>
      </c>
      <c r="I85" s="122" t="str">
        <f>'Zásobník_Január 2023'!AT88</f>
        <v>B3</v>
      </c>
    </row>
    <row r="86" spans="1:9" ht="63.75" x14ac:dyDescent="0.2">
      <c r="A86" s="120" t="str">
        <f>'Zásobník_Január 2023'!A89</f>
        <v>MK SR</v>
      </c>
      <c r="B86" s="124" t="str">
        <f>'Zásobník_Január 2023'!E89</f>
        <v>Zriadenie nezávislého fondu na podporu kultúrneho dedičstva</v>
      </c>
      <c r="C86" s="123" t="str">
        <f>'Zásobník_Január 2023'!N89</f>
        <v>01 Investičný zámer</v>
      </c>
      <c r="D86" s="123" t="str">
        <f>'Zásobník_Január 2023'!O89</f>
        <v>štátny rozpočet</v>
      </c>
      <c r="E86" s="123" t="str">
        <f>'Zásobník_Január 2023'!P89</f>
        <v>doplniť z preddefinovaného (vysvetlivky a rady)</v>
      </c>
      <c r="F86" s="121">
        <f>'Zásobník_Január 2023'!R89</f>
        <v>1</v>
      </c>
      <c r="G86" s="121">
        <f>'Zásobník_Január 2023'!U89</f>
        <v>0</v>
      </c>
      <c r="H86" s="122">
        <f>'Zásobník_Január 2023'!AS89</f>
        <v>1</v>
      </c>
      <c r="I86" s="122" t="str">
        <f>'Zásobník_Január 2023'!AT89</f>
        <v>G</v>
      </c>
    </row>
    <row r="87" spans="1:9" ht="63.75" x14ac:dyDescent="0.2">
      <c r="A87" s="120" t="str">
        <f>'Zásobník_Január 2023'!A90</f>
        <v>MK SR</v>
      </c>
      <c r="B87" s="124" t="str">
        <f>'Zásobník_Január 2023'!E90</f>
        <v>Zriadenie nezávislého fondu podporu znevýhodnených skupín</v>
      </c>
      <c r="C87" s="123" t="str">
        <f>'Zásobník_Január 2023'!N90</f>
        <v>01 Investičný zámer</v>
      </c>
      <c r="D87" s="123" t="str">
        <f>'Zásobník_Január 2023'!O90</f>
        <v>štátny rozpočet</v>
      </c>
      <c r="E87" s="123" t="str">
        <f>'Zásobník_Január 2023'!P90</f>
        <v>doplniť z preddefinovaného (vysvetlivky a rady)</v>
      </c>
      <c r="F87" s="121">
        <f>'Zásobník_Január 2023'!R90</f>
        <v>1</v>
      </c>
      <c r="G87" s="121">
        <f>'Zásobník_Január 2023'!U90</f>
        <v>0</v>
      </c>
      <c r="H87" s="122">
        <f>'Zásobník_Január 2023'!AS90</f>
        <v>0</v>
      </c>
      <c r="I87" s="122" t="str">
        <f>'Zásobník_Január 2023'!AT90</f>
        <v>G</v>
      </c>
    </row>
    <row r="88" spans="1:9" ht="63.75" x14ac:dyDescent="0.2">
      <c r="A88" s="120" t="str">
        <f>'Zásobník_Január 2023'!A91</f>
        <v>SNM</v>
      </c>
      <c r="B88" s="124" t="str">
        <f>'Zásobník_Január 2023'!E91</f>
        <v>Depozitáre múzea - ich modernizácia a sprístupnenie. Depozitáre múzea otvorené výskumu.</v>
      </c>
      <c r="C88" s="123" t="str">
        <f>'Zásobník_Január 2023'!N91</f>
        <v>02 Analýza / podkladová štúdia k investičnému zámeru</v>
      </c>
      <c r="D88" s="123" t="str">
        <f>'Zásobník_Január 2023'!O91</f>
        <v>štátny rozpočet</v>
      </c>
      <c r="E88" s="123" t="str">
        <f>'Zásobník_Január 2023'!P91</f>
        <v>doplniť z preddefinovaného (vysvetlivky a rady)</v>
      </c>
      <c r="F88" s="121">
        <f>'Zásobník_Január 2023'!R91</f>
        <v>1</v>
      </c>
      <c r="G88" s="121">
        <f>'Zásobník_Január 2023'!U91</f>
        <v>0</v>
      </c>
      <c r="H88" s="122">
        <f>'Zásobník_Január 2023'!AS91</f>
        <v>1</v>
      </c>
      <c r="I88" s="122" t="str">
        <f>'Zásobník_Január 2023'!AT91</f>
        <v>B3</v>
      </c>
    </row>
    <row r="89" spans="1:9" ht="89.25" x14ac:dyDescent="0.2">
      <c r="A89" s="120" t="str">
        <f>'Zásobník_Január 2023'!A92</f>
        <v>SNK</v>
      </c>
      <c r="B89" s="124" t="str">
        <f>'Zásobník_Január 2023'!E92</f>
        <v>Obnova HW a SW core IT infraštruktúry SNK a posilnenie jej kapacít slúžiacich pre poskytovanie knižničo-informačných služieb, sprsítupňovanie písomného kultúrneho dedičstva verejnosti a jeho digitalizáciu</v>
      </c>
      <c r="C89" s="123" t="str">
        <f>'Zásobník_Január 2023'!N92</f>
        <v>01 Investičný zámer</v>
      </c>
      <c r="D89" s="123" t="str">
        <f>'Zásobník_Január 2023'!O92</f>
        <v>štátny rozpočet</v>
      </c>
      <c r="E89" s="123" t="str">
        <f>'Zásobník_Január 2023'!P92</f>
        <v>doplniť z preddefinovaného (vysvetlivky a rady)</v>
      </c>
      <c r="F89" s="121">
        <f>'Zásobník_Január 2023'!R92</f>
        <v>1</v>
      </c>
      <c r="G89" s="121">
        <f>'Zásobník_Január 2023'!U92</f>
        <v>0</v>
      </c>
      <c r="H89" s="122">
        <f>'Zásobník_Január 2023'!AS92</f>
        <v>1</v>
      </c>
      <c r="I89" s="122" t="str">
        <f>'Zásobník_Január 2023'!AT92</f>
        <v>D2</v>
      </c>
    </row>
    <row r="90" spans="1:9" ht="63.75" x14ac:dyDescent="0.2">
      <c r="A90" s="120" t="str">
        <f>'Zásobník_Január 2023'!A93</f>
        <v>SCD</v>
      </c>
      <c r="B90" s="124" t="str">
        <f>'Zásobník_Január 2023'!E93</f>
        <v>modernizácia IS DIZAJN SCD</v>
      </c>
      <c r="C90" s="123" t="str">
        <f>'Zásobník_Január 2023'!N93</f>
        <v>01 Investičný zámer</v>
      </c>
      <c r="D90" s="123" t="str">
        <f>'Zásobník_Január 2023'!O93</f>
        <v>štátny rozpočet</v>
      </c>
      <c r="E90" s="123" t="str">
        <f>'Zásobník_Január 2023'!P93</f>
        <v>doplniť z preddefinovaného (vysvetlivky a rady)</v>
      </c>
      <c r="F90" s="121">
        <f>'Zásobník_Január 2023'!R93</f>
        <v>1</v>
      </c>
      <c r="G90" s="121">
        <f>'Zásobník_Január 2023'!U93</f>
        <v>0</v>
      </c>
      <c r="H90" s="122">
        <f>'Zásobník_Január 2023'!AS93</f>
        <v>0</v>
      </c>
      <c r="I90" s="122" t="str">
        <f>'Zásobník_Január 2023'!AT93</f>
        <v>D2</v>
      </c>
    </row>
    <row r="91" spans="1:9" ht="63.75" x14ac:dyDescent="0.2">
      <c r="A91" s="120" t="str">
        <f>'Zásobník_Január 2023'!A94</f>
        <v xml:space="preserve">ŠO </v>
      </c>
      <c r="B91" s="124" t="str">
        <f>'Zásobník_Január 2023'!E94</f>
        <v xml:space="preserve">Nákup portov a podpornej techniky </v>
      </c>
      <c r="C91" s="123" t="str">
        <f>'Zásobník_Január 2023'!N94</f>
        <v>01 Investičný zámer</v>
      </c>
      <c r="D91" s="123" t="str">
        <f>'Zásobník_Január 2023'!O94</f>
        <v>štátny rozpočet</v>
      </c>
      <c r="E91" s="123" t="str">
        <f>'Zásobník_Január 2023'!P94</f>
        <v>doplniť z preddefinovaného (vysvetlivky a rady)</v>
      </c>
      <c r="F91" s="121">
        <f>'Zásobník_Január 2023'!R94</f>
        <v>1</v>
      </c>
      <c r="G91" s="121">
        <f>'Zásobník_Január 2023'!U94</f>
        <v>0</v>
      </c>
      <c r="H91" s="122">
        <f>'Zásobník_Január 2023'!AS94</f>
        <v>0</v>
      </c>
      <c r="I91" s="122" t="str">
        <f>'Zásobník_Január 2023'!AT94</f>
        <v>C5</v>
      </c>
    </row>
    <row r="92" spans="1:9" ht="63.75" x14ac:dyDescent="0.2">
      <c r="A92" s="120" t="str">
        <f>'Zásobník_Január 2023'!A95</f>
        <v>SNK</v>
      </c>
      <c r="B92" s="124" t="str">
        <f>'Zásobník_Január 2023'!E95</f>
        <v>Akvizícia zbierkových predmetov do fondov múzeí SNK</v>
      </c>
      <c r="C92" s="123" t="str">
        <f>'Zásobník_Január 2023'!N95</f>
        <v>07 V realizácii</v>
      </c>
      <c r="D92" s="123" t="str">
        <f>'Zásobník_Január 2023'!O95</f>
        <v>štátny rozpočet</v>
      </c>
      <c r="E92" s="123" t="str">
        <f>'Zásobník_Január 2023'!P95</f>
        <v>doplniť z preddefinovaného (vysvetlivky a rady)</v>
      </c>
      <c r="F92" s="121">
        <f>'Zásobník_Január 2023'!R95</f>
        <v>1</v>
      </c>
      <c r="G92" s="121">
        <f>'Zásobník_Január 2023'!U95</f>
        <v>13600</v>
      </c>
      <c r="H92" s="122">
        <f>'Zásobník_Január 2023'!AS95</f>
        <v>0</v>
      </c>
      <c r="I92" s="122" t="str">
        <f>'Zásobník_Január 2023'!AT95</f>
        <v>E3</v>
      </c>
    </row>
    <row r="93" spans="1:9" ht="63.75" x14ac:dyDescent="0.2">
      <c r="A93" s="120" t="str">
        <f>'Zásobník_Január 2023'!A96</f>
        <v>STM</v>
      </c>
      <c r="B93" s="124" t="str">
        <f>'Zásobník_Január 2023'!E96</f>
        <v>Vybudovanie nového vstupu v areáli Múzea letectva v Košiciach</v>
      </c>
      <c r="C93" s="123" t="str">
        <f>'Zásobník_Január 2023'!N96</f>
        <v>01 Investičný zámer</v>
      </c>
      <c r="D93" s="123" t="str">
        <f>'Zásobník_Január 2023'!O96</f>
        <v>štátny rozpočet</v>
      </c>
      <c r="E93" s="123" t="str">
        <f>'Zásobník_Január 2023'!P96</f>
        <v>doplniť z preddefinovaného (vysvetlivky a rady)</v>
      </c>
      <c r="F93" s="121">
        <f>'Zásobník_Január 2023'!R96</f>
        <v>1</v>
      </c>
      <c r="G93" s="121">
        <f>'Zásobník_Január 2023'!U96</f>
        <v>0</v>
      </c>
      <c r="H93" s="122">
        <f>'Zásobník_Január 2023'!AS96</f>
        <v>0</v>
      </c>
      <c r="I93" s="122" t="str">
        <f>'Zásobník_Január 2023'!AT96</f>
        <v>B3</v>
      </c>
    </row>
    <row r="94" spans="1:9" ht="63.75" x14ac:dyDescent="0.2">
      <c r="A94" s="120" t="str">
        <f>'Zásobník_Január 2023'!A97</f>
        <v>ÚĽUV</v>
      </c>
      <c r="B94" s="124" t="str">
        <f>'Zásobník_Január 2023'!E97</f>
        <v>Akvizícia zbierkových predmetov do Múzea ľudovej umeleckej výroby</v>
      </c>
      <c r="C94" s="123" t="str">
        <f>'Zásobník_Január 2023'!N97</f>
        <v>01 Investičný zámer</v>
      </c>
      <c r="D94" s="123" t="str">
        <f>'Zásobník_Január 2023'!O97</f>
        <v>štátny rozpočet</v>
      </c>
      <c r="E94" s="123" t="str">
        <f>'Zásobník_Január 2023'!P97</f>
        <v>doplniť z preddefinovaného (vysvetlivky a rady)</v>
      </c>
      <c r="F94" s="121">
        <f>'Zásobník_Január 2023'!R97</f>
        <v>1</v>
      </c>
      <c r="G94" s="121">
        <f>'Zásobník_Január 2023'!U97</f>
        <v>0</v>
      </c>
      <c r="H94" s="122">
        <f>'Zásobník_Január 2023'!AS97</f>
        <v>0</v>
      </c>
      <c r="I94" s="122" t="str">
        <f>'Zásobník_Január 2023'!AT97</f>
        <v>E3</v>
      </c>
    </row>
    <row r="95" spans="1:9" ht="63.75" x14ac:dyDescent="0.2">
      <c r="A95" s="120" t="str">
        <f>'Zásobník_Január 2023'!A98</f>
        <v>SND</v>
      </c>
      <c r="B95" s="124" t="str">
        <f>'Zásobník_Január 2023'!E98</f>
        <v>Video projektor LASER 40000 ANSI + optiky</v>
      </c>
      <c r="C95" s="123" t="str">
        <f>'Zásobník_Január 2023'!N98</f>
        <v>01 Investičný zámer</v>
      </c>
      <c r="D95" s="123" t="str">
        <f>'Zásobník_Január 2023'!O98</f>
        <v>štátny rozpočet</v>
      </c>
      <c r="E95" s="123" t="str">
        <f>'Zásobník_Január 2023'!P98</f>
        <v>doplniť z preddefinovaného (vysvetlivky a rady)</v>
      </c>
      <c r="F95" s="121">
        <f>'Zásobník_Január 2023'!R98</f>
        <v>1</v>
      </c>
      <c r="G95" s="121">
        <f>'Zásobník_Január 2023'!U98</f>
        <v>0</v>
      </c>
      <c r="H95" s="122">
        <f>'Zásobník_Január 2023'!AS98</f>
        <v>0</v>
      </c>
      <c r="I95" s="122" t="str">
        <f>'Zásobník_Január 2023'!AT98</f>
        <v>C1</v>
      </c>
    </row>
    <row r="96" spans="1:9" ht="63.75" x14ac:dyDescent="0.2">
      <c r="A96" s="120" t="str">
        <f>'Zásobník_Január 2023'!A99</f>
        <v>RTVS</v>
      </c>
      <c r="B96" s="124" t="str">
        <f>'Zásobník_Január 2023'!E99</f>
        <v>Hydraulické vyregulovanie a termostatizácia vykurovacích sústav v Mlynskej doline RTVS</v>
      </c>
      <c r="C96" s="123" t="str">
        <f>'Zásobník_Január 2023'!N99</f>
        <v>01 Investičný zámer</v>
      </c>
      <c r="D96" s="123" t="str">
        <f>'Zásobník_Január 2023'!O99</f>
        <v>vlastné zdroje</v>
      </c>
      <c r="E96" s="123" t="str">
        <f>'Zásobník_Január 2023'!P99</f>
        <v>doplniť z preddefinovaného (vysvetlivky a rady)</v>
      </c>
      <c r="F96" s="121">
        <f>'Zásobník_Január 2023'!R99</f>
        <v>0</v>
      </c>
      <c r="G96" s="121">
        <f>'Zásobník_Január 2023'!U99</f>
        <v>0</v>
      </c>
      <c r="H96" s="122">
        <f>'Zásobník_Január 2023'!AS99</f>
        <v>0</v>
      </c>
      <c r="I96" s="122" t="str">
        <f>'Zásobník_Január 2023'!AT99</f>
        <v>B4</v>
      </c>
    </row>
    <row r="97" spans="1:9" ht="63.75" x14ac:dyDescent="0.2">
      <c r="A97" s="120" t="str">
        <f>'Zásobník_Január 2023'!A100</f>
        <v>KHB</v>
      </c>
      <c r="B97" s="124" t="str">
        <f>'Zásobník_Január 2023'!E100</f>
        <v xml:space="preserve">Mobiliár </v>
      </c>
      <c r="C97" s="123" t="str">
        <f>'Zásobník_Január 2023'!N100</f>
        <v>01 Investičný zámer</v>
      </c>
      <c r="D97" s="123" t="str">
        <f>'Zásobník_Január 2023'!O100</f>
        <v>štátny rozpočet</v>
      </c>
      <c r="E97" s="123" t="str">
        <f>'Zásobník_Január 2023'!P100</f>
        <v>doplniť z preddefinovaného (vysvetlivky a rady)</v>
      </c>
      <c r="F97" s="121">
        <f>'Zásobník_Január 2023'!R100</f>
        <v>1</v>
      </c>
      <c r="G97" s="121">
        <f>'Zásobník_Január 2023'!U100</f>
        <v>0</v>
      </c>
      <c r="H97" s="122">
        <f>'Zásobník_Január 2023'!AS100</f>
        <v>0</v>
      </c>
      <c r="I97" s="122" t="str">
        <f>'Zásobník_Január 2023'!AT100</f>
        <v>C8</v>
      </c>
    </row>
    <row r="98" spans="1:9" ht="63.75" x14ac:dyDescent="0.2">
      <c r="A98" s="120" t="str">
        <f>'Zásobník_Január 2023'!A101</f>
        <v>RTVS</v>
      </c>
      <c r="B98" s="124" t="str">
        <f>'Zásobník_Január 2023'!E101</f>
        <v>Nákup satelitného prenosového vozu_DSNG 1</v>
      </c>
      <c r="C98" s="123" t="str">
        <f>'Zásobník_Január 2023'!N101</f>
        <v>08 Realizované</v>
      </c>
      <c r="D98" s="123" t="str">
        <f>'Zásobník_Január 2023'!O101</f>
        <v>vlastné zdroje</v>
      </c>
      <c r="E98" s="123" t="str">
        <f>'Zásobník_Január 2023'!P101</f>
        <v>doplniť z preddefinovaného (vysvetlivky a rady)</v>
      </c>
      <c r="F98" s="121">
        <f>'Zásobník_Január 2023'!R101</f>
        <v>0</v>
      </c>
      <c r="G98" s="121">
        <f>'Zásobník_Január 2023'!U101</f>
        <v>37000</v>
      </c>
      <c r="H98" s="122">
        <f>'Zásobník_Január 2023'!AS101</f>
        <v>0</v>
      </c>
      <c r="I98" s="122" t="str">
        <f>'Zásobník_Január 2023'!AT101</f>
        <v>C90</v>
      </c>
    </row>
    <row r="99" spans="1:9" ht="63.75" x14ac:dyDescent="0.2">
      <c r="A99" s="120" t="str">
        <f>'Zásobník_Január 2023'!A102</f>
        <v>RTVS</v>
      </c>
      <c r="B99" s="124" t="str">
        <f>'Zásobník_Január 2023'!E102</f>
        <v>Nákup mikrobusov</v>
      </c>
      <c r="C99" s="123" t="str">
        <f>'Zásobník_Január 2023'!N102</f>
        <v>01 Investičný zámer</v>
      </c>
      <c r="D99" s="123" t="str">
        <f>'Zásobník_Január 2023'!O102</f>
        <v>vlastné zdroje</v>
      </c>
      <c r="E99" s="123" t="str">
        <f>'Zásobník_Január 2023'!P102</f>
        <v>doplniť z preddefinovaného (vysvetlivky a rady)</v>
      </c>
      <c r="F99" s="121">
        <f>'Zásobník_Január 2023'!R102</f>
        <v>0</v>
      </c>
      <c r="G99" s="121">
        <f>'Zásobník_Január 2023'!U102</f>
        <v>0</v>
      </c>
      <c r="H99" s="122">
        <f>'Zásobník_Január 2023'!AS102</f>
        <v>0</v>
      </c>
      <c r="I99" s="122" t="str">
        <f>'Zásobník_Január 2023'!AT102</f>
        <v>C90</v>
      </c>
    </row>
    <row r="100" spans="1:9" ht="63.75" x14ac:dyDescent="0.2">
      <c r="A100" s="120" t="str">
        <f>'Zásobník_Január 2023'!A103</f>
        <v>RTVS</v>
      </c>
      <c r="B100" s="124" t="str">
        <f>'Zásobník_Január 2023'!E103</f>
        <v>Nákup osobných motorových vozidiel</v>
      </c>
      <c r="C100" s="123" t="str">
        <f>'Zásobník_Január 2023'!N103</f>
        <v>01 Investičný zámer</v>
      </c>
      <c r="D100" s="123" t="str">
        <f>'Zásobník_Január 2023'!O103</f>
        <v>vlastné zdroje</v>
      </c>
      <c r="E100" s="123" t="str">
        <f>'Zásobník_Január 2023'!P103</f>
        <v>doplniť z preddefinovaného (vysvetlivky a rady)</v>
      </c>
      <c r="F100" s="121">
        <f>'Zásobník_Január 2023'!R103</f>
        <v>0</v>
      </c>
      <c r="G100" s="121">
        <f>'Zásobník_Január 2023'!U103</f>
        <v>0</v>
      </c>
      <c r="H100" s="122">
        <f>'Zásobník_Január 2023'!AS103</f>
        <v>0</v>
      </c>
      <c r="I100" s="122" t="str">
        <f>'Zásobník_Január 2023'!AT103</f>
        <v>C90</v>
      </c>
    </row>
    <row r="101" spans="1:9" ht="63.75" x14ac:dyDescent="0.2">
      <c r="A101" s="120" t="str">
        <f>'Zásobník_Január 2023'!A104</f>
        <v>ŠDKE</v>
      </c>
      <c r="B101" s="124" t="str">
        <f>'Zásobník_Január 2023'!E104</f>
        <v xml:space="preserve">Zriadenie interného multifunkčného nahrávacieho štúdia </v>
      </c>
      <c r="C101" s="123" t="str">
        <f>'Zásobník_Január 2023'!N104</f>
        <v>01 Investičný zámer</v>
      </c>
      <c r="D101" s="123" t="str">
        <f>'Zásobník_Január 2023'!O104</f>
        <v>štátny rozpočet</v>
      </c>
      <c r="E101" s="123" t="str">
        <f>'Zásobník_Január 2023'!P104</f>
        <v>doplniť z preddefinovaného (vysvetlivky a rady)</v>
      </c>
      <c r="F101" s="121">
        <f>'Zásobník_Január 2023'!R104</f>
        <v>1</v>
      </c>
      <c r="G101" s="121">
        <f>'Zásobník_Január 2023'!U104</f>
        <v>0</v>
      </c>
      <c r="H101" s="122">
        <f>'Zásobník_Január 2023'!AS104</f>
        <v>0</v>
      </c>
      <c r="I101" s="122" t="str">
        <f>'Zásobník_Január 2023'!AT104</f>
        <v>C4</v>
      </c>
    </row>
    <row r="102" spans="1:9" ht="63.75" x14ac:dyDescent="0.2">
      <c r="A102" s="120" t="str">
        <f>'Zásobník_Január 2023'!A105</f>
        <v>DÚ</v>
      </c>
      <c r="B102" s="124" t="str">
        <f>'Zásobník_Január 2023'!E105</f>
        <v>Nákup nového auta</v>
      </c>
      <c r="C102" s="123" t="str">
        <f>'Zásobník_Január 2023'!N105</f>
        <v>01 Investičný zámer</v>
      </c>
      <c r="D102" s="123" t="str">
        <f>'Zásobník_Január 2023'!O105</f>
        <v>štátny rozpočet</v>
      </c>
      <c r="E102" s="123" t="str">
        <f>'Zásobník_Január 2023'!P105</f>
        <v>doplniť z preddefinovaného (vysvetlivky a rady)</v>
      </c>
      <c r="F102" s="121">
        <f>'Zásobník_Január 2023'!R105</f>
        <v>1</v>
      </c>
      <c r="G102" s="121">
        <f>'Zásobník_Január 2023'!U105</f>
        <v>0</v>
      </c>
      <c r="H102" s="122">
        <f>'Zásobník_Január 2023'!AS105</f>
        <v>0</v>
      </c>
      <c r="I102" s="122" t="str">
        <f>'Zásobník_Január 2023'!AT105</f>
        <v>C90</v>
      </c>
    </row>
    <row r="103" spans="1:9" ht="63.75" x14ac:dyDescent="0.2">
      <c r="A103" s="120" t="str">
        <f>'Zásobník_Január 2023'!A106</f>
        <v>RTVS</v>
      </c>
      <c r="B103" s="124" t="str">
        <f>'Zásobník_Január 2023'!E106</f>
        <v>Diskové pole strihového systému Avid.</v>
      </c>
      <c r="C103" s="123" t="str">
        <f>'Zásobník_Január 2023'!N106</f>
        <v>01 Investičný zámer</v>
      </c>
      <c r="D103" s="123" t="str">
        <f>'Zásobník_Január 2023'!O106</f>
        <v>štátny rozpočet</v>
      </c>
      <c r="E103" s="123" t="str">
        <f>'Zásobník_Január 2023'!P106</f>
        <v>doplniť z preddefinovaného (vysvetlivky a rady)</v>
      </c>
      <c r="F103" s="121">
        <f>'Zásobník_Január 2023'!R106</f>
        <v>0</v>
      </c>
      <c r="G103" s="121">
        <f>'Zásobník_Január 2023'!U106</f>
        <v>0</v>
      </c>
      <c r="H103" s="122">
        <f>'Zásobník_Január 2023'!AS106</f>
        <v>0</v>
      </c>
      <c r="I103" s="122" t="str">
        <f>'Zásobník_Január 2023'!AT106</f>
        <v>D1</v>
      </c>
    </row>
    <row r="104" spans="1:9" ht="63.75" x14ac:dyDescent="0.2">
      <c r="A104" s="120" t="str">
        <f>'Zásobník_Január 2023'!A107</f>
        <v>ŠVK BB</v>
      </c>
      <c r="B104" s="124" t="str">
        <f>'Zásobník_Január 2023'!E107</f>
        <v>Transportné vozidlo na prepravu kníh z externého skladu</v>
      </c>
      <c r="C104" s="123" t="str">
        <f>'Zásobník_Január 2023'!N107</f>
        <v>01 Investičný zámer</v>
      </c>
      <c r="D104" s="123" t="str">
        <f>'Zásobník_Január 2023'!O107</f>
        <v>štátny rozpočet</v>
      </c>
      <c r="E104" s="123" t="str">
        <f>'Zásobník_Január 2023'!P107</f>
        <v>doplniť z preddefinovaného (vysvetlivky a rady)</v>
      </c>
      <c r="F104" s="121">
        <f>'Zásobník_Január 2023'!R107</f>
        <v>1</v>
      </c>
      <c r="G104" s="121">
        <f>'Zásobník_Január 2023'!U107</f>
        <v>0</v>
      </c>
      <c r="H104" s="122">
        <f>'Zásobník_Január 2023'!AS107</f>
        <v>0</v>
      </c>
      <c r="I104" s="122" t="str">
        <f>'Zásobník_Január 2023'!AT107</f>
        <v>C90</v>
      </c>
    </row>
    <row r="105" spans="1:9" ht="63.75" x14ac:dyDescent="0.2">
      <c r="A105" s="120" t="str">
        <f>'Zásobník_Január 2023'!A108</f>
        <v>ŠDKE</v>
      </c>
      <c r="B105" s="124" t="str">
        <f>'Zásobník_Január 2023'!E108</f>
        <v>Obnova hudobných nástrojov pre orchester</v>
      </c>
      <c r="C105" s="123" t="str">
        <f>'Zásobník_Január 2023'!N108</f>
        <v>01 Investičný zámer</v>
      </c>
      <c r="D105" s="123" t="str">
        <f>'Zásobník_Január 2023'!O108</f>
        <v>štátny rozpočet</v>
      </c>
      <c r="E105" s="123" t="str">
        <f>'Zásobník_Január 2023'!P108</f>
        <v>doplniť z preddefinovaného (vysvetlivky a rady)</v>
      </c>
      <c r="F105" s="121">
        <f>'Zásobník_Január 2023'!R108</f>
        <v>1</v>
      </c>
      <c r="G105" s="121">
        <f>'Zásobník_Január 2023'!U108</f>
        <v>88590</v>
      </c>
      <c r="H105" s="122">
        <f>'Zásobník_Január 2023'!AS108</f>
        <v>0</v>
      </c>
      <c r="I105" s="122" t="str">
        <f>'Zásobník_Január 2023'!AT108</f>
        <v>E1</v>
      </c>
    </row>
    <row r="106" spans="1:9" ht="63.75" x14ac:dyDescent="0.2">
      <c r="A106" s="120" t="str">
        <f>'Zásobník_Január 2023'!A109</f>
        <v>ŠVK BB</v>
      </c>
      <c r="B106" s="124" t="str">
        <f>'Zásobník_Január 2023'!E109</f>
        <v xml:space="preserve">Nákup knižného skenera </v>
      </c>
      <c r="C106" s="123" t="str">
        <f>'Zásobník_Január 2023'!N109</f>
        <v>01 Investičný zámer</v>
      </c>
      <c r="D106" s="123" t="str">
        <f>'Zásobník_Január 2023'!O109</f>
        <v>štátny rozpočet</v>
      </c>
      <c r="E106" s="123" t="str">
        <f>'Zásobník_Január 2023'!P109</f>
        <v>doplniť z preddefinovaného (vysvetlivky a rady)</v>
      </c>
      <c r="F106" s="121">
        <f>'Zásobník_Január 2023'!R109</f>
        <v>1</v>
      </c>
      <c r="G106" s="121">
        <f>'Zásobník_Január 2023'!U109</f>
        <v>0</v>
      </c>
      <c r="H106" s="122">
        <f>'Zásobník_Január 2023'!AS109</f>
        <v>0</v>
      </c>
      <c r="I106" s="122" t="str">
        <f>'Zásobník_Január 2023'!AT109</f>
        <v>D3</v>
      </c>
    </row>
    <row r="107" spans="1:9" ht="63.75" x14ac:dyDescent="0.2">
      <c r="A107" s="120" t="str">
        <f>'Zásobník_Január 2023'!A110</f>
        <v>ŠDKE</v>
      </c>
      <c r="B107" s="124" t="str">
        <f>'Zásobník_Január 2023'!E110</f>
        <v>Koncertné krídlo</v>
      </c>
      <c r="C107" s="123" t="str">
        <f>'Zásobník_Január 2023'!N110</f>
        <v>01 Investičný zámer</v>
      </c>
      <c r="D107" s="123" t="str">
        <f>'Zásobník_Január 2023'!O110</f>
        <v>štátny rozpočet</v>
      </c>
      <c r="E107" s="123" t="str">
        <f>'Zásobník_Január 2023'!P110</f>
        <v>doplniť z preddefinovaného (vysvetlivky a rady)</v>
      </c>
      <c r="F107" s="121">
        <f>'Zásobník_Január 2023'!R110</f>
        <v>1</v>
      </c>
      <c r="G107" s="121">
        <f>'Zásobník_Január 2023'!U110</f>
        <v>0</v>
      </c>
      <c r="H107" s="122">
        <f>'Zásobník_Január 2023'!AS110</f>
        <v>0</v>
      </c>
      <c r="I107" s="122" t="str">
        <f>'Zásobník_Január 2023'!AT110</f>
        <v>E1</v>
      </c>
    </row>
    <row r="108" spans="1:9" ht="63.75" x14ac:dyDescent="0.2">
      <c r="A108" s="120" t="str">
        <f>'Zásobník_Január 2023'!A111</f>
        <v xml:space="preserve">ŠO </v>
      </c>
      <c r="B108" s="124" t="str">
        <f>'Zásobník_Január 2023'!E111</f>
        <v xml:space="preserve">Nákup latexovej tlačiarne </v>
      </c>
      <c r="C108" s="123" t="str">
        <f>'Zásobník_Január 2023'!N111</f>
        <v>08 Realizované</v>
      </c>
      <c r="D108" s="123" t="str">
        <f>'Zásobník_Január 2023'!O111</f>
        <v>kombinované</v>
      </c>
      <c r="E108" s="123" t="str">
        <f>'Zásobník_Január 2023'!P111</f>
        <v>doplniť z preddefinovaného (vysvetlivky a rady)</v>
      </c>
      <c r="F108" s="121">
        <f>'Zásobník_Január 2023'!R111</f>
        <v>0.92400000000000004</v>
      </c>
      <c r="G108" s="121">
        <f>'Zásobník_Január 2023'!U111</f>
        <v>23623</v>
      </c>
      <c r="H108" s="122">
        <f>'Zásobník_Január 2023'!AS111</f>
        <v>0</v>
      </c>
      <c r="I108" s="122" t="str">
        <f>'Zásobník_Január 2023'!AT111</f>
        <v>D1</v>
      </c>
    </row>
    <row r="109" spans="1:9" ht="63.75" x14ac:dyDescent="0.2">
      <c r="A109" s="120" t="str">
        <f>'Zásobník_Január 2023'!A112</f>
        <v>ŠKO ZI</v>
      </c>
      <c r="B109" s="124" t="str">
        <f>'Zásobník_Január 2023'!E112</f>
        <v xml:space="preserve">Kúpa malého koncertného krídla </v>
      </c>
      <c r="C109" s="123" t="str">
        <f>'Zásobník_Január 2023'!N112</f>
        <v>08 Realizované</v>
      </c>
      <c r="D109" s="123" t="str">
        <f>'Zásobník_Január 2023'!O112</f>
        <v>štátny rozpočet</v>
      </c>
      <c r="E109" s="123" t="str">
        <f>'Zásobník_Január 2023'!P112</f>
        <v>doplniť z preddefinovaného (vysvetlivky a rady)</v>
      </c>
      <c r="F109" s="121">
        <f>'Zásobník_Január 2023'!R112</f>
        <v>1</v>
      </c>
      <c r="G109" s="121">
        <f>'Zásobník_Január 2023'!U112</f>
        <v>103600</v>
      </c>
      <c r="H109" s="122">
        <f>'Zásobník_Január 2023'!AS112</f>
        <v>0</v>
      </c>
      <c r="I109" s="122" t="str">
        <f>'Zásobník_Január 2023'!AT112</f>
        <v>E1</v>
      </c>
    </row>
    <row r="110" spans="1:9" ht="63.75" x14ac:dyDescent="0.2">
      <c r="A110" s="120" t="str">
        <f>'Zásobník_Január 2023'!A113</f>
        <v>ŠDKE</v>
      </c>
      <c r="B110" s="124" t="str">
        <f>'Zásobník_Január 2023'!E113</f>
        <v xml:space="preserve">Nákup osobného automobilu /Minivan, Transportér a pod/ </v>
      </c>
      <c r="C110" s="123" t="str">
        <f>'Zásobník_Január 2023'!N113</f>
        <v>08 Realizované</v>
      </c>
      <c r="D110" s="123" t="str">
        <f>'Zásobník_Január 2023'!O113</f>
        <v>kombinované</v>
      </c>
      <c r="E110" s="123" t="str">
        <f>'Zásobník_Január 2023'!P113</f>
        <v>doplniť z preddefinovaného (vysvetlivky a rady)</v>
      </c>
      <c r="F110" s="121">
        <f>'Zásobník_Január 2023'!R113</f>
        <v>0.99</v>
      </c>
      <c r="G110" s="121">
        <f>'Zásobník_Január 2023'!U113</f>
        <v>54669</v>
      </c>
      <c r="H110" s="122">
        <f>'Zásobník_Január 2023'!AS113</f>
        <v>0</v>
      </c>
      <c r="I110" s="122" t="str">
        <f>'Zásobník_Január 2023'!AT113</f>
        <v>C90</v>
      </c>
    </row>
    <row r="111" spans="1:9" ht="63.75" x14ac:dyDescent="0.2">
      <c r="A111" s="120" t="str">
        <f>'Zásobník_Január 2023'!A114</f>
        <v>ŠFK</v>
      </c>
      <c r="B111" s="124" t="str">
        <f>'Zásobník_Január 2023'!E114</f>
        <v>Nákup mobilného ozvučenia a osvetlenia</v>
      </c>
      <c r="C111" s="123" t="str">
        <f>'Zásobník_Január 2023'!N114</f>
        <v>01 Investičný zámer</v>
      </c>
      <c r="D111" s="123" t="str">
        <f>'Zásobník_Január 2023'!O114</f>
        <v>štátny rozpočet</v>
      </c>
      <c r="E111" s="123" t="str">
        <f>'Zásobník_Január 2023'!P114</f>
        <v>doplniť z preddefinovaného (vysvetlivky a rady)</v>
      </c>
      <c r="F111" s="121">
        <f>'Zásobník_Január 2023'!R114</f>
        <v>1</v>
      </c>
      <c r="G111" s="121">
        <f>'Zásobník_Január 2023'!U114</f>
        <v>0</v>
      </c>
      <c r="H111" s="122">
        <f>'Zásobník_Január 2023'!AS114</f>
        <v>0</v>
      </c>
      <c r="I111" s="122" t="str">
        <f>'Zásobník_Január 2023'!AT114</f>
        <v>C3</v>
      </c>
    </row>
    <row r="112" spans="1:9" ht="63.75" x14ac:dyDescent="0.2">
      <c r="A112" s="120" t="str">
        <f>'Zásobník_Január 2023'!A115</f>
        <v xml:space="preserve">ŠO </v>
      </c>
      <c r="B112" s="124" t="str">
        <f>'Zásobník_Január 2023'!E115</f>
        <v>Obnova multifunkčných tlačiarenských strojov</v>
      </c>
      <c r="C112" s="123" t="str">
        <f>'Zásobník_Január 2023'!N115</f>
        <v>08 Realizované</v>
      </c>
      <c r="D112" s="123" t="str">
        <f>'Zásobník_Január 2023'!O115</f>
        <v>štátny rozpočet</v>
      </c>
      <c r="E112" s="123" t="str">
        <f>'Zásobník_Január 2023'!P115</f>
        <v>doplniť z preddefinovaného (vysvetlivky a rady)</v>
      </c>
      <c r="F112" s="121">
        <f>'Zásobník_Január 2023'!R115</f>
        <v>1</v>
      </c>
      <c r="G112" s="121">
        <f>'Zásobník_Január 2023'!U115</f>
        <v>5634</v>
      </c>
      <c r="H112" s="122">
        <f>'Zásobník_Január 2023'!AS115</f>
        <v>0</v>
      </c>
      <c r="I112" s="122" t="str">
        <f>'Zásobník_Január 2023'!AT115</f>
        <v>D1</v>
      </c>
    </row>
    <row r="113" spans="1:9" ht="63.75" x14ac:dyDescent="0.2">
      <c r="A113" s="120" t="str">
        <f>'Zásobník_Január 2023'!A116</f>
        <v>TASR</v>
      </c>
      <c r="B113" s="124" t="str">
        <f>'Zásobník_Január 2023'!E116</f>
        <v>Fototechnika</v>
      </c>
      <c r="C113" s="123" t="str">
        <f>'Zásobník_Január 2023'!N116</f>
        <v>01 Investičný zámer</v>
      </c>
      <c r="D113" s="123" t="str">
        <f>'Zásobník_Január 2023'!O116</f>
        <v>štátny rozpočet</v>
      </c>
      <c r="E113" s="123" t="str">
        <f>'Zásobník_Január 2023'!P116</f>
        <v>doplniť z preddefinovaného (vysvetlivky a rady)</v>
      </c>
      <c r="F113" s="121">
        <f>'Zásobník_Január 2023'!R116</f>
        <v>1</v>
      </c>
      <c r="G113" s="121">
        <f>'Zásobník_Január 2023'!U116</f>
        <v>0</v>
      </c>
      <c r="H113" s="122">
        <f>'Zásobník_Január 2023'!AS116</f>
        <v>0</v>
      </c>
      <c r="I113" s="122" t="str">
        <f>'Zásobník_Január 2023'!AT116</f>
        <v>C4</v>
      </c>
    </row>
    <row r="114" spans="1:9" ht="63.75" x14ac:dyDescent="0.2">
      <c r="A114" s="120" t="str">
        <f>'Zásobník_Január 2023'!A117</f>
        <v>TASR</v>
      </c>
      <c r="B114" s="124" t="str">
        <f>'Zásobník_Január 2023'!E117</f>
        <v>Obnova používateľských pracovných staníc</v>
      </c>
      <c r="C114" s="123" t="str">
        <f>'Zásobník_Január 2023'!N117</f>
        <v>01 Investičný zámer</v>
      </c>
      <c r="D114" s="123" t="str">
        <f>'Zásobník_Január 2023'!O117</f>
        <v>štátny rozpočet</v>
      </c>
      <c r="E114" s="123" t="str">
        <f>'Zásobník_Január 2023'!P117</f>
        <v>doplniť z preddefinovaného (vysvetlivky a rady)</v>
      </c>
      <c r="F114" s="121">
        <f>'Zásobník_Január 2023'!R117</f>
        <v>1</v>
      </c>
      <c r="G114" s="121">
        <f>'Zásobník_Január 2023'!U117</f>
        <v>0</v>
      </c>
      <c r="H114" s="122">
        <f>'Zásobník_Január 2023'!AS117</f>
        <v>0</v>
      </c>
      <c r="I114" s="122" t="str">
        <f>'Zásobník_Január 2023'!AT117</f>
        <v>D1</v>
      </c>
    </row>
    <row r="115" spans="1:9" ht="63.75" x14ac:dyDescent="0.2">
      <c r="A115" s="120" t="str">
        <f>'Zásobník_Január 2023'!A118</f>
        <v xml:space="preserve">ŠO </v>
      </c>
      <c r="B115" s="124" t="str">
        <f>'Zásobník_Január 2023'!E118</f>
        <v>Nákup prevádzkových strojov, prístrojov a zariadení</v>
      </c>
      <c r="C115" s="123" t="str">
        <f>'Zásobník_Január 2023'!N118</f>
        <v>01 Investičný zámer</v>
      </c>
      <c r="D115" s="123" t="str">
        <f>'Zásobník_Január 2023'!O118</f>
        <v>štátny rozpočet</v>
      </c>
      <c r="E115" s="123" t="str">
        <f>'Zásobník_Január 2023'!P118</f>
        <v>doplniť z preddefinovaného (vysvetlivky a rady)</v>
      </c>
      <c r="F115" s="121">
        <f>'Zásobník_Január 2023'!R118</f>
        <v>1</v>
      </c>
      <c r="G115" s="121">
        <f>'Zásobník_Január 2023'!U118</f>
        <v>0</v>
      </c>
      <c r="H115" s="122">
        <f>'Zásobník_Január 2023'!AS118</f>
        <v>0</v>
      </c>
      <c r="I115" s="122" t="str">
        <f>'Zásobník_Január 2023'!AT118</f>
        <v>C91</v>
      </c>
    </row>
    <row r="116" spans="1:9" ht="63.75" x14ac:dyDescent="0.2">
      <c r="A116" s="120" t="str">
        <f>'Zásobník_Január 2023'!A119</f>
        <v>ŠDKE</v>
      </c>
      <c r="B116" s="124" t="str">
        <f>'Zásobník_Január 2023'!E119</f>
        <v>Nákup osobného automobilu - limuzína</v>
      </c>
      <c r="C116" s="123" t="str">
        <f>'Zásobník_Január 2023'!N119</f>
        <v>01 Investičný zámer</v>
      </c>
      <c r="D116" s="123" t="str">
        <f>'Zásobník_Január 2023'!O119</f>
        <v>Štátny rozpočet</v>
      </c>
      <c r="E116" s="123" t="str">
        <f>'Zásobník_Január 2023'!P119</f>
        <v>doplniť z preddefinovaného (vysvetlivky a rady)</v>
      </c>
      <c r="F116" s="121">
        <f>'Zásobník_Január 2023'!R119</f>
        <v>1</v>
      </c>
      <c r="G116" s="121">
        <f>'Zásobník_Január 2023'!U119</f>
        <v>0</v>
      </c>
      <c r="H116" s="122">
        <f>'Zásobník_Január 2023'!AS119</f>
        <v>0</v>
      </c>
      <c r="I116" s="122" t="str">
        <f>'Zásobník_Január 2023'!AT119</f>
        <v>C90</v>
      </c>
    </row>
    <row r="117" spans="1:9" ht="63.75" x14ac:dyDescent="0.2">
      <c r="A117" s="120" t="str">
        <f>'Zásobník_Január 2023'!A120</f>
        <v>ŠFK</v>
      </c>
      <c r="B117" s="124" t="str">
        <f>'Zásobník_Január 2023'!E120</f>
        <v>Nákup hudobných nástrojov - veľké a malé koncertné krídlo</v>
      </c>
      <c r="C117" s="123" t="str">
        <f>'Zásobník_Január 2023'!N120</f>
        <v>01 Investičný zámer</v>
      </c>
      <c r="D117" s="123" t="str">
        <f>'Zásobník_Január 2023'!O120</f>
        <v>štátny rozpočet</v>
      </c>
      <c r="E117" s="123" t="str">
        <f>'Zásobník_Január 2023'!P120</f>
        <v>doplniť z preddefinovaného (vysvetlivky a rady)</v>
      </c>
      <c r="F117" s="121">
        <f>'Zásobník_Január 2023'!R120</f>
        <v>1</v>
      </c>
      <c r="G117" s="121">
        <f>'Zásobník_Január 2023'!U120</f>
        <v>0</v>
      </c>
      <c r="H117" s="122">
        <f>'Zásobník_Január 2023'!AS120</f>
        <v>0</v>
      </c>
      <c r="I117" s="122" t="str">
        <f>'Zásobník_Január 2023'!AT120</f>
        <v>E1</v>
      </c>
    </row>
    <row r="118" spans="1:9" ht="63.75" x14ac:dyDescent="0.2">
      <c r="A118" s="120" t="str">
        <f>'Zásobník_Január 2023'!A121</f>
        <v>ŠKO ZI</v>
      </c>
      <c r="B118" s="124" t="str">
        <f>'Zásobník_Január 2023'!E121</f>
        <v xml:space="preserve">Kúpa veľkého koncertného krídla </v>
      </c>
      <c r="C118" s="123" t="str">
        <f>'Zásobník_Január 2023'!N121</f>
        <v>08 Realizované</v>
      </c>
      <c r="D118" s="123" t="str">
        <f>'Zásobník_Január 2023'!O121</f>
        <v>štátny rozpočet</v>
      </c>
      <c r="E118" s="123" t="str">
        <f>'Zásobník_Január 2023'!P121</f>
        <v>doplniť z preddefinovaného (vysvetlivky a rady)</v>
      </c>
      <c r="F118" s="121">
        <f>'Zásobník_Január 2023'!R121</f>
        <v>1</v>
      </c>
      <c r="G118" s="121">
        <f>'Zásobník_Január 2023'!U121</f>
        <v>182345</v>
      </c>
      <c r="H118" s="122">
        <f>'Zásobník_Január 2023'!AS121</f>
        <v>0</v>
      </c>
      <c r="I118" s="122" t="str">
        <f>'Zásobník_Január 2023'!AT121</f>
        <v>E1</v>
      </c>
    </row>
    <row r="119" spans="1:9" ht="63.75" x14ac:dyDescent="0.2">
      <c r="A119" s="120" t="str">
        <f>'Zásobník_Január 2023'!A122</f>
        <v xml:space="preserve">ŠO </v>
      </c>
      <c r="B119" s="124" t="str">
        <f>'Zásobník_Január 2023'!E122</f>
        <v>Nákup prevádzkových strojov, prístrojov a zariadení</v>
      </c>
      <c r="C119" s="123" t="str">
        <f>'Zásobník_Január 2023'!N122</f>
        <v>07 V realizácii</v>
      </c>
      <c r="D119" s="123" t="str">
        <f>'Zásobník_Január 2023'!O122</f>
        <v>štátny rozpočet</v>
      </c>
      <c r="E119" s="123" t="str">
        <f>'Zásobník_Január 2023'!P122</f>
        <v>doplniť z preddefinovaného (vysvetlivky a rady)</v>
      </c>
      <c r="F119" s="121">
        <f>'Zásobník_Január 2023'!R122</f>
        <v>1</v>
      </c>
      <c r="G119" s="121">
        <f>'Zásobník_Január 2023'!U122</f>
        <v>0</v>
      </c>
      <c r="H119" s="122">
        <f>'Zásobník_Január 2023'!AS122</f>
        <v>0</v>
      </c>
      <c r="I119" s="122" t="str">
        <f>'Zásobník_Január 2023'!AT122</f>
        <v>C91</v>
      </c>
    </row>
    <row r="120" spans="1:9" ht="63.75" x14ac:dyDescent="0.2">
      <c r="A120" s="120" t="str">
        <f>'Zásobník_Január 2023'!A123</f>
        <v>SNM</v>
      </c>
      <c r="B120" s="124" t="str">
        <f>'Zásobník_Január 2023'!E123</f>
        <v xml:space="preserve">Nákup výstavného mobiliáru, závesného systému, galerijného osvetlenia a magnetickej steny pre výstavy a ateliéry v SNM-MRK  Prešove  </v>
      </c>
      <c r="C120" s="123" t="str">
        <f>'Zásobník_Január 2023'!N123</f>
        <v>01 Investičný zámer</v>
      </c>
      <c r="D120" s="123" t="str">
        <f>'Zásobník_Január 2023'!O123</f>
        <v>štátny rozpočet</v>
      </c>
      <c r="E120" s="123" t="str">
        <f>'Zásobník_Január 2023'!P123</f>
        <v>doplniť z preddefinovaného (vysvetlivky a rady)</v>
      </c>
      <c r="F120" s="121">
        <f>'Zásobník_Január 2023'!R123</f>
        <v>1</v>
      </c>
      <c r="G120" s="121">
        <f>'Zásobník_Január 2023'!U123</f>
        <v>0</v>
      </c>
      <c r="H120" s="122">
        <f>'Zásobník_Január 2023'!AS123</f>
        <v>0</v>
      </c>
      <c r="I120" s="122" t="str">
        <f>'Zásobník_Január 2023'!AT123</f>
        <v>C8</v>
      </c>
    </row>
    <row r="121" spans="1:9" ht="63.75" x14ac:dyDescent="0.2">
      <c r="A121" s="120" t="str">
        <f>'Zásobník_Január 2023'!A124</f>
        <v>RTVS</v>
      </c>
      <c r="B121" s="124" t="str">
        <f>'Zásobník_Január 2023'!E124</f>
        <v>Nákup CI Video router/OH Video router</v>
      </c>
      <c r="C121" s="123" t="str">
        <f>'Zásobník_Január 2023'!N124</f>
        <v>08 Realizované</v>
      </c>
      <c r="D121" s="123" t="str">
        <f>'Zásobník_Január 2023'!O124</f>
        <v>vlastné zdroje</v>
      </c>
      <c r="E121" s="123" t="str">
        <f>'Zásobník_Január 2023'!P124</f>
        <v>doplniť z preddefinovaného (vysvetlivky a rady)</v>
      </c>
      <c r="F121" s="121">
        <f>'Zásobník_Január 2023'!R124</f>
        <v>0</v>
      </c>
      <c r="G121" s="121">
        <f>'Zásobník_Január 2023'!U124</f>
        <v>55000</v>
      </c>
      <c r="H121" s="122">
        <f>'Zásobník_Január 2023'!AS124</f>
        <v>0</v>
      </c>
      <c r="I121" s="122" t="str">
        <f>'Zásobník_Január 2023'!AT124</f>
        <v>D3</v>
      </c>
    </row>
    <row r="122" spans="1:9" ht="63.75" x14ac:dyDescent="0.2">
      <c r="A122" s="120" t="str">
        <f>'Zásobník_Január 2023'!A125</f>
        <v>SNM</v>
      </c>
      <c r="B122" s="124" t="str">
        <f>'Zásobník_Január 2023'!E125</f>
        <v>Nákup zbierkových predmetov do múzeí nár menšín SNM</v>
      </c>
      <c r="C122" s="123" t="str">
        <f>'Zásobník_Január 2023'!N125</f>
        <v>07 V realizácii</v>
      </c>
      <c r="D122" s="123" t="str">
        <f>'Zásobník_Január 2023'!O125</f>
        <v>štátny rozpočet</v>
      </c>
      <c r="E122" s="123" t="str">
        <f>'Zásobník_Január 2023'!P125</f>
        <v>doplniť z preddefinovaného (vysvetlivky a rady)</v>
      </c>
      <c r="F122" s="121">
        <f>'Zásobník_Január 2023'!R125</f>
        <v>1</v>
      </c>
      <c r="G122" s="121">
        <f>'Zásobník_Január 2023'!U125</f>
        <v>0</v>
      </c>
      <c r="H122" s="122">
        <f>'Zásobník_Január 2023'!AS125</f>
        <v>0</v>
      </c>
      <c r="I122" s="122" t="str">
        <f>'Zásobník_Január 2023'!AT125</f>
        <v>E3</v>
      </c>
    </row>
    <row r="123" spans="1:9" ht="63.75" x14ac:dyDescent="0.2">
      <c r="A123" s="120" t="str">
        <f>'Zásobník_Január 2023'!A126</f>
        <v>SNM</v>
      </c>
      <c r="B123" s="124" t="str">
        <f>'Zásobník_Január 2023'!E126</f>
        <v xml:space="preserve">Nákup zbierkových predmetov do zbierkových fondov špecializovaných a hradných múzeí SNM </v>
      </c>
      <c r="C123" s="123" t="str">
        <f>'Zásobník_Január 2023'!N126</f>
        <v>07 V realizácii</v>
      </c>
      <c r="D123" s="123" t="str">
        <f>'Zásobník_Január 2023'!O126</f>
        <v>štátny rozpočet</v>
      </c>
      <c r="E123" s="123" t="str">
        <f>'Zásobník_Január 2023'!P126</f>
        <v>doplniť z preddefinovaného (vysvetlivky a rady)</v>
      </c>
      <c r="F123" s="121">
        <f>'Zásobník_Január 2023'!R126</f>
        <v>1</v>
      </c>
      <c r="G123" s="121">
        <f>'Zásobník_Január 2023'!U126</f>
        <v>0</v>
      </c>
      <c r="H123" s="122">
        <f>'Zásobník_Január 2023'!AS126</f>
        <v>0</v>
      </c>
      <c r="I123" s="122" t="str">
        <f>'Zásobník_Január 2023'!AT126</f>
        <v>E3</v>
      </c>
    </row>
    <row r="124" spans="1:9" ht="63.75" x14ac:dyDescent="0.2">
      <c r="A124" s="120" t="str">
        <f>'Zásobník_Január 2023'!A127</f>
        <v>DNS</v>
      </c>
      <c r="B124" s="124" t="str">
        <f>'Zásobník_Január 2023'!E127</f>
        <v>Nákup inteligentných reflektorov</v>
      </c>
      <c r="C124" s="123" t="str">
        <f>'Zásobník_Január 2023'!N127</f>
        <v>01 Investičný zámer</v>
      </c>
      <c r="D124" s="123" t="str">
        <f>'Zásobník_Január 2023'!O127</f>
        <v>štátny rozpočet</v>
      </c>
      <c r="E124" s="123" t="str">
        <f>'Zásobník_Január 2023'!P127</f>
        <v>doplniť z preddefinovaného (vysvetlivky a rady)</v>
      </c>
      <c r="F124" s="121">
        <f>'Zásobník_Január 2023'!R127</f>
        <v>1</v>
      </c>
      <c r="G124" s="121">
        <f>'Zásobník_Január 2023'!U127</f>
        <v>0</v>
      </c>
      <c r="H124" s="122">
        <f>'Zásobník_Január 2023'!AS127</f>
        <v>0</v>
      </c>
      <c r="I124" s="122" t="str">
        <f>'Zásobník_Január 2023'!AT127</f>
        <v>C2</v>
      </c>
    </row>
    <row r="125" spans="1:9" ht="63.75" x14ac:dyDescent="0.2">
      <c r="A125" s="120" t="str">
        <f>'Zásobník_Január 2023'!A128</f>
        <v>KHB</v>
      </c>
      <c r="B125" s="124" t="str">
        <f>'Zásobník_Január 2023'!E128</f>
        <v>Modernizácia a redizajn ateliéru tvorivých dielní pre deti</v>
      </c>
      <c r="C125" s="123" t="str">
        <f>'Zásobník_Január 2023'!N128</f>
        <v>01 Investičný zámer</v>
      </c>
      <c r="D125" s="123" t="str">
        <f>'Zásobník_Január 2023'!O128</f>
        <v>štátny rozpočet</v>
      </c>
      <c r="E125" s="123" t="str">
        <f>'Zásobník_Január 2023'!P128</f>
        <v>doplniť z preddefinovaného (vysvetlivky a rady)</v>
      </c>
      <c r="F125" s="121">
        <f>'Zásobník_Január 2023'!R128</f>
        <v>1</v>
      </c>
      <c r="G125" s="121">
        <f>'Zásobník_Január 2023'!U128</f>
        <v>0</v>
      </c>
      <c r="H125" s="122">
        <f>'Zásobník_Január 2023'!AS128</f>
        <v>0</v>
      </c>
      <c r="I125" s="122" t="str">
        <f>'Zásobník_Január 2023'!AT128</f>
        <v>B3</v>
      </c>
    </row>
    <row r="126" spans="1:9" ht="63.75" x14ac:dyDescent="0.2">
      <c r="A126" s="120" t="str">
        <f>'Zásobník_Január 2023'!A129</f>
        <v>UKB</v>
      </c>
      <c r="B126" s="124" t="str">
        <f>'Zásobník_Január 2023'!E129</f>
        <v>Zálohovacia infraštruktúra pre potreby UKB</v>
      </c>
      <c r="C126" s="123" t="str">
        <f>'Zásobník_Január 2023'!N129</f>
        <v>01 Investičný zámer</v>
      </c>
      <c r="D126" s="123" t="str">
        <f>'Zásobník_Január 2023'!O129</f>
        <v>štátny rozpočet</v>
      </c>
      <c r="E126" s="123" t="str">
        <f>'Zásobník_Január 2023'!P129</f>
        <v>doplniť z preddefinovaného (vysvetlivky a rady)</v>
      </c>
      <c r="F126" s="121">
        <f>'Zásobník_Január 2023'!R129</f>
        <v>1</v>
      </c>
      <c r="G126" s="121">
        <f>'Zásobník_Január 2023'!U129</f>
        <v>0</v>
      </c>
      <c r="H126" s="122">
        <f>'Zásobník_Január 2023'!AS129</f>
        <v>0</v>
      </c>
      <c r="I126" s="122" t="str">
        <f>'Zásobník_Január 2023'!AT129</f>
        <v>D2</v>
      </c>
    </row>
    <row r="127" spans="1:9" ht="63.75" x14ac:dyDescent="0.2">
      <c r="A127" s="120" t="str">
        <f>'Zásobník_Január 2023'!A130</f>
        <v>UKB</v>
      </c>
      <c r="B127" s="124" t="str">
        <f>'Zásobník_Január 2023'!E130</f>
        <v>Rozšírenie VMware infraštruktúry UKB</v>
      </c>
      <c r="C127" s="123" t="str">
        <f>'Zásobník_Január 2023'!N130</f>
        <v>01 Investičný zámer</v>
      </c>
      <c r="D127" s="123" t="str">
        <f>'Zásobník_Január 2023'!O130</f>
        <v>štátny rozpočet</v>
      </c>
      <c r="E127" s="123" t="str">
        <f>'Zásobník_Január 2023'!P130</f>
        <v>doplniť z preddefinovaného (vysvetlivky a rady)</v>
      </c>
      <c r="F127" s="121">
        <f>'Zásobník_Január 2023'!R130</f>
        <v>1</v>
      </c>
      <c r="G127" s="121">
        <f>'Zásobník_Január 2023'!U130</f>
        <v>0</v>
      </c>
      <c r="H127" s="122">
        <f>'Zásobník_Január 2023'!AS130</f>
        <v>0</v>
      </c>
      <c r="I127" s="122" t="str">
        <f>'Zásobník_Január 2023'!AT130</f>
        <v>D2</v>
      </c>
    </row>
    <row r="128" spans="1:9" ht="63.75" x14ac:dyDescent="0.2">
      <c r="A128" s="120" t="str">
        <f>'Zásobník_Január 2023'!A131</f>
        <v>UKB</v>
      </c>
      <c r="B128" s="124" t="str">
        <f>'Zásobník_Január 2023'!E131</f>
        <v>Konsolidácia hardvéru a softvéru Centrálneho dátového archívu UKB</v>
      </c>
      <c r="C128" s="123" t="str">
        <f>'Zásobník_Január 2023'!N131</f>
        <v>01 Investičný zámer</v>
      </c>
      <c r="D128" s="123" t="str">
        <f>'Zásobník_Január 2023'!O131</f>
        <v>štátny rozpočet</v>
      </c>
      <c r="E128" s="123" t="str">
        <f>'Zásobník_Január 2023'!P131</f>
        <v>doplniť z preddefinovaného (vysvetlivky a rady)</v>
      </c>
      <c r="F128" s="121">
        <f>'Zásobník_Január 2023'!R131</f>
        <v>1</v>
      </c>
      <c r="G128" s="121">
        <f>'Zásobník_Január 2023'!U131</f>
        <v>0</v>
      </c>
      <c r="H128" s="122">
        <f>'Zásobník_Január 2023'!AS131</f>
        <v>1</v>
      </c>
      <c r="I128" s="122" t="str">
        <f>'Zásobník_Január 2023'!AT131</f>
        <v>D2</v>
      </c>
    </row>
    <row r="129" spans="1:9" ht="63.75" x14ac:dyDescent="0.2">
      <c r="A129" s="120" t="str">
        <f>'Zásobník_Január 2023'!A132</f>
        <v>UKB</v>
      </c>
      <c r="B129" s="124" t="str">
        <f>'Zásobník_Január 2023'!E132</f>
        <v>Modernizácia 12ks Jaguárových mechaník páskových knižníc IBM</v>
      </c>
      <c r="C129" s="123" t="str">
        <f>'Zásobník_Január 2023'!N132</f>
        <v>01 Investičný zámer</v>
      </c>
      <c r="D129" s="123" t="str">
        <f>'Zásobník_Január 2023'!O132</f>
        <v>štátny rozpočet</v>
      </c>
      <c r="E129" s="123" t="str">
        <f>'Zásobník_Január 2023'!P132</f>
        <v>doplniť z preddefinovaného (vysvetlivky a rady)</v>
      </c>
      <c r="F129" s="121">
        <f>'Zásobník_Január 2023'!R132</f>
        <v>1</v>
      </c>
      <c r="G129" s="121">
        <f>'Zásobník_Január 2023'!U132</f>
        <v>0</v>
      </c>
      <c r="H129" s="122">
        <f>'Zásobník_Január 2023'!AS132</f>
        <v>1</v>
      </c>
      <c r="I129" s="122" t="str">
        <f>'Zásobník_Január 2023'!AT132</f>
        <v>D2</v>
      </c>
    </row>
    <row r="130" spans="1:9" ht="63.75" x14ac:dyDescent="0.2">
      <c r="A130" s="120" t="str">
        <f>'Zásobník_Január 2023'!A133</f>
        <v>UKB</v>
      </c>
      <c r="B130" s="124" t="str">
        <f>'Zásobník_Január 2023'!E133</f>
        <v>Obnova systému chladenia CDA ako podporná NON IKT technológia pre CDA aj DDP</v>
      </c>
      <c r="C130" s="123" t="str">
        <f>'Zásobník_Január 2023'!N133</f>
        <v>01 Investičný zámer</v>
      </c>
      <c r="D130" s="123" t="str">
        <f>'Zásobník_Január 2023'!O133</f>
        <v>štátny rozpočet</v>
      </c>
      <c r="E130" s="123" t="str">
        <f>'Zásobník_Január 2023'!P133</f>
        <v>doplniť z preddefinovaného (vysvetlivky a rady)</v>
      </c>
      <c r="F130" s="121">
        <f>'Zásobník_Január 2023'!R133</f>
        <v>1</v>
      </c>
      <c r="G130" s="121">
        <f>'Zásobník_Január 2023'!U133</f>
        <v>0</v>
      </c>
      <c r="H130" s="122">
        <f>'Zásobník_Január 2023'!AS133</f>
        <v>0</v>
      </c>
      <c r="I130" s="122" t="str">
        <f>'Zásobník_Január 2023'!AT133</f>
        <v>D2</v>
      </c>
    </row>
    <row r="131" spans="1:9" ht="63.75" x14ac:dyDescent="0.2">
      <c r="A131" s="120" t="str">
        <f>'Zásobník_Január 2023'!A134</f>
        <v>UKB</v>
      </c>
      <c r="B131" s="124" t="str">
        <f>'Zásobník_Január 2023'!E134</f>
        <v>Obnova UPS (zdroj neprerušovaného napájania) s celkovým výkonom  256 kW ako podporná NON IKT technológia pre CDA aj DDP</v>
      </c>
      <c r="C131" s="123" t="str">
        <f>'Zásobník_Január 2023'!N134</f>
        <v>01 Investičný zámer</v>
      </c>
      <c r="D131" s="123" t="str">
        <f>'Zásobník_Január 2023'!O134</f>
        <v>štátny rozpočet</v>
      </c>
      <c r="E131" s="123" t="str">
        <f>'Zásobník_Január 2023'!P134</f>
        <v>doplniť z preddefinovaného (vysvetlivky a rady)</v>
      </c>
      <c r="F131" s="121">
        <f>'Zásobník_Január 2023'!R134</f>
        <v>1</v>
      </c>
      <c r="G131" s="121">
        <f>'Zásobník_Január 2023'!U134</f>
        <v>0</v>
      </c>
      <c r="H131" s="122">
        <f>'Zásobník_Január 2023'!AS134</f>
        <v>0</v>
      </c>
      <c r="I131" s="122" t="str">
        <f>'Zásobník_Január 2023'!AT134</f>
        <v>D2</v>
      </c>
    </row>
    <row r="132" spans="1:9" ht="63.75" x14ac:dyDescent="0.2">
      <c r="A132" s="120" t="str">
        <f>'Zásobník_Január 2023'!A135</f>
        <v>SND</v>
      </c>
      <c r="B132" s="124" t="str">
        <f>'Zásobník_Január 2023'!E135</f>
        <v>Rekonštrukcia elektroakustického ozvučenia v sále a skúšobniach Opery a Baletu Novej budovy SND</v>
      </c>
      <c r="C132" s="123" t="str">
        <f>'Zásobník_Január 2023'!N135</f>
        <v>01 Investičný zámer</v>
      </c>
      <c r="D132" s="123" t="str">
        <f>'Zásobník_Január 2023'!O135</f>
        <v>štátny rozpočet</v>
      </c>
      <c r="E132" s="123" t="str">
        <f>'Zásobník_Január 2023'!P135</f>
        <v>doplniť z preddefinovaného (vysvetlivky a rady)</v>
      </c>
      <c r="F132" s="121">
        <f>'Zásobník_Január 2023'!R135</f>
        <v>1</v>
      </c>
      <c r="G132" s="121">
        <f>'Zásobník_Január 2023'!U135</f>
        <v>0</v>
      </c>
      <c r="H132" s="122">
        <f>'Zásobník_Január 2023'!AS135</f>
        <v>1</v>
      </c>
      <c r="I132" s="122" t="str">
        <f>'Zásobník_Január 2023'!AT135</f>
        <v>C3</v>
      </c>
    </row>
    <row r="133" spans="1:9" ht="63.75" x14ac:dyDescent="0.2">
      <c r="A133" s="120" t="str">
        <f>'Zásobník_Január 2023'!A136</f>
        <v>SND</v>
      </c>
      <c r="B133" s="124" t="str">
        <f>'Zásobník_Január 2023'!E136</f>
        <v>Rekonštrukcia scénického osvetlenia  v sálach a skúšobniach Opery a Baletu v Novej budove SND</v>
      </c>
      <c r="C133" s="123" t="str">
        <f>'Zásobník_Január 2023'!N136</f>
        <v>01 Investičný zámer</v>
      </c>
      <c r="D133" s="123" t="str">
        <f>'Zásobník_Január 2023'!O136</f>
        <v>štátny rozpočet</v>
      </c>
      <c r="E133" s="123" t="str">
        <f>'Zásobník_Január 2023'!P136</f>
        <v>doplniť z preddefinovaného (vysvetlivky a rady)</v>
      </c>
      <c r="F133" s="121">
        <f>'Zásobník_Január 2023'!R136</f>
        <v>1</v>
      </c>
      <c r="G133" s="121">
        <f>'Zásobník_Január 2023'!U136</f>
        <v>0</v>
      </c>
      <c r="H133" s="122">
        <f>'Zásobník_Január 2023'!AS136</f>
        <v>1</v>
      </c>
      <c r="I133" s="122" t="str">
        <f>'Zásobník_Január 2023'!AT136</f>
        <v>C2</v>
      </c>
    </row>
    <row r="134" spans="1:9" ht="63.75" x14ac:dyDescent="0.2">
      <c r="A134" s="120" t="str">
        <f>'Zásobník_Január 2023'!A137</f>
        <v>SND</v>
      </c>
      <c r="B134" s="124" t="str">
        <f>'Zásobník_Január 2023'!E137</f>
        <v>Rekonštrukcia scénického osvetlenia v sálach a v skúšobniach Činohry  v Novej budove SND - Veľká sála, Štúdio, Modrý salón</v>
      </c>
      <c r="C134" s="123" t="str">
        <f>'Zásobník_Január 2023'!N137</f>
        <v>01 Investičný zámer</v>
      </c>
      <c r="D134" s="123" t="str">
        <f>'Zásobník_Január 2023'!O137</f>
        <v>štátny rozpočet</v>
      </c>
      <c r="E134" s="123" t="str">
        <f>'Zásobník_Január 2023'!P137</f>
        <v>doplniť z preddefinovaného (vysvetlivky a rady)</v>
      </c>
      <c r="F134" s="121">
        <f>'Zásobník_Január 2023'!R137</f>
        <v>1</v>
      </c>
      <c r="G134" s="121">
        <f>'Zásobník_Január 2023'!U137</f>
        <v>0</v>
      </c>
      <c r="H134" s="122">
        <f>'Zásobník_Január 2023'!AS137</f>
        <v>1</v>
      </c>
      <c r="I134" s="122" t="str">
        <f>'Zásobník_Január 2023'!AT137</f>
        <v>C2</v>
      </c>
    </row>
    <row r="135" spans="1:9" ht="63.75" x14ac:dyDescent="0.2">
      <c r="A135" s="120" t="str">
        <f>'Zásobník_Január 2023'!A138</f>
        <v>SND</v>
      </c>
      <c r="B135" s="124" t="str">
        <f>'Zásobník_Január 2023'!E138</f>
        <v>Svetlá Robe T2 Profile pre sálu Činohry</v>
      </c>
      <c r="C135" s="123" t="str">
        <f>'Zásobník_Január 2023'!N138</f>
        <v>01 Investičný zámer</v>
      </c>
      <c r="D135" s="123" t="str">
        <f>'Zásobník_Január 2023'!O138</f>
        <v>štátny rozpočet</v>
      </c>
      <c r="E135" s="123" t="str">
        <f>'Zásobník_Január 2023'!P138</f>
        <v>doplniť z preddefinovaného (vysvetlivky a rady)</v>
      </c>
      <c r="F135" s="121">
        <f>'Zásobník_Január 2023'!R138</f>
        <v>1</v>
      </c>
      <c r="G135" s="121">
        <f>'Zásobník_Január 2023'!U138</f>
        <v>0</v>
      </c>
      <c r="H135" s="122">
        <f>'Zásobník_Január 2023'!AS138</f>
        <v>0</v>
      </c>
      <c r="I135" s="122" t="str">
        <f>'Zásobník_Január 2023'!AT138</f>
        <v>C2</v>
      </c>
    </row>
    <row r="136" spans="1:9" ht="63.75" x14ac:dyDescent="0.2">
      <c r="A136" s="120" t="str">
        <f>'Zásobník_Január 2023'!A139</f>
        <v>SND</v>
      </c>
      <c r="B136" s="124" t="str">
        <f>'Zásobník_Január 2023'!E139</f>
        <v>Svetlá ROBE ROBIN FORTE EP in Cardboard pre sálu Opery a Baletu</v>
      </c>
      <c r="C136" s="123" t="str">
        <f>'Zásobník_Január 2023'!N139</f>
        <v>01 Investičný zámer</v>
      </c>
      <c r="D136" s="123" t="str">
        <f>'Zásobník_Január 2023'!O139</f>
        <v>štátny rozpočet</v>
      </c>
      <c r="E136" s="123" t="str">
        <f>'Zásobník_Január 2023'!P139</f>
        <v>doplniť z preddefinovaného (vysvetlivky a rady)</v>
      </c>
      <c r="F136" s="121">
        <f>'Zásobník_Január 2023'!R139</f>
        <v>1</v>
      </c>
      <c r="G136" s="121">
        <f>'Zásobník_Január 2023'!U139</f>
        <v>0</v>
      </c>
      <c r="H136" s="122">
        <f>'Zásobník_Január 2023'!AS139</f>
        <v>0</v>
      </c>
      <c r="I136" s="122" t="str">
        <f>'Zásobník_Január 2023'!AT139</f>
        <v>C2</v>
      </c>
    </row>
    <row r="137" spans="1:9" ht="63.75" x14ac:dyDescent="0.2">
      <c r="A137" s="120" t="str">
        <f>'Zásobník_Január 2023'!A140</f>
        <v>SND</v>
      </c>
      <c r="B137" s="124" t="str">
        <f>'Zásobník_Január 2023'!E140</f>
        <v xml:space="preserve">Rekonštrukcia elektroakustického ozvučenia v sálach Činohry a Štúdia a v skúšobniach Činohry v Novej budove  SND
</v>
      </c>
      <c r="C137" s="123" t="str">
        <f>'Zásobník_Január 2023'!N140</f>
        <v>01 Investičný zámer</v>
      </c>
      <c r="D137" s="123" t="str">
        <f>'Zásobník_Január 2023'!O140</f>
        <v>štátny rozpočet</v>
      </c>
      <c r="E137" s="123" t="str">
        <f>'Zásobník_Január 2023'!P140</f>
        <v>doplniť z preddefinovaného (vysvetlivky a rady)</v>
      </c>
      <c r="F137" s="121">
        <f>'Zásobník_Január 2023'!R140</f>
        <v>1</v>
      </c>
      <c r="G137" s="121">
        <f>'Zásobník_Január 2023'!U140</f>
        <v>0</v>
      </c>
      <c r="H137" s="122">
        <f>'Zásobník_Január 2023'!AS140</f>
        <v>1</v>
      </c>
      <c r="I137" s="122" t="str">
        <f>'Zásobník_Január 2023'!AT140</f>
        <v>C3</v>
      </c>
    </row>
    <row r="138" spans="1:9" ht="63.75" x14ac:dyDescent="0.2">
      <c r="A138" s="120" t="str">
        <f>'Zásobník_Január 2023'!A141</f>
        <v>ŠFK</v>
      </c>
      <c r="B138" s="124" t="str">
        <f>'Zásobník_Január 2023'!E141</f>
        <v>Rekonštrukcia a vybavenie Malej sály v Dome umenia</v>
      </c>
      <c r="C138" s="123" t="str">
        <f>'Zásobník_Január 2023'!N141</f>
        <v>01 Investičný zámer</v>
      </c>
      <c r="D138" s="123" t="str">
        <f>'Zásobník_Január 2023'!O141</f>
        <v>štátny rozpočet</v>
      </c>
      <c r="E138" s="123" t="str">
        <f>'Zásobník_Január 2023'!P141</f>
        <v>doplniť z preddefinovaného (vysvetlivky a rady)</v>
      </c>
      <c r="F138" s="121">
        <f>'Zásobník_Január 2023'!R141</f>
        <v>1</v>
      </c>
      <c r="G138" s="121">
        <f>'Zásobník_Január 2023'!U141</f>
        <v>0</v>
      </c>
      <c r="H138" s="122">
        <f>'Zásobník_Január 2023'!AS141</f>
        <v>1</v>
      </c>
      <c r="I138" s="122" t="str">
        <f>'Zásobník_Január 2023'!AT141</f>
        <v>B3</v>
      </c>
    </row>
    <row r="139" spans="1:9" ht="63.75" x14ac:dyDescent="0.2">
      <c r="A139" s="120" t="str">
        <f>'Zásobník_Január 2023'!A142</f>
        <v>ŠFK</v>
      </c>
      <c r="B139" s="124" t="str">
        <f>'Zásobník_Január 2023'!E142</f>
        <v xml:space="preserve">Rekonštrukcia pódia spojená s vybudovaním skladu </v>
      </c>
      <c r="C139" s="123" t="str">
        <f>'Zásobník_Január 2023'!N142</f>
        <v>01 Investičný zámer</v>
      </c>
      <c r="D139" s="123" t="str">
        <f>'Zásobník_Január 2023'!O142</f>
        <v>štátny rozpočet</v>
      </c>
      <c r="E139" s="123" t="str">
        <f>'Zásobník_Január 2023'!P142</f>
        <v>doplniť z preddefinovaného (vysvetlivky a rady)</v>
      </c>
      <c r="F139" s="121">
        <f>'Zásobník_Január 2023'!R142</f>
        <v>1</v>
      </c>
      <c r="G139" s="121">
        <f>'Zásobník_Január 2023'!U142</f>
        <v>0</v>
      </c>
      <c r="H139" s="122">
        <f>'Zásobník_Január 2023'!AS142</f>
        <v>0</v>
      </c>
      <c r="I139" s="122" t="str">
        <f>'Zásobník_Január 2023'!AT142</f>
        <v>B3</v>
      </c>
    </row>
    <row r="140" spans="1:9" ht="63.75" x14ac:dyDescent="0.2">
      <c r="A140" s="120" t="str">
        <f>'Zásobník_Január 2023'!A145</f>
        <v>SND</v>
      </c>
      <c r="B140" s="124" t="str">
        <f>'Zásobník_Január 2023'!E145</f>
        <v>Rekonštrukcia scénických zariadení v sále a v skúšobniach Činohry v Novej budove SND</v>
      </c>
      <c r="C140" s="123" t="str">
        <f>'Zásobník_Január 2023'!N145</f>
        <v>01 Investičný zámer</v>
      </c>
      <c r="D140" s="123" t="str">
        <f>'Zásobník_Január 2023'!O145</f>
        <v>štátny rozpočet</v>
      </c>
      <c r="E140" s="123" t="str">
        <f>'Zásobník_Január 2023'!P145</f>
        <v>doplniť z preddefinovaného (vysvetlivky a rady)</v>
      </c>
      <c r="F140" s="121">
        <f>'Zásobník_Január 2023'!R145</f>
        <v>1</v>
      </c>
      <c r="G140" s="121">
        <f>'Zásobník_Január 2023'!U145</f>
        <v>0</v>
      </c>
      <c r="H140" s="122">
        <f>'Zásobník_Január 2023'!AS145</f>
        <v>1</v>
      </c>
      <c r="I140" s="122" t="str">
        <f>'Zásobník_Január 2023'!AT145</f>
        <v>C1</v>
      </c>
    </row>
    <row r="141" spans="1:9" ht="63.75" x14ac:dyDescent="0.2">
      <c r="A141" s="120" t="str">
        <f>'Zásobník_Január 2023'!A146</f>
        <v>SND</v>
      </c>
      <c r="B141" s="124" t="str">
        <f>'Zásobník_Január 2023'!E146</f>
        <v>Rekonštrukcia scénických zariadení v sále Štúdia v Novej budove SND</v>
      </c>
      <c r="C141" s="123" t="str">
        <f>'Zásobník_Január 2023'!N146</f>
        <v>01 Investičný zámer</v>
      </c>
      <c r="D141" s="123" t="str">
        <f>'Zásobník_Január 2023'!O146</f>
        <v>štátny rozpočet</v>
      </c>
      <c r="E141" s="123" t="str">
        <f>'Zásobník_Január 2023'!P146</f>
        <v>doplniť z preddefinovaného (vysvetlivky a rady)</v>
      </c>
      <c r="F141" s="121">
        <f>'Zásobník_Január 2023'!R146</f>
        <v>1</v>
      </c>
      <c r="G141" s="121">
        <f>'Zásobník_Január 2023'!U146</f>
        <v>0</v>
      </c>
      <c r="H141" s="122">
        <f>'Zásobník_Január 2023'!AS146</f>
        <v>0</v>
      </c>
      <c r="I141" s="122" t="str">
        <f>'Zásobník_Január 2023'!AT146</f>
        <v>C1</v>
      </c>
    </row>
    <row r="142" spans="1:9" ht="63.75" x14ac:dyDescent="0.2">
      <c r="A142" s="120" t="str">
        <f>'Zásobník_Január 2023'!A147</f>
        <v>SND</v>
      </c>
      <c r="B142" s="124" t="str">
        <f>'Zásobník_Január 2023'!E147</f>
        <v>Rekonštrukcia riadiaceho systému scénických zariadení v Štúdiu</v>
      </c>
      <c r="C142" s="123" t="str">
        <f>'Zásobník_Január 2023'!N147</f>
        <v>01 Investičný zámer</v>
      </c>
      <c r="D142" s="123" t="str">
        <f>'Zásobník_Január 2023'!O147</f>
        <v>štátny rozpočet</v>
      </c>
      <c r="E142" s="123" t="str">
        <f>'Zásobník_Január 2023'!P147</f>
        <v>doplniť z preddefinovaného (vysvetlivky a rady)</v>
      </c>
      <c r="F142" s="121">
        <f>'Zásobník_Január 2023'!R147</f>
        <v>1</v>
      </c>
      <c r="G142" s="121">
        <f>'Zásobník_Január 2023'!U147</f>
        <v>0</v>
      </c>
      <c r="H142" s="122">
        <f>'Zásobník_Január 2023'!AS147</f>
        <v>0</v>
      </c>
      <c r="I142" s="122" t="str">
        <f>'Zásobník_Január 2023'!AT147</f>
        <v>C1</v>
      </c>
    </row>
    <row r="143" spans="1:9" ht="76.5" x14ac:dyDescent="0.2">
      <c r="A143" s="120" t="str">
        <f>'Zásobník_Január 2023'!A148</f>
        <v>SND</v>
      </c>
      <c r="B143" s="124" t="str">
        <f>'Zásobník_Január 2023'!E148</f>
        <v>Rekonštrukcia video zariadení, obnova videoprojektorov, kamier, video strižní a záznamových zariadení, vyriešenie problematiky streamovania, úložiska video dát - video cloudu</v>
      </c>
      <c r="C143" s="123" t="str">
        <f>'Zásobník_Január 2023'!N148</f>
        <v>01 Investičný zámer</v>
      </c>
      <c r="D143" s="123" t="str">
        <f>'Zásobník_Január 2023'!O148</f>
        <v>štátny rozpočet</v>
      </c>
      <c r="E143" s="123" t="str">
        <f>'Zásobník_Január 2023'!P148</f>
        <v>doplniť z preddefinovaného (vysvetlivky a rady)</v>
      </c>
      <c r="F143" s="121">
        <f>'Zásobník_Január 2023'!R148</f>
        <v>1</v>
      </c>
      <c r="G143" s="121">
        <f>'Zásobník_Január 2023'!U148</f>
        <v>0</v>
      </c>
      <c r="H143" s="122">
        <f>'Zásobník_Január 2023'!AS148</f>
        <v>1</v>
      </c>
      <c r="I143" s="122" t="str">
        <f>'Zásobník_Január 2023'!AT148</f>
        <v>C1</v>
      </c>
    </row>
    <row r="144" spans="1:9" ht="63.75" x14ac:dyDescent="0.2">
      <c r="A144" s="120" t="str">
        <f>'Zásobník_Január 2023'!A149</f>
        <v>ŠFK</v>
      </c>
      <c r="B144" s="124" t="str">
        <f>'Zásobník_Január 2023'!E149</f>
        <v>Rekonštrukcia pánskych toaliet na prízemí</v>
      </c>
      <c r="C144" s="123" t="str">
        <f>'Zásobník_Január 2023'!N149</f>
        <v>01 Investičný zámer</v>
      </c>
      <c r="D144" s="123" t="str">
        <f>'Zásobník_Január 2023'!O149</f>
        <v>štátny rozpočet</v>
      </c>
      <c r="E144" s="123" t="str">
        <f>'Zásobník_Január 2023'!P149</f>
        <v>doplniť z preddefinovaného (vysvetlivky a rady)</v>
      </c>
      <c r="F144" s="121">
        <f>'Zásobník_Január 2023'!R149</f>
        <v>1</v>
      </c>
      <c r="G144" s="121">
        <f>'Zásobník_Január 2023'!U149</f>
        <v>0</v>
      </c>
      <c r="H144" s="122">
        <f>'Zásobník_Január 2023'!AS149</f>
        <v>0</v>
      </c>
      <c r="I144" s="122" t="str">
        <f>'Zásobník_Január 2023'!AT149</f>
        <v>B3</v>
      </c>
    </row>
    <row r="145" spans="1:9" ht="63.75" x14ac:dyDescent="0.2">
      <c r="A145" s="120" t="str">
        <f>'Zásobník_Január 2023'!A150</f>
        <v>SND</v>
      </c>
      <c r="B145" s="124" t="str">
        <f>'Zásobník_Január 2023'!E150</f>
        <v>Kamera 4K  pre sálu Činohry</v>
      </c>
      <c r="C145" s="123" t="str">
        <f>'Zásobník_Január 2023'!N150</f>
        <v>01 Investičný zámer</v>
      </c>
      <c r="D145" s="123" t="str">
        <f>'Zásobník_Január 2023'!O150</f>
        <v>štátny rozpočet</v>
      </c>
      <c r="E145" s="123" t="str">
        <f>'Zásobník_Január 2023'!P150</f>
        <v>doplniť z preddefinovaného (vysvetlivky a rady)</v>
      </c>
      <c r="F145" s="121">
        <f>'Zásobník_Január 2023'!R150</f>
        <v>1</v>
      </c>
      <c r="G145" s="121">
        <f>'Zásobník_Január 2023'!U150</f>
        <v>0</v>
      </c>
      <c r="H145" s="122">
        <f>'Zásobník_Január 2023'!AS150</f>
        <v>0</v>
      </c>
      <c r="I145" s="122" t="str">
        <f>'Zásobník_Január 2023'!AT150</f>
        <v>C1</v>
      </c>
    </row>
    <row r="146" spans="1:9" ht="63.75" x14ac:dyDescent="0.2">
      <c r="A146" s="120" t="str">
        <f>'Zásobník_Január 2023'!A151</f>
        <v>SND</v>
      </c>
      <c r="B146" s="124" t="str">
        <f>'Zásobník_Január 2023'!E151</f>
        <v>Svetelný riadiaci pult+ backup GRAND MA3 Light pre sálu Opery a baletu</v>
      </c>
      <c r="C146" s="123" t="str">
        <f>'Zásobník_Január 2023'!N151</f>
        <v>06 Pred vyhlásením verejného obstarávania</v>
      </c>
      <c r="D146" s="123" t="str">
        <f>'Zásobník_Január 2023'!O151</f>
        <v>vlastné zdroje</v>
      </c>
      <c r="E146" s="123" t="str">
        <f>'Zásobník_Január 2023'!P151</f>
        <v>doplniť z preddefinovaného (vysvetlivky a rady)</v>
      </c>
      <c r="F146" s="121">
        <f>'Zásobník_Január 2023'!R151</f>
        <v>1</v>
      </c>
      <c r="G146" s="121">
        <f>'Zásobník_Január 2023'!U151</f>
        <v>0</v>
      </c>
      <c r="H146" s="122">
        <f>'Zásobník_Január 2023'!AS151</f>
        <v>0</v>
      </c>
      <c r="I146" s="122" t="str">
        <f>'Zásobník_Január 2023'!AT151</f>
        <v>C1</v>
      </c>
    </row>
    <row r="147" spans="1:9" ht="63.75" x14ac:dyDescent="0.2">
      <c r="A147" s="120" t="str">
        <f>'Zásobník_Január 2023'!A152</f>
        <v>SND</v>
      </c>
      <c r="B147" s="124" t="str">
        <f>'Zásobník_Január 2023'!E152</f>
        <v xml:space="preserve">Svetelný riadiaci pult+ backup GRAND MA3 Full size    pre sálu opery a baletu                              </v>
      </c>
      <c r="C147" s="123" t="str">
        <f>'Zásobník_Január 2023'!N152</f>
        <v>06 Pred vyhlásením verejného obstarávania</v>
      </c>
      <c r="D147" s="123" t="str">
        <f>'Zásobník_Január 2023'!O152</f>
        <v>vlastné zdroje</v>
      </c>
      <c r="E147" s="123" t="str">
        <f>'Zásobník_Január 2023'!P152</f>
        <v>doplniť z preddefinovaného (vysvetlivky a rady)</v>
      </c>
      <c r="F147" s="121">
        <f>'Zásobník_Január 2023'!R152</f>
        <v>1</v>
      </c>
      <c r="G147" s="121">
        <f>'Zásobník_Január 2023'!U152</f>
        <v>0</v>
      </c>
      <c r="H147" s="122">
        <f>'Zásobník_Január 2023'!AS152</f>
        <v>0</v>
      </c>
      <c r="I147" s="122" t="str">
        <f>'Zásobník_Január 2023'!AT152</f>
        <v>C1</v>
      </c>
    </row>
    <row r="148" spans="1:9" ht="63.75" x14ac:dyDescent="0.2">
      <c r="A148" s="120" t="str">
        <f>'Zásobník_Január 2023'!A153</f>
        <v>SND</v>
      </c>
      <c r="B148" s="124" t="str">
        <f>'Zásobník_Január 2023'!E153</f>
        <v>Svetelný riadiaci pult+ backup GRAND MA3 Light pre Štúdio</v>
      </c>
      <c r="C148" s="123" t="str">
        <f>'Zásobník_Január 2023'!N153</f>
        <v>06 Pred vyhlásením verejného obstarávania</v>
      </c>
      <c r="D148" s="123" t="str">
        <f>'Zásobník_Január 2023'!O153</f>
        <v>vlastné zdroje</v>
      </c>
      <c r="E148" s="123" t="str">
        <f>'Zásobník_Január 2023'!P153</f>
        <v>doplniť z preddefinovaného (vysvetlivky a rady)</v>
      </c>
      <c r="F148" s="121">
        <f>'Zásobník_Január 2023'!R153</f>
        <v>1</v>
      </c>
      <c r="G148" s="121">
        <f>'Zásobník_Január 2023'!U153</f>
        <v>0</v>
      </c>
      <c r="H148" s="122">
        <f>'Zásobník_Január 2023'!AS153</f>
        <v>0</v>
      </c>
      <c r="I148" s="122" t="str">
        <f>'Zásobník_Január 2023'!AT153</f>
        <v>C1</v>
      </c>
    </row>
    <row r="149" spans="1:9" ht="63.75" x14ac:dyDescent="0.2">
      <c r="A149" s="120" t="str">
        <f>'Zásobník_Január 2023'!A154</f>
        <v>SND</v>
      </c>
      <c r="B149" s="124" t="str">
        <f>'Zásobník_Január 2023'!E154</f>
        <v>Média server Green Hippo HD pre sálu Opery a Baletu a pre sálu Činohry   2 ks</v>
      </c>
      <c r="C149" s="123" t="str">
        <f>'Zásobník_Január 2023'!N154</f>
        <v>01 Investičný zámer</v>
      </c>
      <c r="D149" s="123" t="str">
        <f>'Zásobník_Január 2023'!O154</f>
        <v>štátny rozpočet</v>
      </c>
      <c r="E149" s="123" t="str">
        <f>'Zásobník_Január 2023'!P154</f>
        <v>doplniť z preddefinovaného (vysvetlivky a rady)</v>
      </c>
      <c r="F149" s="121">
        <f>'Zásobník_Január 2023'!R154</f>
        <v>1</v>
      </c>
      <c r="G149" s="121">
        <f>'Zásobník_Január 2023'!U154</f>
        <v>0</v>
      </c>
      <c r="H149" s="122">
        <f>'Zásobník_Január 2023'!AS154</f>
        <v>0</v>
      </c>
      <c r="I149" s="122" t="str">
        <f>'Zásobník_Január 2023'!AT154</f>
        <v>C1</v>
      </c>
    </row>
    <row r="150" spans="1:9" ht="63.75" x14ac:dyDescent="0.2">
      <c r="A150" s="120" t="str">
        <f>'Zásobník_Január 2023'!A155</f>
        <v>SND</v>
      </c>
      <c r="B150" s="124" t="str">
        <f>'Zásobník_Január 2023'!E155</f>
        <v>Svetlá Klemantis AS 1000  12 ks</v>
      </c>
      <c r="C150" s="123" t="str">
        <f>'Zásobník_Január 2023'!N155</f>
        <v>01 Investičný zámer</v>
      </c>
      <c r="D150" s="123" t="str">
        <f>'Zásobník_Január 2023'!O155</f>
        <v>štátny rozpočet</v>
      </c>
      <c r="E150" s="123" t="str">
        <f>'Zásobník_Január 2023'!P155</f>
        <v>doplniť z preddefinovaného (vysvetlivky a rady)</v>
      </c>
      <c r="F150" s="121">
        <f>'Zásobník_Január 2023'!R155</f>
        <v>1</v>
      </c>
      <c r="G150" s="121">
        <f>'Zásobník_Január 2023'!U155</f>
        <v>0</v>
      </c>
      <c r="H150" s="122">
        <f>'Zásobník_Január 2023'!AS155</f>
        <v>0</v>
      </c>
      <c r="I150" s="122" t="str">
        <f>'Zásobník_Január 2023'!AT155</f>
        <v>C2</v>
      </c>
    </row>
    <row r="151" spans="1:9" ht="63.75" x14ac:dyDescent="0.2">
      <c r="A151" s="120" t="str">
        <f>'Zásobník_Január 2023'!A156</f>
        <v>SND</v>
      </c>
      <c r="B151" s="124" t="str">
        <f>'Zásobník_Január 2023'!E156</f>
        <v>Rekonštrukcia siete pre riadenie scéníckého osvetlenia</v>
      </c>
      <c r="C151" s="123" t="str">
        <f>'Zásobník_Január 2023'!N156</f>
        <v>06 Pred vyhlásením verejného obstarávania</v>
      </c>
      <c r="D151" s="123" t="str">
        <f>'Zásobník_Január 2023'!O156</f>
        <v>štátny rozpočet</v>
      </c>
      <c r="E151" s="123" t="str">
        <f>'Zásobník_Január 2023'!P156</f>
        <v>doplniť z preddefinovaného (vysvetlivky a rady)</v>
      </c>
      <c r="F151" s="121">
        <f>'Zásobník_Január 2023'!R156</f>
        <v>1</v>
      </c>
      <c r="G151" s="121">
        <f>'Zásobník_Január 2023'!U156</f>
        <v>0</v>
      </c>
      <c r="H151" s="122">
        <f>'Zásobník_Január 2023'!AS156</f>
        <v>0</v>
      </c>
      <c r="I151" s="122" t="str">
        <f>'Zásobník_Január 2023'!AT156</f>
        <v>C1</v>
      </c>
    </row>
    <row r="152" spans="1:9" ht="63.75" x14ac:dyDescent="0.2">
      <c r="A152" s="120" t="str">
        <f>'Zásobník_Január 2023'!A157</f>
        <v>SFÚ</v>
      </c>
      <c r="B152" s="124" t="str">
        <f>'Zásobník_Január 2023'!E157</f>
        <v>Renovácia kina Lumiere -IV.etapa</v>
      </c>
      <c r="C152" s="123" t="str">
        <f>'Zásobník_Január 2023'!N157</f>
        <v>05 Projektová dokumentácia k dispozícii - pre realizáciu stavby</v>
      </c>
      <c r="D152" s="123" t="str">
        <f>'Zásobník_Január 2023'!O157</f>
        <v>kombinované</v>
      </c>
      <c r="E152" s="123" t="str">
        <f>'Zásobník_Január 2023'!P157</f>
        <v>doplniť z preddefinovaného (vysvetlivky a rady)</v>
      </c>
      <c r="F152" s="121">
        <f>'Zásobník_Január 2023'!R157</f>
        <v>0.73619999999999997</v>
      </c>
      <c r="G152" s="121">
        <f>'Zásobník_Január 2023'!U157</f>
        <v>0</v>
      </c>
      <c r="H152" s="122">
        <f>'Zásobník_Január 2023'!AS157</f>
        <v>1</v>
      </c>
      <c r="I152" s="122" t="str">
        <f>'Zásobník_Január 2023'!AT157</f>
        <v>B3</v>
      </c>
    </row>
    <row r="153" spans="1:9" ht="76.5" x14ac:dyDescent="0.2">
      <c r="A153" s="120" t="str">
        <f>'Zásobník_Január 2023'!A158</f>
        <v>SFÚ</v>
      </c>
      <c r="B153" s="124" t="str">
        <f>'Zásobník_Január 2023'!E158</f>
        <v xml:space="preserve"> Deponovanie (uschovávanie)  archívnych filmových materiálov – vytvorenie depozitu zabezpečovacích rozmnožovacích materiálov a medziskladu pre neošetrené akvizície.   </v>
      </c>
      <c r="C153" s="123" t="str">
        <f>'Zásobník_Január 2023'!N158</f>
        <v>07 V realizácii</v>
      </c>
      <c r="D153" s="123" t="str">
        <f>'Zásobník_Január 2023'!O158</f>
        <v>štátny rozpočet</v>
      </c>
      <c r="E153" s="123" t="str">
        <f>'Zásobník_Január 2023'!P158</f>
        <v>doplniť z preddefinovaného (vysvetlivky a rady)</v>
      </c>
      <c r="F153" s="121">
        <f>'Zásobník_Január 2023'!R158</f>
        <v>1</v>
      </c>
      <c r="G153" s="121">
        <f>'Zásobník_Január 2023'!U158</f>
        <v>0</v>
      </c>
      <c r="H153" s="122">
        <f>'Zásobník_Január 2023'!AS158</f>
        <v>0</v>
      </c>
      <c r="I153" s="122" t="str">
        <f>'Zásobník_Január 2023'!AT158</f>
        <v>B3</v>
      </c>
    </row>
    <row r="154" spans="1:9" ht="63.75" x14ac:dyDescent="0.2">
      <c r="A154" s="120" t="str">
        <f>'Zásobník_Január 2023'!A159</f>
        <v>SFÚ</v>
      </c>
      <c r="B154" s="124" t="str">
        <f>'Zásobník_Január 2023'!E159</f>
        <v>Digitála audiovízia - výmena digitálnych technológií</v>
      </c>
      <c r="C154" s="123" t="str">
        <f>'Zásobník_Január 2023'!N159</f>
        <v>02 Analýza / podkladová štúdia k investičnému zámeru</v>
      </c>
      <c r="D154" s="123" t="str">
        <f>'Zásobník_Január 2023'!O159</f>
        <v>štátny rozpočet</v>
      </c>
      <c r="E154" s="123" t="str">
        <f>'Zásobník_Január 2023'!P159</f>
        <v>doplniť z preddefinovaného (vysvetlivky a rady)</v>
      </c>
      <c r="F154" s="121">
        <f>'Zásobník_Január 2023'!R159</f>
        <v>1</v>
      </c>
      <c r="G154" s="121">
        <f>'Zásobník_Január 2023'!U159</f>
        <v>0</v>
      </c>
      <c r="H154" s="122">
        <f>'Zásobník_Január 2023'!AS159</f>
        <v>1</v>
      </c>
      <c r="I154" s="122" t="str">
        <f>'Zásobník_Január 2023'!AT159</f>
        <v>D2</v>
      </c>
    </row>
    <row r="155" spans="1:9" ht="63.75" x14ac:dyDescent="0.2">
      <c r="A155" s="120" t="str">
        <f>'Zásobník_Január 2023'!A160</f>
        <v>SFÚ</v>
      </c>
      <c r="B155" s="124" t="str">
        <f>'Zásobník_Január 2023'!E160</f>
        <v>Úžitkové elektrické motorové vozidlo</v>
      </c>
      <c r="C155" s="123" t="str">
        <f>'Zásobník_Január 2023'!N160</f>
        <v>02 Analýza / podkladová štúdia k investičnému zámeru</v>
      </c>
      <c r="D155" s="123" t="str">
        <f>'Zásobník_Január 2023'!O160</f>
        <v>kombinované</v>
      </c>
      <c r="E155" s="123" t="str">
        <f>'Zásobník_Január 2023'!P160</f>
        <v>doplniť z preddefinovaného (vysvetlivky a rady)</v>
      </c>
      <c r="F155" s="121">
        <f>'Zásobník_Január 2023'!R160</f>
        <v>0.8</v>
      </c>
      <c r="G155" s="121">
        <f>'Zásobník_Január 2023'!U160</f>
        <v>0</v>
      </c>
      <c r="H155" s="122">
        <f>'Zásobník_Január 2023'!AS160</f>
        <v>0</v>
      </c>
      <c r="I155" s="122" t="str">
        <f>'Zásobník_Január 2023'!AT160</f>
        <v>C90</v>
      </c>
    </row>
    <row r="156" spans="1:9" ht="63.75" x14ac:dyDescent="0.2">
      <c r="A156" s="120" t="str">
        <f>'Zásobník_Január 2023'!A161</f>
        <v>SFÚ</v>
      </c>
      <c r="B156" s="124" t="str">
        <f>'Zásobník_Január 2023'!E161</f>
        <v>PC sieť v sídelnej budove SFÚ na Grösslingovej 32 v Bratislava - výmena</v>
      </c>
      <c r="C156" s="123" t="str">
        <f>'Zásobník_Január 2023'!N161</f>
        <v>02 Analýza / podkladová štúdia k investičnému zámeru</v>
      </c>
      <c r="D156" s="123" t="str">
        <f>'Zásobník_Január 2023'!O161</f>
        <v>kombinované</v>
      </c>
      <c r="E156" s="123" t="str">
        <f>'Zásobník_Január 2023'!P161</f>
        <v>doplniť z preddefinovaného (vysvetlivky a rady)</v>
      </c>
      <c r="F156" s="121">
        <f>'Zásobník_Január 2023'!R161</f>
        <v>0</v>
      </c>
      <c r="G156" s="121">
        <f>'Zásobník_Január 2023'!U161</f>
        <v>0</v>
      </c>
      <c r="H156" s="122">
        <f>'Zásobník_Január 2023'!AS161</f>
        <v>0</v>
      </c>
      <c r="I156" s="122" t="str">
        <f>'Zásobník_Január 2023'!AT161</f>
        <v>D1</v>
      </c>
    </row>
    <row r="157" spans="1:9" ht="63.75" x14ac:dyDescent="0.2">
      <c r="A157" s="120" t="str">
        <f>'Zásobník_Január 2023'!A162</f>
        <v>ŠFK</v>
      </c>
      <c r="B157" s="124" t="str">
        <f>'Zásobník_Január 2023'!E162</f>
        <v>Obnova nástrojového vybavenia - harfa</v>
      </c>
      <c r="C157" s="123" t="str">
        <f>'Zásobník_Január 2023'!N162</f>
        <v>07 V realizácii</v>
      </c>
      <c r="D157" s="123" t="str">
        <f>'Zásobník_Január 2023'!O162</f>
        <v>štátny rozpočet</v>
      </c>
      <c r="E157" s="123" t="str">
        <f>'Zásobník_Január 2023'!P162</f>
        <v>doplniť z preddefinovaného (vysvetlivky a rady)</v>
      </c>
      <c r="F157" s="121">
        <f>'Zásobník_Január 2023'!R162</f>
        <v>1</v>
      </c>
      <c r="G157" s="121">
        <f>'Zásobník_Január 2023'!U162</f>
        <v>0</v>
      </c>
      <c r="H157" s="122">
        <f>'Zásobník_Január 2023'!AS162</f>
        <v>0</v>
      </c>
      <c r="I157" s="122" t="str">
        <f>'Zásobník_Január 2023'!AT162</f>
        <v>E1</v>
      </c>
    </row>
    <row r="158" spans="1:9" ht="63.75" x14ac:dyDescent="0.2">
      <c r="A158" s="120" t="str">
        <f>'Zásobník_Január 2023'!A163</f>
        <v>ŠFK</v>
      </c>
      <c r="B158" s="124" t="str">
        <f>'Zásobník_Január 2023'!E163</f>
        <v>Nákup hudobných nástrojov - orchester ŠFK</v>
      </c>
      <c r="C158" s="123" t="str">
        <f>'Zásobník_Január 2023'!N163</f>
        <v>01 Investičný zámer</v>
      </c>
      <c r="D158" s="123" t="str">
        <f>'Zásobník_Január 2023'!O163</f>
        <v>štátny rozpočet</v>
      </c>
      <c r="E158" s="123" t="str">
        <f>'Zásobník_Január 2023'!P163</f>
        <v>doplniť z preddefinovaného (vysvetlivky a rady)</v>
      </c>
      <c r="F158" s="121">
        <f>'Zásobník_Január 2023'!R163</f>
        <v>1</v>
      </c>
      <c r="G158" s="121">
        <f>'Zásobník_Január 2023'!U163</f>
        <v>0</v>
      </c>
      <c r="H158" s="122">
        <f>'Zásobník_Január 2023'!AS163</f>
        <v>0</v>
      </c>
      <c r="I158" s="122" t="str">
        <f>'Zásobník_Január 2023'!AT163</f>
        <v>E1</v>
      </c>
    </row>
    <row r="159" spans="1:9" ht="63.75" x14ac:dyDescent="0.2">
      <c r="A159" s="120" t="str">
        <f>'Zásobník_Január 2023'!A164</f>
        <v>ŠFK</v>
      </c>
      <c r="B159" s="124" t="str">
        <f>'Zásobník_Január 2023'!E164</f>
        <v>Nákup rezervačno-vstupenkového systému</v>
      </c>
      <c r="C159" s="123" t="str">
        <f>'Zásobník_Január 2023'!N164</f>
        <v>07 V realizácii</v>
      </c>
      <c r="D159" s="123" t="str">
        <f>'Zásobník_Január 2023'!O164</f>
        <v>štátny rozpočet</v>
      </c>
      <c r="E159" s="123" t="str">
        <f>'Zásobník_Január 2023'!P164</f>
        <v>doplniť z preddefinovaného (vysvetlivky a rady)</v>
      </c>
      <c r="F159" s="121">
        <f>'Zásobník_Január 2023'!R164</f>
        <v>1</v>
      </c>
      <c r="G159" s="121">
        <f>'Zásobník_Január 2023'!U164</f>
        <v>0</v>
      </c>
      <c r="H159" s="122">
        <f>'Zásobník_Január 2023'!AS164</f>
        <v>0</v>
      </c>
      <c r="I159" s="122" t="str">
        <f>'Zásobník_Január 2023'!AT164</f>
        <v>D1</v>
      </c>
    </row>
    <row r="160" spans="1:9" ht="63.75" x14ac:dyDescent="0.2">
      <c r="A160" s="120" t="str">
        <f>'Zásobník_Január 2023'!A165</f>
        <v>ŠFK</v>
      </c>
      <c r="B160" s="124" t="str">
        <f>'Zásobník_Január 2023'!E165</f>
        <v>Nákup osobného automobilu pre ŠFK</v>
      </c>
      <c r="C160" s="123" t="str">
        <f>'Zásobník_Január 2023'!N165</f>
        <v>01 Investičný zámer</v>
      </c>
      <c r="D160" s="123" t="str">
        <f>'Zásobník_Január 2023'!O165</f>
        <v>štátny rozpočet</v>
      </c>
      <c r="E160" s="123" t="str">
        <f>'Zásobník_Január 2023'!P165</f>
        <v>doplniť z preddefinovaného (vysvetlivky a rady)</v>
      </c>
      <c r="F160" s="121">
        <f>'Zásobník_Január 2023'!R165</f>
        <v>1</v>
      </c>
      <c r="G160" s="121">
        <f>'Zásobník_Január 2023'!U165</f>
        <v>0</v>
      </c>
      <c r="H160" s="122">
        <f>'Zásobník_Január 2023'!AS165</f>
        <v>0</v>
      </c>
      <c r="I160" s="122" t="str">
        <f>'Zásobník_Január 2023'!AT165</f>
        <v>C90</v>
      </c>
    </row>
    <row r="161" spans="1:9" ht="63.75" x14ac:dyDescent="0.2">
      <c r="A161" s="120" t="str">
        <f>'Zásobník_Január 2023'!A168</f>
        <v>SNM</v>
      </c>
      <c r="B161" s="124" t="str">
        <f>'Zásobník_Január 2023'!E168</f>
        <v>Zázrak prírody - Človek v čase a priestore</v>
      </c>
      <c r="C161" s="123" t="str">
        <f>'Zásobník_Január 2023'!N168</f>
        <v>07 V realizácii</v>
      </c>
      <c r="D161" s="123" t="str">
        <f>'Zásobník_Január 2023'!O168</f>
        <v>kombinované</v>
      </c>
      <c r="E161" s="123" t="str">
        <f>'Zásobník_Január 2023'!P168</f>
        <v>doplniť z preddefinovaného (vysvetlivky a rady)</v>
      </c>
      <c r="F161" s="121">
        <f>'Zásobník_Január 2023'!R168</f>
        <v>0</v>
      </c>
      <c r="G161" s="121">
        <f>'Zásobník_Január 2023'!U168</f>
        <v>90000</v>
      </c>
      <c r="H161" s="122">
        <f>'Zásobník_Január 2023'!AS168</f>
        <v>0</v>
      </c>
      <c r="I161" s="122" t="str">
        <f>'Zásobník_Január 2023'!AT168</f>
        <v>F2</v>
      </c>
    </row>
    <row r="162" spans="1:9" ht="63.75" x14ac:dyDescent="0.2">
      <c r="A162" s="120" t="str">
        <f>'Zásobník_Január 2023'!A169</f>
        <v>DÚ</v>
      </c>
      <c r="B162" s="124" t="str">
        <f>'Zásobník_Január 2023'!E169</f>
        <v>Nová webstránka organizácie</v>
      </c>
      <c r="C162" s="123" t="str">
        <f>'Zásobník_Január 2023'!N169</f>
        <v>01 Investičný zámer</v>
      </c>
      <c r="D162" s="123" t="str">
        <f>'Zásobník_Január 2023'!O169</f>
        <v>štátny rozpočet</v>
      </c>
      <c r="E162" s="123" t="str">
        <f>'Zásobník_Január 2023'!P169</f>
        <v>doplniť z preddefinovaného (vysvetlivky a rady)</v>
      </c>
      <c r="F162" s="121">
        <f>'Zásobník_Január 2023'!R169</f>
        <v>1</v>
      </c>
      <c r="G162" s="121">
        <f>'Zásobník_Január 2023'!U169</f>
        <v>0</v>
      </c>
      <c r="H162" s="122">
        <f>'Zásobník_Január 2023'!AS169</f>
        <v>0</v>
      </c>
      <c r="I162" s="122" t="str">
        <f>'Zásobník_Január 2023'!AT169</f>
        <v>D2</v>
      </c>
    </row>
    <row r="163" spans="1:9" ht="63.75" x14ac:dyDescent="0.2">
      <c r="A163" s="120" t="str">
        <f>'Zásobník_Január 2023'!A170</f>
        <v>ŠKO ZI</v>
      </c>
      <c r="B163" s="124" t="str">
        <f>'Zásobník_Január 2023'!E170</f>
        <v>Ozvučenie sály</v>
      </c>
      <c r="C163" s="123" t="str">
        <f>'Zásobník_Január 2023'!N170</f>
        <v>01 Investičný zámer</v>
      </c>
      <c r="D163" s="123" t="str">
        <f>'Zásobník_Január 2023'!O170</f>
        <v>štátny rozpočet</v>
      </c>
      <c r="E163" s="123" t="str">
        <f>'Zásobník_Január 2023'!P170</f>
        <v>doplniť z preddefinovaného (vysvetlivky a rady)</v>
      </c>
      <c r="F163" s="121">
        <f>'Zásobník_Január 2023'!R170</f>
        <v>1</v>
      </c>
      <c r="G163" s="121">
        <f>'Zásobník_Január 2023'!U170</f>
        <v>0</v>
      </c>
      <c r="H163" s="122">
        <f>'Zásobník_Január 2023'!AS170</f>
        <v>0</v>
      </c>
      <c r="I163" s="122" t="str">
        <f>'Zásobník_Január 2023'!AT170</f>
        <v>C3</v>
      </c>
    </row>
    <row r="164" spans="1:9" ht="63.75" x14ac:dyDescent="0.2">
      <c r="A164" s="120" t="str">
        <f>'Zásobník_Január 2023'!A171</f>
        <v>ŠVK PO</v>
      </c>
      <c r="B164" s="124" t="str">
        <f>'Zásobník_Január 2023'!E171</f>
        <v xml:space="preserve">RFID technológia - modernizácia detekčných brán </v>
      </c>
      <c r="C164" s="123" t="str">
        <f>'Zásobník_Január 2023'!N171</f>
        <v>01 investičný zámer</v>
      </c>
      <c r="D164" s="123" t="str">
        <f>'Zásobník_Január 2023'!O171</f>
        <v>štátny rozpočet</v>
      </c>
      <c r="E164" s="123" t="str">
        <f>'Zásobník_Január 2023'!P171</f>
        <v>doplniť z preddefinovaného (vysvetlivky a rady)</v>
      </c>
      <c r="F164" s="121">
        <f>'Zásobník_Január 2023'!R171</f>
        <v>1</v>
      </c>
      <c r="G164" s="121">
        <f>'Zásobník_Január 2023'!U171</f>
        <v>0</v>
      </c>
      <c r="H164" s="122">
        <f>'Zásobník_Január 2023'!AS171</f>
        <v>0</v>
      </c>
      <c r="I164" s="122" t="str">
        <f>'Zásobník_Január 2023'!AT171</f>
        <v>C7</v>
      </c>
    </row>
    <row r="165" spans="1:9" ht="63.75" x14ac:dyDescent="0.2">
      <c r="A165" s="120" t="str">
        <f>'Zásobník_Január 2023'!A172</f>
        <v>SCD</v>
      </c>
      <c r="B165" s="124" t="str">
        <f>'Zásobník_Január 2023'!E172</f>
        <v>nová webstránka organizácie - IA: 41546</v>
      </c>
      <c r="C165" s="123" t="str">
        <f>'Zásobník_Január 2023'!N172</f>
        <v>08 Realizované</v>
      </c>
      <c r="D165" s="123" t="str">
        <f>'Zásobník_Január 2023'!O172</f>
        <v>kombinované</v>
      </c>
      <c r="E165" s="123" t="str">
        <f>'Zásobník_Január 2023'!P172</f>
        <v>doplniť z preddefinovaného (vysvetlivky a rady)</v>
      </c>
      <c r="F165" s="121">
        <f>'Zásobník_Január 2023'!R172</f>
        <v>0.76</v>
      </c>
      <c r="G165" s="121">
        <f>'Zásobník_Január 2023'!U172</f>
        <v>26352</v>
      </c>
      <c r="H165" s="122">
        <f>'Zásobník_Január 2023'!AS172</f>
        <v>0</v>
      </c>
      <c r="I165" s="122" t="str">
        <f>'Zásobník_Január 2023'!AT172</f>
        <v>D2</v>
      </c>
    </row>
    <row r="166" spans="1:9" ht="63.75" x14ac:dyDescent="0.2">
      <c r="A166" s="120" t="str">
        <f>'Zásobník_Január 2023'!A173</f>
        <v>RTVS</v>
      </c>
      <c r="B166" s="124" t="str">
        <f>'Zásobník_Január 2023'!E173</f>
        <v>Vozidlo ako Jednokamerový prenosový voz (JKPV CINEMA)</v>
      </c>
      <c r="C166" s="123" t="str">
        <f>'Zásobník_Január 2023'!N173</f>
        <v>01 Investičný zámer</v>
      </c>
      <c r="D166" s="123" t="str">
        <f>'Zásobník_Január 2023'!O173</f>
        <v>vlastné zdroje</v>
      </c>
      <c r="E166" s="123" t="str">
        <f>'Zásobník_Január 2023'!P173</f>
        <v>doplniť z preddefinovaného (vysvetlivky a rady)</v>
      </c>
      <c r="F166" s="121">
        <f>'Zásobník_Január 2023'!R173</f>
        <v>0</v>
      </c>
      <c r="G166" s="121">
        <f>'Zásobník_Január 2023'!U173</f>
        <v>0</v>
      </c>
      <c r="H166" s="122">
        <f>'Zásobník_Január 2023'!AS173</f>
        <v>0</v>
      </c>
      <c r="I166" s="122" t="str">
        <f>'Zásobník_Január 2023'!AT173</f>
        <v>C4</v>
      </c>
    </row>
    <row r="167" spans="1:9" ht="63.75" x14ac:dyDescent="0.2">
      <c r="A167" s="120" t="str">
        <f>'Zásobník_Január 2023'!A174</f>
        <v>KHB</v>
      </c>
      <c r="B167" s="124" t="str">
        <f>'Zásobník_Január 2023'!E174</f>
        <v>Webstránka Kunsthalle Bratislava</v>
      </c>
      <c r="C167" s="123" t="str">
        <f>'Zásobník_Január 2023'!N174</f>
        <v>08 Realizované</v>
      </c>
      <c r="D167" s="123" t="str">
        <f>'Zásobník_Január 2023'!O174</f>
        <v>štátny rozpočet</v>
      </c>
      <c r="E167" s="123" t="str">
        <f>'Zásobník_Január 2023'!P174</f>
        <v>doplniť z preddefinovaného (vysvetlivky a rady)</v>
      </c>
      <c r="F167" s="121">
        <f>'Zásobník_Január 2023'!R174</f>
        <v>1</v>
      </c>
      <c r="G167" s="121">
        <f>'Zásobník_Január 2023'!U174</f>
        <v>0</v>
      </c>
      <c r="H167" s="122">
        <f>'Zásobník_Január 2023'!AS174</f>
        <v>0</v>
      </c>
      <c r="I167" s="122" t="str">
        <f>'Zásobník_Január 2023'!AT174</f>
        <v>D2</v>
      </c>
    </row>
    <row r="168" spans="1:9" ht="63.75" x14ac:dyDescent="0.2">
      <c r="A168" s="120" t="str">
        <f>'Zásobník_Január 2023'!A175</f>
        <v>SNM</v>
      </c>
      <c r="B168" s="124" t="str">
        <f>'Zásobník_Január 2023'!E175</f>
        <v xml:space="preserve">Neznámi Rusíni (kolektívna monografia) </v>
      </c>
      <c r="C168" s="123" t="str">
        <f>'Zásobník_Január 2023'!N175</f>
        <v>01 Investičný zámer</v>
      </c>
      <c r="D168" s="123" t="str">
        <f>'Zásobník_Január 2023'!O175</f>
        <v>štátny rozpočet</v>
      </c>
      <c r="E168" s="123" t="str">
        <f>'Zásobník_Január 2023'!P175</f>
        <v>doplniť z preddefinovaného (vysvetlivky a rady)</v>
      </c>
      <c r="F168" s="121">
        <f>'Zásobník_Január 2023'!R175</f>
        <v>1</v>
      </c>
      <c r="G168" s="121">
        <f>'Zásobník_Január 2023'!U175</f>
        <v>0</v>
      </c>
      <c r="H168" s="122">
        <f>'Zásobník_Január 2023'!AS175</f>
        <v>0</v>
      </c>
      <c r="I168" s="122" t="str">
        <f>'Zásobník_Január 2023'!AT175</f>
        <v>F3</v>
      </c>
    </row>
    <row r="169" spans="1:9" ht="63.75" x14ac:dyDescent="0.2">
      <c r="A169" s="120" t="str">
        <f>'Zásobník_Január 2023'!A176</f>
        <v>SNM</v>
      </c>
      <c r="B169" s="124" t="str">
        <f>'Zásobník_Január 2023'!E176</f>
        <v xml:space="preserve">Rekonštrukcia SO 4546 Administratívnej budovy  na depozitár a sklad
- Múzeum holokaustu v Seredi </v>
      </c>
      <c r="C169" s="123" t="str">
        <f>'Zásobník_Január 2023'!N176</f>
        <v>04 Projektová dokumentácia k dispozícii - pre stavebné povolenie</v>
      </c>
      <c r="D169" s="123" t="str">
        <f>'Zásobník_Január 2023'!O176</f>
        <v>štátny rozpočet</v>
      </c>
      <c r="E169" s="123" t="str">
        <f>'Zásobník_Január 2023'!P176</f>
        <v>doplniť z preddefinovaného (vysvetlivky a rady)</v>
      </c>
      <c r="F169" s="121">
        <f>'Zásobník_Január 2023'!R176</f>
        <v>1</v>
      </c>
      <c r="G169" s="121">
        <f>'Zásobník_Január 2023'!U176</f>
        <v>0</v>
      </c>
      <c r="H169" s="122">
        <f>'Zásobník_Január 2023'!AS176</f>
        <v>1</v>
      </c>
      <c r="I169" s="122" t="str">
        <f>'Zásobník_Január 2023'!AT176</f>
        <v>B2</v>
      </c>
    </row>
    <row r="170" spans="1:9" ht="63.75" x14ac:dyDescent="0.2">
      <c r="A170" s="120" t="str">
        <f>'Zásobník_Január 2023'!A177</f>
        <v>SĽUK</v>
      </c>
      <c r="B170" s="124" t="str">
        <f>'Zásobník_Január 2023'!E177</f>
        <v>Rekonštrukcia ubytovne SĽUK-u</v>
      </c>
      <c r="C170" s="123" t="str">
        <f>'Zásobník_Január 2023'!N177</f>
        <v>01 Investičný zámer</v>
      </c>
      <c r="D170" s="123" t="str">
        <f>'Zásobník_Január 2023'!O177</f>
        <v>štátny rozpočet</v>
      </c>
      <c r="E170" s="123" t="str">
        <f>'Zásobník_Január 2023'!P177</f>
        <v>doplniť z preddefinovaného (vysvetlivky a rady)</v>
      </c>
      <c r="F170" s="121">
        <f>'Zásobník_Január 2023'!R177</f>
        <v>1</v>
      </c>
      <c r="G170" s="121">
        <f>'Zásobník_Január 2023'!U177</f>
        <v>0</v>
      </c>
      <c r="H170" s="122">
        <f>'Zásobník_Január 2023'!AS177</f>
        <v>0</v>
      </c>
      <c r="I170" s="122" t="str">
        <f>'Zásobník_Január 2023'!AT177</f>
        <v>B1</v>
      </c>
    </row>
    <row r="171" spans="1:9" ht="63.75" x14ac:dyDescent="0.2">
      <c r="A171" s="120" t="str">
        <f>'Zásobník_Január 2023'!A178</f>
        <v>ÚĽUV</v>
      </c>
      <c r="B171" s="124" t="str">
        <f>'Zásobník_Január 2023'!E178</f>
        <v>Vybavenie objektov ÚĽUV novými klimatizačnými jednotkami</v>
      </c>
      <c r="C171" s="123" t="str">
        <f>'Zásobník_Január 2023'!N178</f>
        <v>08 Realizované</v>
      </c>
      <c r="D171" s="123" t="str">
        <f>'Zásobník_Január 2023'!O178</f>
        <v>vlastné zdroje</v>
      </c>
      <c r="E171" s="123" t="str">
        <f>'Zásobník_Január 2023'!P178</f>
        <v>doplniť z preddefinovaného (vysvetlivky a rady)</v>
      </c>
      <c r="F171" s="121">
        <f>'Zásobník_Január 2023'!R178</f>
        <v>1</v>
      </c>
      <c r="G171" s="121">
        <f>'Zásobník_Január 2023'!U178</f>
        <v>19872</v>
      </c>
      <c r="H171" s="122">
        <f>'Zásobník_Január 2023'!AS178</f>
        <v>0</v>
      </c>
      <c r="I171" s="122" t="str">
        <f>'Zásobník_Január 2023'!AT178</f>
        <v>C6</v>
      </c>
    </row>
    <row r="172" spans="1:9" ht="63.75" x14ac:dyDescent="0.2">
      <c r="A172" s="120" t="str">
        <f>'Zásobník_Január 2023'!A179</f>
        <v>ÚĽUV</v>
      </c>
      <c r="B172" s="124" t="str">
        <f>'Zásobník_Január 2023'!E179</f>
        <v>Zabezpečenie objektov ÚĽUV kamerovým systémom</v>
      </c>
      <c r="C172" s="123" t="str">
        <f>'Zásobník_Január 2023'!N179</f>
        <v>01 Investičný zámer</v>
      </c>
      <c r="D172" s="123" t="str">
        <f>'Zásobník_Január 2023'!O179</f>
        <v>štátny rozpočet</v>
      </c>
      <c r="E172" s="123" t="str">
        <f>'Zásobník_Január 2023'!P179</f>
        <v>doplniť z preddefinovaného (vysvetlivky a rady)</v>
      </c>
      <c r="F172" s="121">
        <f>'Zásobník_Január 2023'!R179</f>
        <v>1</v>
      </c>
      <c r="G172" s="121">
        <f>'Zásobník_Január 2023'!U179</f>
        <v>0</v>
      </c>
      <c r="H172" s="122">
        <f>'Zásobník_Január 2023'!AS179</f>
        <v>0</v>
      </c>
      <c r="I172" s="122" t="str">
        <f>'Zásobník_Január 2023'!AT179</f>
        <v>C7</v>
      </c>
    </row>
    <row r="173" spans="1:9" ht="63.75" x14ac:dyDescent="0.2">
      <c r="A173" s="120" t="str">
        <f>'Zásobník_Január 2023'!A180</f>
        <v>ŠDKE</v>
      </c>
      <c r="B173" s="124" t="str">
        <f>'Zásobník_Január 2023'!E180</f>
        <v>Budova riaditeľstva a skúšobní - obnova audiovizuálneho zariadenia na veľkej baletnej sále</v>
      </c>
      <c r="C173" s="123" t="str">
        <f>'Zásobník_Január 2023'!N180</f>
        <v>01 Investičný zámer</v>
      </c>
      <c r="D173" s="123" t="str">
        <f>'Zásobník_Január 2023'!O180</f>
        <v>štátny rozpočet</v>
      </c>
      <c r="E173" s="123" t="str">
        <f>'Zásobník_Január 2023'!P180</f>
        <v>doplniť z preddefinovaného (vysvetlivky a rady)</v>
      </c>
      <c r="F173" s="121">
        <f>'Zásobník_Január 2023'!R180</f>
        <v>1</v>
      </c>
      <c r="G173" s="121">
        <f>'Zásobník_Január 2023'!U180</f>
        <v>0</v>
      </c>
      <c r="H173" s="122">
        <f>'Zásobník_Január 2023'!AS180</f>
        <v>0</v>
      </c>
      <c r="I173" s="122" t="str">
        <f>'Zásobník_Január 2023'!AT180</f>
        <v>C4</v>
      </c>
    </row>
    <row r="174" spans="1:9" ht="63.75" x14ac:dyDescent="0.2">
      <c r="A174" s="120" t="str">
        <f>'Zásobník_Január 2023'!A181</f>
        <v>PÚ SR</v>
      </c>
      <c r="B174" s="124" t="str">
        <f>'Zásobník_Január 2023'!E181</f>
        <v xml:space="preserve">Budova centrum Pamiatkový úrad  Bratislava </v>
      </c>
      <c r="C174" s="123" t="str">
        <f>'Zásobník_Január 2023'!N181</f>
        <v>01 Investičný zámer</v>
      </c>
      <c r="D174" s="123" t="str">
        <f>'Zásobník_Január 2023'!O181</f>
        <v>štátny rozpočet</v>
      </c>
      <c r="E174" s="123" t="str">
        <f>'Zásobník_Január 2023'!P181</f>
        <v>doplniť z preddefinovaného (vysvetlivky a rady)</v>
      </c>
      <c r="F174" s="121">
        <f>'Zásobník_Január 2023'!R181</f>
        <v>1</v>
      </c>
      <c r="G174" s="121">
        <f>'Zásobník_Január 2023'!U181</f>
        <v>0</v>
      </c>
      <c r="H174" s="122">
        <f>'Zásobník_Január 2023'!AS181</f>
        <v>0</v>
      </c>
      <c r="I174" s="122" t="str">
        <f>'Zásobník_Január 2023'!AT181</f>
        <v>B3</v>
      </c>
    </row>
    <row r="175" spans="1:9" ht="63.75" x14ac:dyDescent="0.2">
      <c r="A175" s="120" t="str">
        <f>'Zásobník_Január 2023'!A182</f>
        <v>PÚ SR</v>
      </c>
      <c r="B175" s="124" t="str">
        <f>'Zásobník_Január 2023'!E182</f>
        <v xml:space="preserve">Budova Amerického veľvyslanectva Hviezdoslavovo nám 5. </v>
      </c>
      <c r="C175" s="123" t="str">
        <f>'Zásobník_Január 2023'!N182</f>
        <v>07 V realizácii</v>
      </c>
      <c r="D175" s="123" t="str">
        <f>'Zásobník_Január 2023'!O182</f>
        <v>štátny rozpočet</v>
      </c>
      <c r="E175" s="123" t="str">
        <f>'Zásobník_Január 2023'!P182</f>
        <v>doplniť z preddefinovaného (vysvetlivky a rady)</v>
      </c>
      <c r="F175" s="121">
        <f>'Zásobník_Január 2023'!R182</f>
        <v>1</v>
      </c>
      <c r="G175" s="121">
        <f>'Zásobník_Január 2023'!U182</f>
        <v>0</v>
      </c>
      <c r="H175" s="122">
        <f>'Zásobník_Január 2023'!AS182</f>
        <v>0</v>
      </c>
      <c r="I175" s="122" t="str">
        <f>'Zásobník_Január 2023'!AT182</f>
        <v>B3</v>
      </c>
    </row>
    <row r="176" spans="1:9" ht="63.75" x14ac:dyDescent="0.2">
      <c r="A176" s="120" t="str">
        <f>'Zásobník_Január 2023'!A183</f>
        <v>SNM</v>
      </c>
      <c r="B176" s="124" t="str">
        <f>'Zásobník_Január 2023'!E183</f>
        <v>Obnova hradu Krásna Hôrka a revitalizácia bezprostredného okolia hradu</v>
      </c>
      <c r="C176" s="123" t="str">
        <f>'Zásobník_Január 2023'!N183</f>
        <v>04 Projektová dokumentácia k dispozícii - pre stavebné povolenie</v>
      </c>
      <c r="D176" s="123" t="str">
        <f>'Zásobník_Január 2023'!O183</f>
        <v>štátny rozpočet</v>
      </c>
      <c r="E176" s="123" t="str">
        <f>'Zásobník_Január 2023'!P183</f>
        <v>doplniť z preddefinovaného (vysvetlivky a rady)</v>
      </c>
      <c r="F176" s="121">
        <f>'Zásobník_Január 2023'!R183</f>
        <v>1</v>
      </c>
      <c r="G176" s="121">
        <f>'Zásobník_Január 2023'!U183</f>
        <v>650000</v>
      </c>
      <c r="H176" s="122">
        <f>'Zásobník_Január 2023'!AS183</f>
        <v>1</v>
      </c>
      <c r="I176" s="122" t="str">
        <f>'Zásobník_Január 2023'!AT183</f>
        <v>B1</v>
      </c>
    </row>
    <row r="177" spans="1:9" ht="63.75" x14ac:dyDescent="0.2">
      <c r="A177" s="120" t="str">
        <f>'Zásobník_Január 2023'!A184</f>
        <v>ŠKO ZI</v>
      </c>
      <c r="B177" s="124" t="str">
        <f>'Zásobník_Január 2023'!E184</f>
        <v>Pravidelná obnova hudobných nástrojov</v>
      </c>
      <c r="C177" s="123" t="str">
        <f>'Zásobník_Január 2023'!N184</f>
        <v>01 Investičný zámer</v>
      </c>
      <c r="D177" s="123" t="str">
        <f>'Zásobník_Január 2023'!O184</f>
        <v>štátny rozpočet</v>
      </c>
      <c r="E177" s="123" t="str">
        <f>'Zásobník_Január 2023'!P184</f>
        <v>doplniť z preddefinovaného (vysvetlivky a rady)</v>
      </c>
      <c r="F177" s="121">
        <f>'Zásobník_Január 2023'!R184</f>
        <v>1</v>
      </c>
      <c r="G177" s="121">
        <f>'Zásobník_Január 2023'!U184</f>
        <v>0</v>
      </c>
      <c r="H177" s="122">
        <f>'Zásobník_Január 2023'!AS184</f>
        <v>0</v>
      </c>
      <c r="I177" s="122" t="str">
        <f>'Zásobník_Január 2023'!AT184</f>
        <v>E1</v>
      </c>
    </row>
    <row r="178" spans="1:9" ht="63.75" x14ac:dyDescent="0.2">
      <c r="A178" s="120" t="str">
        <f>'Zásobník_Január 2023'!A185</f>
        <v>SNM</v>
      </c>
      <c r="B178" s="124" t="str">
        <f>'Zásobník_Január 2023'!E185</f>
        <v>Komplexná stavebná obnova Meastského opevnenia Bojnice</v>
      </c>
      <c r="C178" s="123" t="str">
        <f>'Zásobník_Január 2023'!N185</f>
        <v>01 Investičný zámer</v>
      </c>
      <c r="D178" s="123" t="str">
        <f>'Zásobník_Január 2023'!O185</f>
        <v>štátny rozpočet</v>
      </c>
      <c r="E178" s="123" t="str">
        <f>'Zásobník_Január 2023'!P185</f>
        <v>doplniť z preddefinovaného (vysvetlivky a rady)</v>
      </c>
      <c r="F178" s="121">
        <f>'Zásobník_Január 2023'!R185</f>
        <v>1</v>
      </c>
      <c r="G178" s="121">
        <f>'Zásobník_Január 2023'!U185</f>
        <v>0</v>
      </c>
      <c r="H178" s="122">
        <f>'Zásobník_Január 2023'!AS185</f>
        <v>1</v>
      </c>
      <c r="I178" s="122" t="str">
        <f>'Zásobník_Január 2023'!AT185</f>
        <v>B1</v>
      </c>
    </row>
    <row r="179" spans="1:9" ht="63.75" x14ac:dyDescent="0.2">
      <c r="A179" s="120" t="str">
        <f>'Zásobník_Január 2023'!A186</f>
        <v>SF</v>
      </c>
      <c r="B179" s="124" t="str">
        <f>'Zásobník_Január 2023'!E186</f>
        <v>Obnova nástrojového vybavenia</v>
      </c>
      <c r="C179" s="123" t="str">
        <f>'Zásobník_Január 2023'!N186</f>
        <v>01 Investičný zámer</v>
      </c>
      <c r="D179" s="123" t="str">
        <f>'Zásobník_Január 2023'!O186</f>
        <v>štátny rozpočet</v>
      </c>
      <c r="E179" s="123" t="str">
        <f>'Zásobník_Január 2023'!P186</f>
        <v>doplniť z preddefinovaného (vysvetlivky a rady)</v>
      </c>
      <c r="F179" s="121">
        <f>'Zásobník_Január 2023'!R186</f>
        <v>1</v>
      </c>
      <c r="G179" s="121">
        <f>'Zásobník_Január 2023'!U186</f>
        <v>0</v>
      </c>
      <c r="H179" s="122">
        <f>'Zásobník_Január 2023'!AS186</f>
        <v>0</v>
      </c>
      <c r="I179" s="122" t="str">
        <f>'Zásobník_Január 2023'!AT186</f>
        <v>E1</v>
      </c>
    </row>
    <row r="180" spans="1:9" ht="63.75" x14ac:dyDescent="0.2">
      <c r="A180" s="120" t="str">
        <f>'Zásobník_Január 2023'!A187</f>
        <v>SNM</v>
      </c>
      <c r="B180" s="124" t="str">
        <f>'Zásobník_Január 2023'!E187</f>
        <v xml:space="preserve">Obnova parku a kaštieľa Betliar </v>
      </c>
      <c r="C180" s="123" t="str">
        <f>'Zásobník_Január 2023'!N187</f>
        <v>01 Investičný zámer</v>
      </c>
      <c r="D180" s="123" t="str">
        <f>'Zásobník_Január 2023'!O187</f>
        <v>kombinované</v>
      </c>
      <c r="E180" s="123" t="str">
        <f>'Zásobník_Január 2023'!P187</f>
        <v>doplniť z preddefinovaného (vysvetlivky a rady)</v>
      </c>
      <c r="F180" s="121">
        <f>'Zásobník_Január 2023'!R187</f>
        <v>0.3</v>
      </c>
      <c r="G180" s="121">
        <f>'Zásobník_Január 2023'!U187</f>
        <v>0</v>
      </c>
      <c r="H180" s="122">
        <f>'Zásobník_Január 2023'!AS187</f>
        <v>1</v>
      </c>
      <c r="I180" s="122" t="str">
        <f>'Zásobník_Január 2023'!AT187</f>
        <v>B5</v>
      </c>
    </row>
    <row r="181" spans="1:9" ht="63.75" x14ac:dyDescent="0.2">
      <c r="A181" s="120" t="str">
        <f>'Zásobník_Január 2023'!A188</f>
        <v>ŠVK PO</v>
      </c>
      <c r="B181" s="124" t="str">
        <f>'Zásobník_Január 2023'!E188</f>
        <v>Obnova HW základne portálu ŠVK</v>
      </c>
      <c r="C181" s="123" t="str">
        <f>'Zásobník_Január 2023'!N188</f>
        <v>01 Investičný zámer</v>
      </c>
      <c r="D181" s="123" t="str">
        <f>'Zásobník_Január 2023'!O188</f>
        <v>štátny rozpočet</v>
      </c>
      <c r="E181" s="123" t="str">
        <f>'Zásobník_Január 2023'!P188</f>
        <v>doplniť z preddefinovaného (vysvetlivky a rady)</v>
      </c>
      <c r="F181" s="121">
        <f>'Zásobník_Január 2023'!R188</f>
        <v>1</v>
      </c>
      <c r="G181" s="121">
        <f>'Zásobník_Január 2023'!U188</f>
        <v>0</v>
      </c>
      <c r="H181" s="122">
        <f>'Zásobník_Január 2023'!AS188</f>
        <v>0</v>
      </c>
      <c r="I181" s="122" t="str">
        <f>'Zásobník_Január 2023'!AT188</f>
        <v>D2</v>
      </c>
    </row>
    <row r="182" spans="1:9" ht="63.75" x14ac:dyDescent="0.2">
      <c r="A182" s="120" t="str">
        <f>'Zásobník_Január 2023'!A189</f>
        <v>SNM</v>
      </c>
      <c r="B182" s="124" t="str">
        <f>'Zásobník_Január 2023'!E189</f>
        <v>Obnova barokového kaštieľa na hrade Modrý Kameň</v>
      </c>
      <c r="C182" s="123" t="str">
        <f>'Zásobník_Január 2023'!N189</f>
        <v>07 V realizácii</v>
      </c>
      <c r="D182" s="123" t="str">
        <f>'Zásobník_Január 2023'!O189</f>
        <v>zahraničné fondy</v>
      </c>
      <c r="E182" s="123" t="str">
        <f>'Zásobník_Január 2023'!P189</f>
        <v>doplniť z preddefinovaného (vysvetlivky a rady)</v>
      </c>
      <c r="F182" s="121">
        <f>'Zásobník_Január 2023'!R189</f>
        <v>0.15</v>
      </c>
      <c r="G182" s="121">
        <f>'Zásobník_Január 2023'!U189</f>
        <v>34596</v>
      </c>
      <c r="H182" s="122">
        <f>'Zásobník_Január 2023'!AS189</f>
        <v>0</v>
      </c>
      <c r="I182" s="122" t="str">
        <f>'Zásobník_Január 2023'!AT189</f>
        <v>B1</v>
      </c>
    </row>
    <row r="183" spans="1:9" ht="63.75" x14ac:dyDescent="0.2">
      <c r="A183" s="120" t="str">
        <f>'Zásobník_Január 2023'!A190</f>
        <v xml:space="preserve">ŠO </v>
      </c>
      <c r="B183" s="124" t="str">
        <f>'Zásobník_Január 2023'!E190</f>
        <v>Obnova a doplnenie šijacieho parku - pánska a dámska krajčírska dielňa</v>
      </c>
      <c r="C183" s="123" t="str">
        <f>'Zásobník_Január 2023'!N190</f>
        <v>07 V realizácii</v>
      </c>
      <c r="D183" s="123" t="str">
        <f>'Zásobník_Január 2023'!O190</f>
        <v>štátny rozpočet</v>
      </c>
      <c r="E183" s="123" t="str">
        <f>'Zásobník_Január 2023'!P190</f>
        <v>doplniť z preddefinovaného (vysvetlivky a rady)</v>
      </c>
      <c r="F183" s="121">
        <f>'Zásobník_Január 2023'!R190</f>
        <v>1</v>
      </c>
      <c r="G183" s="121">
        <f>'Zásobník_Január 2023'!U190</f>
        <v>2040</v>
      </c>
      <c r="H183" s="122">
        <f>'Zásobník_Január 2023'!AS190</f>
        <v>0</v>
      </c>
      <c r="I183" s="122" t="str">
        <f>'Zásobník_Január 2023'!AT190</f>
        <v>C91</v>
      </c>
    </row>
    <row r="184" spans="1:9" ht="63.75" x14ac:dyDescent="0.2">
      <c r="A184" s="120" t="str">
        <f>'Zásobník_Január 2023'!A191</f>
        <v>MK SR</v>
      </c>
      <c r="B184" s="124" t="str">
        <f>'Zásobník_Január 2023'!E191</f>
        <v>Obnova HW pre potreby digitalizácie kultúrneho dedičstva</v>
      </c>
      <c r="C184" s="123" t="str">
        <f>'Zásobník_Január 2023'!N191</f>
        <v>02 Analýza / podkladová štúdia k investičnému zámeru</v>
      </c>
      <c r="D184" s="123" t="str">
        <f>'Zásobník_Január 2023'!O191</f>
        <v>štátny rozpočet</v>
      </c>
      <c r="E184" s="123" t="str">
        <f>'Zásobník_Január 2023'!P191</f>
        <v>doplniť z preddefinovaného (vysvetlivky a rady)</v>
      </c>
      <c r="F184" s="121">
        <f>'Zásobník_Január 2023'!R191</f>
        <v>1</v>
      </c>
      <c r="G184" s="121">
        <f>'Zásobník_Január 2023'!U191</f>
        <v>0</v>
      </c>
      <c r="H184" s="122">
        <f>'Zásobník_Január 2023'!AS191</f>
        <v>1</v>
      </c>
      <c r="I184" s="122" t="str">
        <f>'Zásobník_Január 2023'!AT191</f>
        <v>D2</v>
      </c>
    </row>
    <row r="185" spans="1:9" ht="63.75" x14ac:dyDescent="0.2">
      <c r="A185" s="120" t="str">
        <f>'Zásobník_Január 2023'!A192</f>
        <v>RTVS</v>
      </c>
      <c r="B185" s="124" t="str">
        <f>'Zásobník_Január 2023'!E192</f>
        <v>Obmena technológie v Dabingovom štúdiu č. 1 v televíznom regionálnom štúdiu v Banskej Bystrici</v>
      </c>
      <c r="C185" s="123" t="str">
        <f>'Zásobník_Január 2023'!N192</f>
        <v>01 Investičný zámer</v>
      </c>
      <c r="D185" s="123" t="str">
        <f>'Zásobník_Január 2023'!O192</f>
        <v>vlastné zdroje</v>
      </c>
      <c r="E185" s="123" t="str">
        <f>'Zásobník_Január 2023'!P192</f>
        <v>doplniť z preddefinovaného (vysvetlivky a rady)</v>
      </c>
      <c r="F185" s="121">
        <f>'Zásobník_Január 2023'!R192</f>
        <v>0</v>
      </c>
      <c r="G185" s="121">
        <f>'Zásobník_Január 2023'!U192</f>
        <v>0</v>
      </c>
      <c r="H185" s="122">
        <f>'Zásobník_Január 2023'!AS192</f>
        <v>0</v>
      </c>
      <c r="I185" s="122" t="str">
        <f>'Zásobník_Január 2023'!AT192</f>
        <v>C4</v>
      </c>
    </row>
    <row r="186" spans="1:9" ht="63.75" x14ac:dyDescent="0.2">
      <c r="A186" s="120" t="str">
        <f>'Zásobník_Január 2023'!A193</f>
        <v>ŠDKE</v>
      </c>
      <c r="B186" s="124" t="str">
        <f>'Zásobník_Január 2023'!E193</f>
        <v>Obnova NKP - historickej budovy divadla ŠDKE, II. Etapa</v>
      </c>
      <c r="C186" s="123" t="str">
        <f>'Zásobník_Január 2023'!N193</f>
        <v>01 Investičný zámer</v>
      </c>
      <c r="D186" s="123" t="str">
        <f>'Zásobník_Január 2023'!O193</f>
        <v>kombinované</v>
      </c>
      <c r="E186" s="123" t="str">
        <f>'Zásobník_Január 2023'!P193</f>
        <v>doplniť z preddefinovaného (vysvetlivky a rady)</v>
      </c>
      <c r="F186" s="121">
        <f>'Zásobník_Január 2023'!R193</f>
        <v>0.98429999999999995</v>
      </c>
      <c r="G186" s="121">
        <f>'Zásobník_Január 2023'!U193</f>
        <v>0</v>
      </c>
      <c r="H186" s="122">
        <f>'Zásobník_Január 2023'!AS193</f>
        <v>1</v>
      </c>
      <c r="I186" s="122" t="str">
        <f>'Zásobník_Január 2023'!AT193</f>
        <v>B3</v>
      </c>
    </row>
    <row r="187" spans="1:9" ht="63.75" x14ac:dyDescent="0.2">
      <c r="A187" s="120" t="str">
        <f>'Zásobník_Január 2023'!A194</f>
        <v>TASR</v>
      </c>
      <c r="B187" s="124" t="str">
        <f>'Zásobník_Január 2023'!E194</f>
        <v>Obnova serverovej techniky</v>
      </c>
      <c r="C187" s="123" t="str">
        <f>'Zásobník_Január 2023'!N194</f>
        <v>01 Investičný zámer</v>
      </c>
      <c r="D187" s="123" t="str">
        <f>'Zásobník_Január 2023'!O194</f>
        <v>štátny rozpočet</v>
      </c>
      <c r="E187" s="123" t="str">
        <f>'Zásobník_Január 2023'!P194</f>
        <v>doplniť z preddefinovaného (vysvetlivky a rady)</v>
      </c>
      <c r="F187" s="121">
        <f>'Zásobník_Január 2023'!R194</f>
        <v>1</v>
      </c>
      <c r="G187" s="121">
        <f>'Zásobník_Január 2023'!U194</f>
        <v>0</v>
      </c>
      <c r="H187" s="122">
        <f>'Zásobník_Január 2023'!AS194</f>
        <v>0</v>
      </c>
      <c r="I187" s="122" t="str">
        <f>'Zásobník_Január 2023'!AT194</f>
        <v>D1</v>
      </c>
    </row>
    <row r="188" spans="1:9" ht="63.75" x14ac:dyDescent="0.2">
      <c r="A188" s="120" t="str">
        <f>'Zásobník_Január 2023'!A195</f>
        <v>SNM</v>
      </c>
      <c r="B188" s="124" t="str">
        <f>'Zásobník_Január 2023'!E195</f>
        <v>Revitalizácia technického vybavenia konzervátorských dielní SNM-AM v Bratislave</v>
      </c>
      <c r="C188" s="123" t="str">
        <f>'Zásobník_Január 2023'!N195</f>
        <v>01 Investičný zámer</v>
      </c>
      <c r="D188" s="123" t="str">
        <f>'Zásobník_Január 2023'!O195</f>
        <v>štátny rozpočet</v>
      </c>
      <c r="E188" s="123" t="str">
        <f>'Zásobník_Január 2023'!P195</f>
        <v>doplniť z preddefinovaného (vysvetlivky a rady)</v>
      </c>
      <c r="F188" s="121">
        <f>'Zásobník_Január 2023'!R195</f>
        <v>1</v>
      </c>
      <c r="G188" s="121">
        <f>'Zásobník_Január 2023'!U195</f>
        <v>0</v>
      </c>
      <c r="H188" s="122">
        <f>'Zásobník_Január 2023'!AS195</f>
        <v>0</v>
      </c>
      <c r="I188" s="122" t="str">
        <f>'Zásobník_Január 2023'!AT195</f>
        <v>C91</v>
      </c>
    </row>
    <row r="189" spans="1:9" ht="63.75" x14ac:dyDescent="0.2">
      <c r="A189" s="120" t="str">
        <f>'Zásobník_Január 2023'!A196</f>
        <v>ŠDKE</v>
      </c>
      <c r="B189" s="124" t="str">
        <f>'Zásobník_Január 2023'!E196</f>
        <v>Budova riaditeľstva a skúšobní - obnova sociálnych zariadení WC muži a ženy</v>
      </c>
      <c r="C189" s="123" t="str">
        <f>'Zásobník_Január 2023'!N196</f>
        <v>01 Investičný zámer</v>
      </c>
      <c r="D189" s="123" t="str">
        <f>'Zásobník_Január 2023'!O196</f>
        <v>štátny rozpočet</v>
      </c>
      <c r="E189" s="123" t="str">
        <f>'Zásobník_Január 2023'!P196</f>
        <v>doplniť z preddefinovaného (vysvetlivky a rady)</v>
      </c>
      <c r="F189" s="121">
        <f>'Zásobník_Január 2023'!R196</f>
        <v>1</v>
      </c>
      <c r="G189" s="121">
        <f>'Zásobník_Január 2023'!U196</f>
        <v>0</v>
      </c>
      <c r="H189" s="122">
        <f>'Zásobník_Január 2023'!AS196</f>
        <v>0</v>
      </c>
      <c r="I189" s="122" t="str">
        <f>'Zásobník_Január 2023'!AT196</f>
        <v>0</v>
      </c>
    </row>
    <row r="190" spans="1:9" ht="63.75" x14ac:dyDescent="0.2">
      <c r="A190" s="120" t="str">
        <f>'Zásobník_Január 2023'!A197</f>
        <v>ŠDKE</v>
      </c>
      <c r="B190" s="124" t="str">
        <f>'Zásobník_Január 2023'!E197</f>
        <v xml:space="preserve">Objekty skladov a dielní - obnova strojového vybavenia /formátovacia píla, stojanová vŕtačka a zvárací agregát/ </v>
      </c>
      <c r="C190" s="123" t="str">
        <f>'Zásobník_Január 2023'!N197</f>
        <v>01 Investičný zámer</v>
      </c>
      <c r="D190" s="123" t="str">
        <f>'Zásobník_Január 2023'!O197</f>
        <v>štátny rozpočet</v>
      </c>
      <c r="E190" s="123" t="str">
        <f>'Zásobník_Január 2023'!P197</f>
        <v>doplniť z preddefinovaného (vysvetlivky a rady)</v>
      </c>
      <c r="F190" s="121">
        <f>'Zásobník_Január 2023'!R197</f>
        <v>1</v>
      </c>
      <c r="G190" s="121">
        <f>'Zásobník_Január 2023'!U197</f>
        <v>0</v>
      </c>
      <c r="H190" s="122">
        <f>'Zásobník_Január 2023'!AS197</f>
        <v>0</v>
      </c>
      <c r="I190" s="122" t="str">
        <f>'Zásobník_Január 2023'!AT197</f>
        <v>C1</v>
      </c>
    </row>
    <row r="191" spans="1:9" ht="63.75" x14ac:dyDescent="0.2">
      <c r="A191" s="120" t="str">
        <f>'Zásobník_Január 2023'!A198</f>
        <v>SĽUK</v>
      </c>
      <c r="B191" s="124" t="str">
        <f>'Zásobník_Január 2023'!E198</f>
        <v>Obnova vozového parku SĽUK - kúpa autobusu</v>
      </c>
      <c r="C191" s="123" t="str">
        <f>'Zásobník_Január 2023'!N198</f>
        <v>01 Investičný zámer</v>
      </c>
      <c r="D191" s="123" t="str">
        <f>'Zásobník_Január 2023'!O198</f>
        <v>štátny rozpočet</v>
      </c>
      <c r="E191" s="123" t="str">
        <f>'Zásobník_Január 2023'!P198</f>
        <v>doplniť z preddefinovaného (vysvetlivky a rady)</v>
      </c>
      <c r="F191" s="121">
        <f>'Zásobník_Január 2023'!R198</f>
        <v>1</v>
      </c>
      <c r="G191" s="121">
        <f>'Zásobník_Január 2023'!U198</f>
        <v>0</v>
      </c>
      <c r="H191" s="122">
        <f>'Zásobník_Január 2023'!AS198</f>
        <v>0</v>
      </c>
      <c r="I191" s="122" t="str">
        <f>'Zásobník_Január 2023'!AT198</f>
        <v>C90</v>
      </c>
    </row>
    <row r="192" spans="1:9" ht="63.75" x14ac:dyDescent="0.2">
      <c r="A192" s="120" t="str">
        <f>'Zásobník_Január 2023'!A200</f>
        <v>SND</v>
      </c>
      <c r="B192" s="124" t="str">
        <f>'Zásobník_Január 2023'!E200</f>
        <v xml:space="preserve">Univerzálny čistiaci stroj  na údržbu vonkajších plôch - Multifunkčný malotraktor pre údržbu NB SND a UDD </v>
      </c>
      <c r="C192" s="123" t="str">
        <f>'Zásobník_Január 2023'!N200</f>
        <v>08 Realizované</v>
      </c>
      <c r="D192" s="123" t="str">
        <f>'Zásobník_Január 2023'!O200</f>
        <v>štátny rozpočet</v>
      </c>
      <c r="E192" s="123" t="str">
        <f>'Zásobník_Január 2023'!P200</f>
        <v>doplniť z preddefinovaného (vysvetlivky a rady)</v>
      </c>
      <c r="F192" s="121">
        <f>'Zásobník_Január 2023'!R200</f>
        <v>1</v>
      </c>
      <c r="G192" s="121">
        <f>'Zásobník_Január 2023'!U200</f>
        <v>30000</v>
      </c>
      <c r="H192" s="122">
        <f>'Zásobník_Január 2023'!AS200</f>
        <v>0</v>
      </c>
      <c r="I192" s="122" t="str">
        <f>'Zásobník_Január 2023'!AT200</f>
        <v>C9</v>
      </c>
    </row>
    <row r="193" spans="1:9" ht="63.75" x14ac:dyDescent="0.2">
      <c r="A193" s="120" t="str">
        <f>'Zásobník_Január 2023'!A201</f>
        <v>SNM</v>
      </c>
      <c r="B193" s="124" t="str">
        <f>'Zásobník_Január 2023'!E201</f>
        <v xml:space="preserve">Výstavba nového depozitára SNM </v>
      </c>
      <c r="C193" s="123" t="str">
        <f>'Zásobník_Január 2023'!N201</f>
        <v>01 Investičný zámer</v>
      </c>
      <c r="D193" s="123" t="str">
        <f>'Zásobník_Január 2023'!O201</f>
        <v>štátny rozpočet</v>
      </c>
      <c r="E193" s="123" t="str">
        <f>'Zásobník_Január 2023'!P201</f>
        <v>doplniť z preddefinovaného (vysvetlivky a rady)</v>
      </c>
      <c r="F193" s="121">
        <f>'Zásobník_Január 2023'!R201</f>
        <v>1</v>
      </c>
      <c r="G193" s="121">
        <f>'Zásobník_Január 2023'!U201</f>
        <v>0</v>
      </c>
      <c r="H193" s="122">
        <f>'Zásobník_Január 2023'!AS201</f>
        <v>1</v>
      </c>
      <c r="I193" s="122" t="str">
        <f>'Zásobník_Január 2023'!AT201</f>
        <v>A2</v>
      </c>
    </row>
    <row r="194" spans="1:9" ht="63.75" x14ac:dyDescent="0.2">
      <c r="A194" s="120" t="str">
        <f>'Zásobník_Január 2023'!A202</f>
        <v>ŠFK</v>
      </c>
      <c r="B194" s="124" t="str">
        <f>'Zásobník_Január 2023'!E202</f>
        <v>Odkúpenie a rekonštrukcia priestorov administratívnej budovy ŠFK</v>
      </c>
      <c r="C194" s="123" t="str">
        <f>'Zásobník_Január 2023'!N202</f>
        <v>01 Investičný zámer</v>
      </c>
      <c r="D194" s="123" t="str">
        <f>'Zásobník_Január 2023'!O202</f>
        <v>štátny rozpočet</v>
      </c>
      <c r="E194" s="123" t="str">
        <f>'Zásobník_Január 2023'!P202</f>
        <v>doplniť z preddefinovaného (vysvetlivky a rady)</v>
      </c>
      <c r="F194" s="121">
        <f>'Zásobník_Január 2023'!R202</f>
        <v>1</v>
      </c>
      <c r="G194" s="121">
        <f>'Zásobník_Január 2023'!U202</f>
        <v>0</v>
      </c>
      <c r="H194" s="122">
        <f>'Zásobník_Január 2023'!AS202</f>
        <v>0</v>
      </c>
      <c r="I194" s="122" t="str">
        <f>'Zásobník_Január 2023'!AT202</f>
        <v>A1</v>
      </c>
    </row>
    <row r="195" spans="1:9" ht="63.75" x14ac:dyDescent="0.2">
      <c r="A195" s="120" t="str">
        <f>'Zásobník_Január 2023'!A203</f>
        <v>ŠFK</v>
      </c>
      <c r="B195" s="124" t="str">
        <f>'Zásobník_Január 2023'!E203</f>
        <v>Kúpa budovy - sídla ŠFK (Dom umenia)</v>
      </c>
      <c r="C195" s="123" t="str">
        <f>'Zásobník_Január 2023'!N203</f>
        <v>01 Investičný zámer</v>
      </c>
      <c r="D195" s="123" t="str">
        <f>'Zásobník_Január 2023'!O203</f>
        <v>štátny rozpočet</v>
      </c>
      <c r="E195" s="123" t="str">
        <f>'Zásobník_Január 2023'!P203</f>
        <v>doplniť z preddefinovaného (vysvetlivky a rady)</v>
      </c>
      <c r="F195" s="121">
        <f>'Zásobník_Január 2023'!R203</f>
        <v>1</v>
      </c>
      <c r="G195" s="121">
        <f>'Zásobník_Január 2023'!U203</f>
        <v>0</v>
      </c>
      <c r="H195" s="122">
        <f>'Zásobník_Január 2023'!AS203</f>
        <v>1</v>
      </c>
      <c r="I195" s="122" t="str">
        <f>'Zásobník_Január 2023'!AT203</f>
        <v>A1</v>
      </c>
    </row>
    <row r="196" spans="1:9" ht="63.75" x14ac:dyDescent="0.2">
      <c r="A196" s="120" t="str">
        <f>'Zásobník_Január 2023'!A204</f>
        <v>SNM</v>
      </c>
      <c r="B196" s="124" t="str">
        <f>'Zásobník_Január 2023'!E204</f>
        <v>Celková rekonštrukcia II. budovy Slovenského národného múzea v Martine - etnografické múzeum</v>
      </c>
      <c r="C196" s="123" t="str">
        <f>'Zásobník_Január 2023'!N204</f>
        <v>01 Investičný zámer</v>
      </c>
      <c r="D196" s="123" t="str">
        <f>'Zásobník_Január 2023'!O204</f>
        <v>kombinované</v>
      </c>
      <c r="E196" s="123" t="str">
        <f>'Zásobník_Január 2023'!P204</f>
        <v>doplniť z preddefinovaného (vysvetlivky a rady)</v>
      </c>
      <c r="F196" s="121">
        <f>'Zásobník_Január 2023'!R204</f>
        <v>1</v>
      </c>
      <c r="G196" s="121">
        <f>'Zásobník_Január 2023'!U204</f>
        <v>0</v>
      </c>
      <c r="H196" s="122">
        <f>'Zásobník_Január 2023'!AS204</f>
        <v>1</v>
      </c>
      <c r="I196" s="122" t="str">
        <f>'Zásobník_Január 2023'!AT204</f>
        <v>B1</v>
      </c>
    </row>
    <row r="197" spans="1:9" ht="63.75" x14ac:dyDescent="0.2">
      <c r="A197" s="120" t="str">
        <f>'Zásobník_Január 2023'!A205</f>
        <v>ŠVK BB</v>
      </c>
      <c r="B197" s="124" t="str">
        <f>'Zásobník_Január 2023'!E205</f>
        <v>Rekonštrukcia NKP Penov dom pre expozíciu tradičného bábkového divadla.</v>
      </c>
      <c r="C197" s="123" t="str">
        <f>'Zásobník_Január 2023'!N205</f>
        <v>02 Analýza / podkladová štúdia k investičnému zámeru</v>
      </c>
      <c r="D197" s="123" t="str">
        <f>'Zásobník_Január 2023'!O205</f>
        <v>kombinované</v>
      </c>
      <c r="E197" s="123" t="str">
        <f>'Zásobník_Január 2023'!P205</f>
        <v>doplniť z preddefinovaného (vysvetlivky a rady)</v>
      </c>
      <c r="F197" s="121">
        <f>'Zásobník_Január 2023'!R205</f>
        <v>1</v>
      </c>
      <c r="G197" s="121">
        <f>'Zásobník_Január 2023'!U205</f>
        <v>0</v>
      </c>
      <c r="H197" s="122">
        <f>'Zásobník_Január 2023'!AS205</f>
        <v>0</v>
      </c>
      <c r="I197" s="122" t="str">
        <f>'Zásobník_Január 2023'!AT205</f>
        <v>B3</v>
      </c>
    </row>
    <row r="198" spans="1:9" ht="63.75" x14ac:dyDescent="0.2">
      <c r="A198" s="120" t="str">
        <f>'Zásobník_Január 2023'!A206</f>
        <v>SNM</v>
      </c>
      <c r="B198" s="124" t="str">
        <f>'Zásobník_Január 2023'!E206</f>
        <v>Rekonštrukcia budovy múzea vo Vrútkach</v>
      </c>
      <c r="C198" s="123" t="str">
        <f>'Zásobník_Január 2023'!N206</f>
        <v>01 Investičný zámer</v>
      </c>
      <c r="D198" s="123" t="str">
        <f>'Zásobník_Január 2023'!O206</f>
        <v>štátny rozpočet</v>
      </c>
      <c r="E198" s="123" t="str">
        <f>'Zásobník_Január 2023'!P206</f>
        <v>doplniť z preddefinovaného (vysvetlivky a rady)</v>
      </c>
      <c r="F198" s="121">
        <f>'Zásobník_Január 2023'!R206</f>
        <v>1</v>
      </c>
      <c r="G198" s="121">
        <f>'Zásobník_Január 2023'!U206</f>
        <v>0</v>
      </c>
      <c r="H198" s="122">
        <f>'Zásobník_Január 2023'!AS206</f>
        <v>1</v>
      </c>
      <c r="I198" s="122" t="str">
        <f>'Zásobník_Január 2023'!AT206</f>
        <v>B1</v>
      </c>
    </row>
    <row r="199" spans="1:9" ht="63.75" x14ac:dyDescent="0.2">
      <c r="A199" s="120" t="str">
        <f>'Zásobník_Január 2023'!A207</f>
        <v>SNM</v>
      </c>
      <c r="B199" s="124" t="str">
        <f>'Zásobník_Január 2023'!E207</f>
        <v>Sídelná budova SNM Bratislava
(jedná sa o komplexnú obnovu budovy, ktorá je národnou kultúrnou pamiatkou)</v>
      </c>
      <c r="C199" s="123" t="str">
        <f>'Zásobník_Január 2023'!N207</f>
        <v>01 Investičný zámer</v>
      </c>
      <c r="D199" s="123" t="str">
        <f>'Zásobník_Január 2023'!O207</f>
        <v>štátny rozpočet</v>
      </c>
      <c r="E199" s="123" t="str">
        <f>'Zásobník_Január 2023'!P207</f>
        <v>doplniť z preddefinovaného (vysvetlivky a rady)</v>
      </c>
      <c r="F199" s="121">
        <f>'Zásobník_Január 2023'!R207</f>
        <v>1</v>
      </c>
      <c r="G199" s="121">
        <f>'Zásobník_Január 2023'!U207</f>
        <v>0</v>
      </c>
      <c r="H199" s="122">
        <f>'Zásobník_Január 2023'!AS207</f>
        <v>1</v>
      </c>
      <c r="I199" s="122" t="str">
        <f>'Zásobník_Január 2023'!AT207</f>
        <v>B1</v>
      </c>
    </row>
    <row r="200" spans="1:9" ht="63.75" x14ac:dyDescent="0.2">
      <c r="A200" s="120" t="str">
        <f>'Zásobník_Január 2023'!A208</f>
        <v>STM</v>
      </c>
      <c r="B200" s="124" t="str">
        <f>'Zásobník_Január 2023'!E208</f>
        <v>Obnova parku a oplotenia Kaštieľa Budimír</v>
      </c>
      <c r="C200" s="123" t="str">
        <f>'Zásobník_Január 2023'!N208</f>
        <v>04 Projektová dokumentácia k dispozícii - pre stavebné povolenie</v>
      </c>
      <c r="D200" s="123" t="str">
        <f>'Zásobník_Január 2023'!O208</f>
        <v>štátny rozpočet</v>
      </c>
      <c r="E200" s="123" t="str">
        <f>'Zásobník_Január 2023'!P208</f>
        <v>doplniť z preddefinovaného (vysvetlivky a rady)</v>
      </c>
      <c r="F200" s="121">
        <f>'Zásobník_Január 2023'!R208</f>
        <v>1</v>
      </c>
      <c r="G200" s="121">
        <f>'Zásobník_Január 2023'!U208</f>
        <v>0</v>
      </c>
      <c r="H200" s="122">
        <f>'Zásobník_Január 2023'!AS208</f>
        <v>0</v>
      </c>
      <c r="I200" s="122" t="str">
        <f>'Zásobník_Január 2023'!AT208</f>
        <v>B5</v>
      </c>
    </row>
    <row r="201" spans="1:9" ht="63.75" x14ac:dyDescent="0.2">
      <c r="A201" s="120" t="str">
        <f>'Zásobník_Január 2023'!A209</f>
        <v>SNM</v>
      </c>
      <c r="B201" s="124" t="str">
        <f>'Zásobník_Január 2023'!E209</f>
        <v>Odstránenie havarijného stavu v NKP Rodný dom Dr. Vladimíra Clementisa v Tisovci</v>
      </c>
      <c r="C201" s="123" t="str">
        <f>'Zásobník_Január 2023'!N209</f>
        <v>02 Analýza / podkladová štúdia k investičnému zámeru</v>
      </c>
      <c r="D201" s="123" t="str">
        <f>'Zásobník_Január 2023'!O209</f>
        <v>kombinované</v>
      </c>
      <c r="E201" s="123" t="str">
        <f>'Zásobník_Január 2023'!P209</f>
        <v>doplniť z preddefinovaného (vysvetlivky a rady)</v>
      </c>
      <c r="F201" s="121">
        <f>'Zásobník_Január 2023'!R209</f>
        <v>1</v>
      </c>
      <c r="G201" s="121">
        <f>'Zásobník_Január 2023'!U209</f>
        <v>0</v>
      </c>
      <c r="H201" s="122">
        <f>'Zásobník_Január 2023'!AS209</f>
        <v>0</v>
      </c>
      <c r="I201" s="122" t="str">
        <f>'Zásobník_Január 2023'!AT209</f>
        <v>B1</v>
      </c>
    </row>
    <row r="202" spans="1:9" ht="63.75" x14ac:dyDescent="0.2">
      <c r="A202" s="120" t="str">
        <f>'Zásobník_Január 2023'!A210</f>
        <v>STM</v>
      </c>
      <c r="B202" s="124" t="str">
        <f>'Zásobník_Január 2023'!E210</f>
        <v xml:space="preserve">Stabilizácia objektu NKP Huta Karol  Vlachovo </v>
      </c>
      <c r="C202" s="123" t="str">
        <f>'Zásobník_Január 2023'!N210</f>
        <v>01 Investičný zámer</v>
      </c>
      <c r="D202" s="123" t="str">
        <f>'Zásobník_Január 2023'!O210</f>
        <v>štátny rozpočet</v>
      </c>
      <c r="E202" s="123" t="str">
        <f>'Zásobník_Január 2023'!P210</f>
        <v>doplniť z preddefinovaného (vysvetlivky a rady)</v>
      </c>
      <c r="F202" s="121">
        <f>'Zásobník_Január 2023'!R210</f>
        <v>1</v>
      </c>
      <c r="G202" s="121">
        <f>'Zásobník_Január 2023'!U210</f>
        <v>0</v>
      </c>
      <c r="H202" s="122">
        <f>'Zásobník_Január 2023'!AS210</f>
        <v>0</v>
      </c>
      <c r="I202" s="122" t="str">
        <f>'Zásobník_Január 2023'!AT210</f>
        <v>B3</v>
      </c>
    </row>
    <row r="203" spans="1:9" ht="63.75" x14ac:dyDescent="0.2">
      <c r="A203" s="120" t="str">
        <f>'Zásobník_Január 2023'!A211</f>
        <v>ŠVK BB</v>
      </c>
      <c r="B203" s="124" t="str">
        <f>'Zásobník_Január 2023'!E211</f>
        <v xml:space="preserve"> Rekonštrukcia objektu NKP Lazovná 28 </v>
      </c>
      <c r="C203" s="123" t="str">
        <f>'Zásobník_Január 2023'!N211</f>
        <v>01 Investičný zámer</v>
      </c>
      <c r="D203" s="123" t="str">
        <f>'Zásobník_Január 2023'!O211</f>
        <v>štátny rozpočet</v>
      </c>
      <c r="E203" s="123" t="str">
        <f>'Zásobník_Január 2023'!P211</f>
        <v>doplniť z preddefinovaného (vysvetlivky a rady)</v>
      </c>
      <c r="F203" s="121">
        <f>'Zásobník_Január 2023'!R211</f>
        <v>1</v>
      </c>
      <c r="G203" s="121">
        <f>'Zásobník_Január 2023'!U211</f>
        <v>0</v>
      </c>
      <c r="H203" s="122">
        <f>'Zásobník_Január 2023'!AS211</f>
        <v>0</v>
      </c>
      <c r="I203" s="122" t="str">
        <f>'Zásobník_Január 2023'!AT211</f>
        <v>B3</v>
      </c>
    </row>
    <row r="204" spans="1:9" ht="63.75" x14ac:dyDescent="0.2">
      <c r="A204" s="120" t="str">
        <f>'Zásobník_Január 2023'!A212</f>
        <v>STM</v>
      </c>
      <c r="B204" s="124" t="str">
        <f>'Zásobník_Január 2023'!E212</f>
        <v>Stabilizácia objektu Hlavná 86, Košice</v>
      </c>
      <c r="C204" s="123" t="str">
        <f>'Zásobník_Január 2023'!N212</f>
        <v>01 Investičný zámer</v>
      </c>
      <c r="D204" s="123" t="str">
        <f>'Zásobník_Január 2023'!O212</f>
        <v>štátny rozpočet</v>
      </c>
      <c r="E204" s="123" t="str">
        <f>'Zásobník_Január 2023'!P212</f>
        <v>doplniť z preddefinovaného (vysvetlivky a rady)</v>
      </c>
      <c r="F204" s="121">
        <f>'Zásobník_Január 2023'!R212</f>
        <v>1</v>
      </c>
      <c r="G204" s="121">
        <f>'Zásobník_Január 2023'!U212</f>
        <v>0</v>
      </c>
      <c r="H204" s="122">
        <f>'Zásobník_Január 2023'!AS212</f>
        <v>0</v>
      </c>
      <c r="I204" s="122" t="str">
        <f>'Zásobník_Január 2023'!AT212</f>
        <v>B3</v>
      </c>
    </row>
    <row r="205" spans="1:9" ht="63.75" x14ac:dyDescent="0.2">
      <c r="A205" s="120" t="str">
        <f>'Zásobník_Január 2023'!A213</f>
        <v>STM</v>
      </c>
      <c r="B205" s="124" t="str">
        <f>'Zásobník_Január 2023'!E213</f>
        <v>Rekonštrukcia budovy Četerne v Solivare Prešov.</v>
      </c>
      <c r="C205" s="123" t="str">
        <f>'Zásobník_Január 2023'!N213</f>
        <v>05 Projektová dokumentácia k dispozícii - pre realizáciu stavby</v>
      </c>
      <c r="D205" s="123" t="str">
        <f>'Zásobník_Január 2023'!O213</f>
        <v>štátny rozpočet</v>
      </c>
      <c r="E205" s="123" t="str">
        <f>'Zásobník_Január 2023'!P213</f>
        <v>doplniť z preddefinovaného (vysvetlivky a rady)</v>
      </c>
      <c r="F205" s="121">
        <f>'Zásobník_Január 2023'!R213</f>
        <v>1</v>
      </c>
      <c r="G205" s="121">
        <f>'Zásobník_Január 2023'!U213</f>
        <v>0</v>
      </c>
      <c r="H205" s="122">
        <f>'Zásobník_Január 2023'!AS213</f>
        <v>0</v>
      </c>
      <c r="I205" s="122" t="str">
        <f>'Zásobník_Január 2023'!AT213</f>
        <v>0</v>
      </c>
    </row>
    <row r="206" spans="1:9" ht="63.75" x14ac:dyDescent="0.2">
      <c r="A206" s="120" t="str">
        <f>'Zásobník_Január 2023'!A214</f>
        <v>STM</v>
      </c>
      <c r="B206" s="124" t="str">
        <f>'Zásobník_Január 2023'!E214</f>
        <v>Rekonštrukcia budovy NKP Varne František, Solivar Prešov</v>
      </c>
      <c r="C206" s="123" t="str">
        <f>'Zásobník_Január 2023'!N214</f>
        <v>01 Investičný zámer</v>
      </c>
      <c r="D206" s="123" t="str">
        <f>'Zásobník_Január 2023'!O214</f>
        <v>štátny rozpočet</v>
      </c>
      <c r="E206" s="123" t="str">
        <f>'Zásobník_Január 2023'!P214</f>
        <v>doplniť z preddefinovaného (vysvetlivky a rady)</v>
      </c>
      <c r="F206" s="121">
        <f>'Zásobník_Január 2023'!R214</f>
        <v>1</v>
      </c>
      <c r="G206" s="121">
        <f>'Zásobník_Január 2023'!U214</f>
        <v>0</v>
      </c>
      <c r="H206" s="122">
        <f>'Zásobník_Január 2023'!AS214</f>
        <v>0</v>
      </c>
      <c r="I206" s="122" t="str">
        <f>'Zásobník_Január 2023'!AT214</f>
        <v>B3</v>
      </c>
    </row>
    <row r="207" spans="1:9" ht="63.75" x14ac:dyDescent="0.2">
      <c r="A207" s="120" t="str">
        <f>'Zásobník_Január 2023'!A215</f>
        <v>DNS</v>
      </c>
      <c r="B207" s="124" t="str">
        <f>'Zásobník_Január 2023'!E215</f>
        <v>Oprava skladu dekorácií - zateplenie</v>
      </c>
      <c r="C207" s="123" t="str">
        <f>'Zásobník_Január 2023'!N215</f>
        <v>01 Investičný zámer</v>
      </c>
      <c r="D207" s="123" t="str">
        <f>'Zásobník_Január 2023'!O215</f>
        <v>štátny rozpočet</v>
      </c>
      <c r="E207" s="123" t="str">
        <f>'Zásobník_Január 2023'!P215</f>
        <v>doplniť z preddefinovaného (vysvetlivky a rady)</v>
      </c>
      <c r="F207" s="121">
        <f>'Zásobník_Január 2023'!R215</f>
        <v>1</v>
      </c>
      <c r="G207" s="121">
        <f>'Zásobník_Január 2023'!U215</f>
        <v>0</v>
      </c>
      <c r="H207" s="122">
        <f>'Zásobník_Január 2023'!AS215</f>
        <v>0</v>
      </c>
      <c r="I207" s="122" t="str">
        <f>'Zásobník_Január 2023'!AT215</f>
        <v>0</v>
      </c>
    </row>
    <row r="208" spans="1:9" ht="63.75" x14ac:dyDescent="0.2">
      <c r="A208" s="120" t="str">
        <f>'Zásobník_Január 2023'!A216</f>
        <v>SNM</v>
      </c>
      <c r="B208" s="124" t="str">
        <f>'Zásobník_Január 2023'!E216</f>
        <v>Odstránenie havarijného stavu elektroinštalácie a NN prípojky elektrickej energie objektu</v>
      </c>
      <c r="C208" s="123" t="str">
        <f>'Zásobník_Január 2023'!N216</f>
        <v>01 Investičný zámer</v>
      </c>
      <c r="D208" s="123" t="str">
        <f>'Zásobník_Január 2023'!O216</f>
        <v>štátny rozpočet</v>
      </c>
      <c r="E208" s="123" t="str">
        <f>'Zásobník_Január 2023'!P216</f>
        <v>doplniť z preddefinovaného (vysvetlivky a rady)</v>
      </c>
      <c r="F208" s="121">
        <f>'Zásobník_Január 2023'!R216</f>
        <v>1</v>
      </c>
      <c r="G208" s="121">
        <f>'Zásobník_Január 2023'!U216</f>
        <v>0</v>
      </c>
      <c r="H208" s="122">
        <f>'Zásobník_Január 2023'!AS216</f>
        <v>0</v>
      </c>
      <c r="I208" s="122" t="str">
        <f>'Zásobník_Január 2023'!AT216</f>
        <v>0</v>
      </c>
    </row>
    <row r="209" spans="1:9" ht="63.75" x14ac:dyDescent="0.2">
      <c r="A209" s="120" t="str">
        <f>'Zásobník_Január 2023'!A217</f>
        <v>SNM</v>
      </c>
      <c r="B209" s="124" t="str">
        <f>'Zásobník_Január 2023'!E217</f>
        <v>Pamiatky ľudovej architektúry-obnova národopisnej expozície múzea</v>
      </c>
      <c r="C209" s="123" t="str">
        <f>'Zásobník_Január 2023'!N217</f>
        <v>01 Investičný zámer</v>
      </c>
      <c r="D209" s="123" t="str">
        <f>'Zásobník_Január 2023'!O217</f>
        <v>štátny rozpočet</v>
      </c>
      <c r="E209" s="123" t="str">
        <f>'Zásobník_Január 2023'!P217</f>
        <v>doplniť z preddefinovaného (vysvetlivky a rady)</v>
      </c>
      <c r="F209" s="121">
        <f>'Zásobník_Január 2023'!R217</f>
        <v>1</v>
      </c>
      <c r="G209" s="121">
        <f>'Zásobník_Január 2023'!U217</f>
        <v>0</v>
      </c>
      <c r="H209" s="122">
        <f>'Zásobník_Január 2023'!AS217</f>
        <v>0</v>
      </c>
      <c r="I209" s="122" t="str">
        <f>'Zásobník_Január 2023'!AT217</f>
        <v>B1</v>
      </c>
    </row>
    <row r="210" spans="1:9" ht="63.75" x14ac:dyDescent="0.2">
      <c r="A210" s="120" t="str">
        <f>'Zásobník_Január 2023'!A218</f>
        <v>SNM</v>
      </c>
      <c r="B210" s="124" t="str">
        <f>'Zásobník_Január 2023'!E218</f>
        <v>Odvodnenie nádvoria hradu Červený Kameň - dažďová kanalizácia</v>
      </c>
      <c r="C210" s="123" t="str">
        <f>'Zásobník_Január 2023'!N218</f>
        <v>05 Projektová dokumentácia k dispozícii - pre realizáciu stavby</v>
      </c>
      <c r="D210" s="123" t="str">
        <f>'Zásobník_Január 2023'!O218</f>
        <v>štátny rozpočet</v>
      </c>
      <c r="E210" s="123" t="str">
        <f>'Zásobník_Január 2023'!P218</f>
        <v>doplniť z preddefinovaného (vysvetlivky a rady)</v>
      </c>
      <c r="F210" s="121">
        <f>'Zásobník_Január 2023'!R218</f>
        <v>0</v>
      </c>
      <c r="G210" s="121">
        <f>'Zásobník_Január 2023'!U218</f>
        <v>0</v>
      </c>
      <c r="H210" s="122">
        <f>'Zásobník_Január 2023'!AS218</f>
        <v>0</v>
      </c>
      <c r="I210" s="122" t="str">
        <f>'Zásobník_Január 2023'!AT218</f>
        <v>B5</v>
      </c>
    </row>
    <row r="211" spans="1:9" ht="63.75" x14ac:dyDescent="0.2">
      <c r="A211" s="120" t="str">
        <f>'Zásobník_Január 2023'!A219</f>
        <v>SNM</v>
      </c>
      <c r="B211" s="124" t="str">
        <f>'Zásobník_Január 2023'!E219</f>
        <v>Rekonštrukcia  kancelárskych priestorov a depozitára MKMS na Žižkovej 18 v Bratislave</v>
      </c>
      <c r="C211" s="123" t="str">
        <f>'Zásobník_Január 2023'!N219</f>
        <v>01 Investičný zámer</v>
      </c>
      <c r="D211" s="123" t="str">
        <f>'Zásobník_Január 2023'!O219</f>
        <v>štátny rozpočet</v>
      </c>
      <c r="E211" s="123" t="str">
        <f>'Zásobník_Január 2023'!P219</f>
        <v>doplniť z preddefinovaného (vysvetlivky a rady)</v>
      </c>
      <c r="F211" s="121">
        <f>'Zásobník_Január 2023'!R219</f>
        <v>1</v>
      </c>
      <c r="G211" s="121">
        <f>'Zásobník_Január 2023'!U219</f>
        <v>0</v>
      </c>
      <c r="H211" s="122">
        <f>'Zásobník_Január 2023'!AS219</f>
        <v>0</v>
      </c>
      <c r="I211" s="122" t="str">
        <f>'Zásobník_Január 2023'!AT219</f>
        <v>B3</v>
      </c>
    </row>
    <row r="212" spans="1:9" ht="63.75" x14ac:dyDescent="0.2">
      <c r="A212" s="120" t="str">
        <f>'Zásobník_Január 2023'!A221</f>
        <v>NOC</v>
      </c>
      <c r="B212" s="124" t="str">
        <f>'Zásobník_Január 2023'!E221</f>
        <v>oprava parkoviska</v>
      </c>
      <c r="C212" s="123" t="str">
        <f>'Zásobník_Január 2023'!N221</f>
        <v>02 Analýza / podkladová štúdia k investičnému zámeru</v>
      </c>
      <c r="D212" s="123" t="str">
        <f>'Zásobník_Január 2023'!O221</f>
        <v>štátny rozpočet</v>
      </c>
      <c r="E212" s="123" t="str">
        <f>'Zásobník_Január 2023'!P221</f>
        <v>doplniť z preddefinovaného (vysvetlivky a rady)</v>
      </c>
      <c r="F212" s="121">
        <f>'Zásobník_Január 2023'!R221</f>
        <v>1</v>
      </c>
      <c r="G212" s="121">
        <f>'Zásobník_Január 2023'!U221</f>
        <v>0</v>
      </c>
      <c r="H212" s="122">
        <f>'Zásobník_Január 2023'!AS221</f>
        <v>0</v>
      </c>
      <c r="I212" s="122" t="str">
        <f>'Zásobník_Január 2023'!AT221</f>
        <v>B5</v>
      </c>
    </row>
    <row r="213" spans="1:9" ht="63.75" x14ac:dyDescent="0.2">
      <c r="A213" s="120" t="str">
        <f>'Zásobník_Január 2023'!A222</f>
        <v>SNM</v>
      </c>
      <c r="B213" s="124" t="str">
        <f>'Zásobník_Január 2023'!E222</f>
        <v>Rekonštrukcia výstavných priestorov v kaštieli I.Madácha v Dolnej Strehovej</v>
      </c>
      <c r="C213" s="123" t="str">
        <f>'Zásobník_Január 2023'!N222</f>
        <v>01 Investičný zámer</v>
      </c>
      <c r="D213" s="123" t="str">
        <f>'Zásobník_Január 2023'!O222</f>
        <v>štátny rozpočet</v>
      </c>
      <c r="E213" s="123" t="str">
        <f>'Zásobník_Január 2023'!P222</f>
        <v>doplniť z preddefinovaného (vysvetlivky a rady)</v>
      </c>
      <c r="F213" s="121">
        <f>'Zásobník_Január 2023'!R222</f>
        <v>1</v>
      </c>
      <c r="G213" s="121">
        <f>'Zásobník_Január 2023'!U222</f>
        <v>0</v>
      </c>
      <c r="H213" s="122">
        <f>'Zásobník_Január 2023'!AS222</f>
        <v>0</v>
      </c>
      <c r="I213" s="122" t="str">
        <f>'Zásobník_Január 2023'!AT222</f>
        <v>B3</v>
      </c>
    </row>
    <row r="214" spans="1:9" ht="63.75" x14ac:dyDescent="0.2">
      <c r="A214" s="120" t="str">
        <f>'Zásobník_Január 2023'!A223</f>
        <v>NOC</v>
      </c>
      <c r="B214" s="124" t="str">
        <f>'Zásobník_Január 2023'!E223</f>
        <v>oprava strechy</v>
      </c>
      <c r="C214" s="123" t="str">
        <f>'Zásobník_Január 2023'!N223</f>
        <v>02 Analýza / podkladová štúdia k investičnému zámeru</v>
      </c>
      <c r="D214" s="123" t="str">
        <f>'Zásobník_Január 2023'!O223</f>
        <v>Plán obnovy a odolnosti SR</v>
      </c>
      <c r="E214" s="123" t="str">
        <f>'Zásobník_Január 2023'!P223</f>
        <v>doplniť z preddefinovaného (vysvetlivky a rady)</v>
      </c>
      <c r="F214" s="121">
        <f>'Zásobník_Január 2023'!R223</f>
        <v>1</v>
      </c>
      <c r="G214" s="121">
        <f>'Zásobník_Január 2023'!U223</f>
        <v>0</v>
      </c>
      <c r="H214" s="122">
        <f>'Zásobník_Január 2023'!AS223</f>
        <v>0</v>
      </c>
      <c r="I214" s="122" t="str">
        <f>'Zásobník_Január 2023'!AT223</f>
        <v>0</v>
      </c>
    </row>
    <row r="215" spans="1:9" ht="63.75" x14ac:dyDescent="0.2">
      <c r="A215" s="120" t="str">
        <f>'Zásobník_Január 2023'!A224</f>
        <v>DNS</v>
      </c>
      <c r="B215" s="124" t="str">
        <f>'Zásobník_Január 2023'!E224</f>
        <v>Oprava scénických zariadení javisko</v>
      </c>
      <c r="C215" s="123" t="str">
        <f>'Zásobník_Január 2023'!N224</f>
        <v>01 Investičný zámer</v>
      </c>
      <c r="D215" s="123" t="str">
        <f>'Zásobník_Január 2023'!O224</f>
        <v>štátny rozpočet</v>
      </c>
      <c r="E215" s="123" t="str">
        <f>'Zásobník_Január 2023'!P224</f>
        <v>doplniť z preddefinovaného (vysvetlivky a rady)</v>
      </c>
      <c r="F215" s="121">
        <f>'Zásobník_Január 2023'!R224</f>
        <v>1</v>
      </c>
      <c r="G215" s="121">
        <f>'Zásobník_Január 2023'!U224</f>
        <v>0</v>
      </c>
      <c r="H215" s="122">
        <f>'Zásobník_Január 2023'!AS224</f>
        <v>0</v>
      </c>
      <c r="I215" s="122" t="str">
        <f>'Zásobník_Január 2023'!AT224</f>
        <v>C1</v>
      </c>
    </row>
    <row r="216" spans="1:9" ht="63.75" x14ac:dyDescent="0.2">
      <c r="A216" s="120" t="str">
        <f>'Zásobník_Január 2023'!A225</f>
        <v>ÚĽUV</v>
      </c>
      <c r="B216" s="124" t="str">
        <f>'Zásobník_Január 2023'!E225</f>
        <v>Otvorený ateliér ÚĽUV</v>
      </c>
      <c r="C216" s="123" t="str">
        <f>'Zásobník_Január 2023'!N225</f>
        <v>01 Investičný zámer</v>
      </c>
      <c r="D216" s="123" t="str">
        <f>'Zásobník_Január 2023'!O225</f>
        <v>štátny rozpočet</v>
      </c>
      <c r="E216" s="123" t="str">
        <f>'Zásobník_Január 2023'!P225</f>
        <v>doplniť z preddefinovaného (vysvetlivky a rady)</v>
      </c>
      <c r="F216" s="121">
        <f>'Zásobník_Január 2023'!R225</f>
        <v>1</v>
      </c>
      <c r="G216" s="121">
        <f>'Zásobník_Január 2023'!U225</f>
        <v>0</v>
      </c>
      <c r="H216" s="122">
        <f>'Zásobník_Január 2023'!AS225</f>
        <v>0</v>
      </c>
      <c r="I216" s="122" t="str">
        <f>'Zásobník_Január 2023'!AT225</f>
        <v>G</v>
      </c>
    </row>
    <row r="217" spans="1:9" ht="63.75" x14ac:dyDescent="0.2">
      <c r="A217" s="120" t="str">
        <f>'Zásobník_Január 2023'!A226</f>
        <v>SF</v>
      </c>
      <c r="B217" s="124" t="str">
        <f>'Zásobník_Január 2023'!E226</f>
        <v>Výmena bezdrôtových mikrofónov v koncertných sálach SF (z titulu prechodu na 5G)</v>
      </c>
      <c r="C217" s="123" t="str">
        <f>'Zásobník_Január 2023'!N226</f>
        <v>08 Realizované</v>
      </c>
      <c r="D217" s="123" t="str">
        <f>'Zásobník_Január 2023'!O226</f>
        <v>štátny rozpočet</v>
      </c>
      <c r="E217" s="123" t="str">
        <f>'Zásobník_Január 2023'!P226</f>
        <v>doplniť z preddefinovaného (vysvetlivky a rady)</v>
      </c>
      <c r="F217" s="121">
        <f>'Zásobník_Január 2023'!R226</f>
        <v>1</v>
      </c>
      <c r="G217" s="121">
        <f>'Zásobník_Január 2023'!U226</f>
        <v>0</v>
      </c>
      <c r="H217" s="122">
        <f>'Zásobník_Január 2023'!AS226</f>
        <v>0</v>
      </c>
      <c r="I217" s="122" t="str">
        <f>'Zásobník_Január 2023'!AT226</f>
        <v>C4</v>
      </c>
    </row>
    <row r="218" spans="1:9" ht="63.75" x14ac:dyDescent="0.2">
      <c r="A218" s="120" t="str">
        <f>'Zásobník_Január 2023'!A228</f>
        <v>SNM</v>
      </c>
      <c r="B218" s="124" t="str">
        <f>'Zásobník_Január 2023'!E228</f>
        <v>Obnova Parku sv. Anny</v>
      </c>
      <c r="C218" s="123" t="str">
        <f>'Zásobník_Január 2023'!N228</f>
        <v>01 Investičný zámer</v>
      </c>
      <c r="D218" s="123" t="str">
        <f>'Zásobník_Január 2023'!O228</f>
        <v>štátny rozpočet</v>
      </c>
      <c r="E218" s="123" t="str">
        <f>'Zásobník_Január 2023'!P228</f>
        <v>doplniť z preddefinovaného (vysvetlivky a rady)</v>
      </c>
      <c r="F218" s="121">
        <f>'Zásobník_Január 2023'!R228</f>
        <v>1</v>
      </c>
      <c r="G218" s="121">
        <f>'Zásobník_Január 2023'!U228</f>
        <v>0</v>
      </c>
      <c r="H218" s="122">
        <f>'Zásobník_Január 2023'!AS228</f>
        <v>0</v>
      </c>
      <c r="I218" s="122" t="str">
        <f>'Zásobník_Január 2023'!AT228</f>
        <v>B5</v>
      </c>
    </row>
    <row r="219" spans="1:9" ht="63.75" x14ac:dyDescent="0.2">
      <c r="A219" s="120" t="str">
        <f>'Zásobník_Január 2023'!A231</f>
        <v>SND</v>
      </c>
      <c r="B219" s="124" t="str">
        <f>'Zásobník_Január 2023'!E231</f>
        <v>Rekonštrukcia scénických zariadení v sále a v skúšobniach Opery a Baletu  v Novej budove SND</v>
      </c>
      <c r="C219" s="123" t="str">
        <f>'Zásobník_Január 2023'!N231</f>
        <v>01 Investičný zámer</v>
      </c>
      <c r="D219" s="123" t="str">
        <f>'Zásobník_Január 2023'!O231</f>
        <v>štátny rozpočet</v>
      </c>
      <c r="E219" s="123" t="str">
        <f>'Zásobník_Január 2023'!P231</f>
        <v>doplniť z preddefinovaného (vysvetlivky a rady)</v>
      </c>
      <c r="F219" s="121">
        <f>'Zásobník_Január 2023'!R231</f>
        <v>1</v>
      </c>
      <c r="G219" s="121">
        <f>'Zásobník_Január 2023'!U231</f>
        <v>0</v>
      </c>
      <c r="H219" s="122">
        <f>'Zásobník_Január 2023'!AS231</f>
        <v>0</v>
      </c>
      <c r="I219" s="122" t="str">
        <f>'Zásobník_Január 2023'!AT231</f>
        <v>C1</v>
      </c>
    </row>
    <row r="220" spans="1:9" ht="63.75" x14ac:dyDescent="0.2">
      <c r="A220" s="120" t="str">
        <f>'Zásobník_Január 2023'!A232</f>
        <v xml:space="preserve">ŠO </v>
      </c>
      <c r="B220" s="124" t="str">
        <f>'Zásobník_Január 2023'!E232</f>
        <v xml:space="preserve">Modernizácia skladu kostýmov, Jegorovova ul. </v>
      </c>
      <c r="C220" s="123" t="str">
        <f>'Zásobník_Január 2023'!N232</f>
        <v>07 V realizácii</v>
      </c>
      <c r="D220" s="123" t="str">
        <f>'Zásobník_Január 2023'!O232</f>
        <v>štátny rozpočet</v>
      </c>
      <c r="E220" s="123" t="str">
        <f>'Zásobník_Január 2023'!P232</f>
        <v>doplniť z preddefinovaného (vysvetlivky a rady)</v>
      </c>
      <c r="F220" s="121">
        <f>'Zásobník_Január 2023'!R232</f>
        <v>1</v>
      </c>
      <c r="G220" s="121">
        <f>'Zásobník_Január 2023'!U232</f>
        <v>2304</v>
      </c>
      <c r="H220" s="122">
        <f>'Zásobník_Január 2023'!AS232</f>
        <v>0</v>
      </c>
      <c r="I220" s="122" t="str">
        <f>'Zásobník_Január 2023'!AT232</f>
        <v>B3</v>
      </c>
    </row>
    <row r="221" spans="1:9" ht="63.75" x14ac:dyDescent="0.2">
      <c r="A221" s="120" t="str">
        <f>'Zásobník_Január 2023'!A233</f>
        <v>SNK</v>
      </c>
      <c r="B221" s="124" t="str">
        <f>'Zásobník_Január 2023'!E233</f>
        <v>Ochrana fondu RFID detekčnou bránou</v>
      </c>
      <c r="C221" s="123" t="str">
        <f>'Zásobník_Január 2023'!N233</f>
        <v>01 Investičný zámer</v>
      </c>
      <c r="D221" s="123" t="str">
        <f>'Zásobník_Január 2023'!O233</f>
        <v>štátny rozpočet</v>
      </c>
      <c r="E221" s="123" t="str">
        <f>'Zásobník_Január 2023'!P233</f>
        <v>doplniť z preddefinovaného (vysvetlivky a rady)</v>
      </c>
      <c r="F221" s="121">
        <f>'Zásobník_Január 2023'!R233</f>
        <v>1</v>
      </c>
      <c r="G221" s="121">
        <f>'Zásobník_Január 2023'!U233</f>
        <v>0</v>
      </c>
      <c r="H221" s="122">
        <f>'Zásobník_Január 2023'!AS233</f>
        <v>0</v>
      </c>
      <c r="I221" s="122" t="str">
        <f>'Zásobník_Január 2023'!AT233</f>
        <v>C7</v>
      </c>
    </row>
    <row r="222" spans="1:9" ht="63.75" x14ac:dyDescent="0.2">
      <c r="A222" s="120" t="str">
        <f>'Zásobník_Január 2023'!A234</f>
        <v>MK SR</v>
      </c>
      <c r="B222" s="124" t="str">
        <f>'Zásobník_Január 2023'!E234</f>
        <v>Výmeňa výťahu</v>
      </c>
      <c r="C222" s="123" t="str">
        <f>'Zásobník_Január 2023'!N234</f>
        <v>01 Investičný zámer</v>
      </c>
      <c r="D222" s="123" t="str">
        <f>'Zásobník_Január 2023'!O234</f>
        <v>štátny rozpočet</v>
      </c>
      <c r="E222" s="123" t="str">
        <f>'Zásobník_Január 2023'!P234</f>
        <v>doplniť z preddefinovaného (vysvetlivky a rady)</v>
      </c>
      <c r="F222" s="121">
        <f>'Zásobník_Január 2023'!R234</f>
        <v>1</v>
      </c>
      <c r="G222" s="121">
        <f>'Zásobník_Január 2023'!U234</f>
        <v>0</v>
      </c>
      <c r="H222" s="122">
        <f>'Zásobník_Január 2023'!AS234</f>
        <v>0</v>
      </c>
      <c r="I222" s="122" t="str">
        <f>'Zásobník_Január 2023'!AT234</f>
        <v>0</v>
      </c>
    </row>
    <row r="223" spans="1:9" ht="63.75" x14ac:dyDescent="0.2">
      <c r="A223" s="120" t="str">
        <f>'Zásobník_Január 2023'!A235</f>
        <v>ŠFK</v>
      </c>
      <c r="B223" s="124" t="str">
        <f>'Zásobník_Január 2023'!E235</f>
        <v>Nákup licencií Microsoft Office 2021</v>
      </c>
      <c r="C223" s="123" t="str">
        <f>'Zásobník_Január 2023'!N235</f>
        <v>01 Investičný zámer</v>
      </c>
      <c r="D223" s="123" t="str">
        <f>'Zásobník_Január 2023'!O235</f>
        <v>štátny rozpočet</v>
      </c>
      <c r="E223" s="123" t="str">
        <f>'Zásobník_Január 2023'!P235</f>
        <v>doplniť z preddefinovaného (vysvetlivky a rady)</v>
      </c>
      <c r="F223" s="121">
        <f>'Zásobník_Január 2023'!R235</f>
        <v>1</v>
      </c>
      <c r="G223" s="121">
        <f>'Zásobník_Január 2023'!U235</f>
        <v>0</v>
      </c>
      <c r="H223" s="122">
        <f>'Zásobník_Január 2023'!AS235</f>
        <v>0</v>
      </c>
      <c r="I223" s="122" t="str">
        <f>'Zásobník_Január 2023'!AT235</f>
        <v>D2</v>
      </c>
    </row>
    <row r="224" spans="1:9" ht="63.75" x14ac:dyDescent="0.2">
      <c r="A224" s="120" t="str">
        <f>'Zásobník_Január 2023'!A236</f>
        <v>SĽUK</v>
      </c>
      <c r="B224" s="124" t="str">
        <f>'Zásobník_Január 2023'!E236</f>
        <v>Rekonštrukcia a modernizácia sídelnej budovy SĽUK-u v Rusovciach</v>
      </c>
      <c r="C224" s="123" t="str">
        <f>'Zásobník_Január 2023'!N236</f>
        <v>01 Investičný zámer</v>
      </c>
      <c r="D224" s="123" t="str">
        <f>'Zásobník_Január 2023'!O236</f>
        <v>štátny rozpočet</v>
      </c>
      <c r="E224" s="123" t="str">
        <f>'Zásobník_Január 2023'!P236</f>
        <v>doplniť z preddefinovaného (vysvetlivky a rady)</v>
      </c>
      <c r="F224" s="121">
        <f>'Zásobník_Január 2023'!R236</f>
        <v>1</v>
      </c>
      <c r="G224" s="121">
        <f>'Zásobník_Január 2023'!U236</f>
        <v>0</v>
      </c>
      <c r="H224" s="122">
        <f>'Zásobník_Január 2023'!AS236</f>
        <v>1</v>
      </c>
      <c r="I224" s="122" t="str">
        <f>'Zásobník_Január 2023'!AT236</f>
        <v>B1</v>
      </c>
    </row>
    <row r="225" spans="1:9" ht="63.75" x14ac:dyDescent="0.2">
      <c r="A225" s="120" t="str">
        <f>'Zásobník_Január 2023'!A237</f>
        <v>SĽUK</v>
      </c>
      <c r="B225" s="124" t="str">
        <f>'Zásobník_Január 2023'!E237</f>
        <v>Vytvorenie nového divadelného a skúšobného priestoru</v>
      </c>
      <c r="C225" s="123" t="str">
        <f>'Zásobník_Január 2023'!N237</f>
        <v>01 Investičný zámer</v>
      </c>
      <c r="D225" s="123" t="str">
        <f>'Zásobník_Január 2023'!O237</f>
        <v>štátny rozpočet</v>
      </c>
      <c r="E225" s="123" t="str">
        <f>'Zásobník_Január 2023'!P237</f>
        <v>doplniť z preddefinovaného (vysvetlivky a rady)</v>
      </c>
      <c r="F225" s="121">
        <f>'Zásobník_Január 2023'!R237</f>
        <v>1</v>
      </c>
      <c r="G225" s="121">
        <f>'Zásobník_Január 2023'!U237</f>
        <v>0</v>
      </c>
      <c r="H225" s="122">
        <f>'Zásobník_Január 2023'!AS237</f>
        <v>0</v>
      </c>
      <c r="I225" s="122" t="str">
        <f>'Zásobník_Január 2023'!AT237</f>
        <v>B1</v>
      </c>
    </row>
    <row r="226" spans="1:9" ht="63.75" x14ac:dyDescent="0.2">
      <c r="A226" s="120" t="str">
        <f>'Zásobník_Január 2023'!A238</f>
        <v>PÚ SR</v>
      </c>
      <c r="B226" s="124" t="str">
        <f>'Zásobník_Január 2023'!E238</f>
        <v>Obstaranie osobných motorových vozidiel pre krajské pamiatkové úrady na výkon ich odbornej činnosti</v>
      </c>
      <c r="C226" s="123" t="str">
        <f>'Zásobník_Január 2023'!N238</f>
        <v>07 V realizácii</v>
      </c>
      <c r="D226" s="123" t="str">
        <f>'Zásobník_Január 2023'!O238</f>
        <v>štátny rozpočet</v>
      </c>
      <c r="E226" s="123" t="str">
        <f>'Zásobník_Január 2023'!P238</f>
        <v>doplniť z preddefinovaného (vysvetlivky a rady)</v>
      </c>
      <c r="F226" s="121">
        <f>'Zásobník_Január 2023'!R238</f>
        <v>1</v>
      </c>
      <c r="G226" s="121">
        <f>'Zásobník_Január 2023'!U238</f>
        <v>0</v>
      </c>
      <c r="H226" s="122">
        <f>'Zásobník_Január 2023'!AS238</f>
        <v>0</v>
      </c>
      <c r="I226" s="122" t="str">
        <f>'Zásobník_Január 2023'!AT238</f>
        <v>C90</v>
      </c>
    </row>
    <row r="227" spans="1:9" ht="63.75" x14ac:dyDescent="0.2">
      <c r="A227" s="120" t="str">
        <f>'Zásobník_Január 2023'!A239</f>
        <v>RTVS</v>
      </c>
      <c r="B227" s="124" t="str">
        <f>'Zásobník_Január 2023'!E239</f>
        <v>Vysielacie pracovisko Šport, obnova réžijných a zvukových prvkov pracovísk Jednotka a Dvojka a zjednotenie grafického systému</v>
      </c>
      <c r="C227" s="123" t="str">
        <f>'Zásobník_Január 2023'!N239</f>
        <v>01 Investičný zámer</v>
      </c>
      <c r="D227" s="123" t="str">
        <f>'Zásobník_Január 2023'!O239</f>
        <v>štátny rozpočet</v>
      </c>
      <c r="E227" s="123" t="str">
        <f>'Zásobník_Január 2023'!P239</f>
        <v>doplniť z preddefinovaného (vysvetlivky a rady)</v>
      </c>
      <c r="F227" s="121">
        <f>'Zásobník_Január 2023'!R239</f>
        <v>0</v>
      </c>
      <c r="G227" s="121">
        <f>'Zásobník_Január 2023'!U239</f>
        <v>0</v>
      </c>
      <c r="H227" s="122">
        <f>'Zásobník_Január 2023'!AS239</f>
        <v>0</v>
      </c>
      <c r="I227" s="122" t="str">
        <f>'Zásobník_Január 2023'!AT239</f>
        <v>C4</v>
      </c>
    </row>
    <row r="228" spans="1:9" ht="63.75" x14ac:dyDescent="0.2">
      <c r="A228" s="120" t="str">
        <f>'Zásobník_Január 2023'!A240</f>
        <v>MK SR</v>
      </c>
      <c r="B228" s="124" t="str">
        <f>'Zásobník_Január 2023'!E240</f>
        <v>Zavedenie koregulačného mechanizmu mediálnej politiky</v>
      </c>
      <c r="C228" s="123" t="str">
        <f>'Zásobník_Január 2023'!N240</f>
        <v>01 Investičný zámer</v>
      </c>
      <c r="D228" s="123" t="str">
        <f>'Zásobník_Január 2023'!O240</f>
        <v>štátny rozpočet</v>
      </c>
      <c r="E228" s="123" t="str">
        <f>'Zásobník_Január 2023'!P240</f>
        <v>doplniť z preddefinovaného (vysvetlivky a rady)</v>
      </c>
      <c r="F228" s="121">
        <f>'Zásobník_Január 2023'!R240</f>
        <v>1</v>
      </c>
      <c r="G228" s="121">
        <f>'Zásobník_Január 2023'!U240</f>
        <v>0</v>
      </c>
      <c r="H228" s="122">
        <f>'Zásobník_Január 2023'!AS240</f>
        <v>1</v>
      </c>
      <c r="I228" s="122" t="str">
        <f>'Zásobník_Január 2023'!AT240</f>
        <v>G</v>
      </c>
    </row>
    <row r="229" spans="1:9" ht="63.75" x14ac:dyDescent="0.2">
      <c r="A229" s="120" t="str">
        <f>'Zásobník_Január 2023'!A241</f>
        <v>SNG</v>
      </c>
      <c r="B229" s="124" t="str">
        <f>'Zásobník_Január 2023'!E241</f>
        <v>CEDVU 2022 - upgrade Centrálnej Evidencie Diel Výtvarného Umenia</v>
      </c>
      <c r="C229" s="123" t="str">
        <f>'Zásobník_Január 2023'!N241</f>
        <v>02 Analýza / podkladová štúdia k investičnému zámeru</v>
      </c>
      <c r="D229" s="123" t="str">
        <f>'Zásobník_Január 2023'!O241</f>
        <v>kombinované</v>
      </c>
      <c r="E229" s="123" t="str">
        <f>'Zásobník_Január 2023'!P241</f>
        <v>doplniť z preddefinovaného (vysvetlivky a rady)</v>
      </c>
      <c r="F229" s="121">
        <f>'Zásobník_Január 2023'!R241</f>
        <v>0</v>
      </c>
      <c r="G229" s="121">
        <f>'Zásobník_Január 2023'!U241</f>
        <v>0</v>
      </c>
      <c r="H229" s="122">
        <f>'Zásobník_Január 2023'!AS241</f>
        <v>0</v>
      </c>
      <c r="I229" s="122" t="str">
        <f>'Zásobník_Január 2023'!AT241</f>
        <v>D2</v>
      </c>
    </row>
    <row r="230" spans="1:9" ht="63.75" x14ac:dyDescent="0.2">
      <c r="A230" s="120" t="str">
        <f>'Zásobník_Január 2023'!A242</f>
        <v>RTVS</v>
      </c>
      <c r="B230" s="124" t="str">
        <f>'Zásobník_Január 2023'!E242</f>
        <v>Prechod AVID štruktúr do virtualizácie. Podporovana virtualizačná platforma AVID / VMware</v>
      </c>
      <c r="C230" s="123" t="str">
        <f>'Zásobník_Január 2023'!N242</f>
        <v>01 Investičný zámer</v>
      </c>
      <c r="D230" s="123" t="str">
        <f>'Zásobník_Január 2023'!O242</f>
        <v>vlastné zdroje</v>
      </c>
      <c r="E230" s="123" t="str">
        <f>'Zásobník_Január 2023'!P242</f>
        <v>doplniť z preddefinovaného (vysvetlivky a rady)</v>
      </c>
      <c r="F230" s="121">
        <f>'Zásobník_Január 2023'!R242</f>
        <v>0</v>
      </c>
      <c r="G230" s="121">
        <f>'Zásobník_Január 2023'!U242</f>
        <v>0</v>
      </c>
      <c r="H230" s="122">
        <f>'Zásobník_Január 2023'!AS242</f>
        <v>0</v>
      </c>
      <c r="I230" s="122" t="str">
        <f>'Zásobník_Január 2023'!AT242</f>
        <v>D2</v>
      </c>
    </row>
    <row r="231" spans="1:9" ht="63.75" x14ac:dyDescent="0.2">
      <c r="A231" s="120" t="str">
        <f>'Zásobník_Január 2023'!A243</f>
        <v xml:space="preserve">ŠO </v>
      </c>
      <c r="B231" s="124" t="str">
        <f>'Zásobník_Január 2023'!E243</f>
        <v>Doplnenie prepäťovej ochrany v rozvádzači RM 5.1 VZT na piatom poschodí</v>
      </c>
      <c r="C231" s="123" t="str">
        <f>'Zásobník_Január 2023'!N243</f>
        <v>07 V realizácii</v>
      </c>
      <c r="D231" s="123" t="str">
        <f>'Zásobník_Január 2023'!O243</f>
        <v>štátny rozpočet</v>
      </c>
      <c r="E231" s="123" t="str">
        <f>'Zásobník_Január 2023'!P243</f>
        <v>doplniť z preddefinovaného (vysvetlivky a rady)</v>
      </c>
      <c r="F231" s="121">
        <f>'Zásobník_Január 2023'!R243</f>
        <v>1</v>
      </c>
      <c r="G231" s="121">
        <f>'Zásobník_Január 2023'!U243</f>
        <v>0</v>
      </c>
      <c r="H231" s="122">
        <f>'Zásobník_Január 2023'!AS243</f>
        <v>0</v>
      </c>
      <c r="I231" s="122" t="str">
        <f>'Zásobník_Január 2023'!AT243</f>
        <v>C7</v>
      </c>
    </row>
    <row r="232" spans="1:9" ht="63.75" x14ac:dyDescent="0.2">
      <c r="A232" s="120" t="str">
        <f>'Zásobník_Január 2023'!A244</f>
        <v>SND</v>
      </c>
      <c r="B232" s="124" t="str">
        <f>'Zásobník_Január 2023'!E244</f>
        <v>Decentralizácia vzduchotechniky v NB SND</v>
      </c>
      <c r="C232" s="123" t="str">
        <f>'Zásobník_Január 2023'!N244</f>
        <v>01 Investičný zámer</v>
      </c>
      <c r="D232" s="123" t="str">
        <f>'Zásobník_Január 2023'!O244</f>
        <v>štátny rozpočet</v>
      </c>
      <c r="E232" s="123" t="str">
        <f>'Zásobník_Január 2023'!P244</f>
        <v>doplniť z preddefinovaného (vysvetlivky a rady)</v>
      </c>
      <c r="F232" s="121">
        <f>'Zásobník_Január 2023'!R244</f>
        <v>1</v>
      </c>
      <c r="G232" s="121">
        <f>'Zásobník_Január 2023'!U244</f>
        <v>0</v>
      </c>
      <c r="H232" s="122">
        <f>'Zásobník_Január 2023'!AS244</f>
        <v>0</v>
      </c>
      <c r="I232" s="122" t="str">
        <f>'Zásobník_Január 2023'!AT244</f>
        <v>C6</v>
      </c>
    </row>
    <row r="233" spans="1:9" ht="63.75" x14ac:dyDescent="0.2">
      <c r="A233" s="120" t="str">
        <f>'Zásobník_Január 2023'!A245</f>
        <v>RTVS</v>
      </c>
      <c r="B233" s="124" t="str">
        <f>'Zásobník_Január 2023'!E245</f>
        <v>Prvky zvukovej produkčnej rozhlasovej siete (Sro)</v>
      </c>
      <c r="C233" s="123" t="str">
        <f>'Zásobník_Január 2023'!N245</f>
        <v>01 Investičný zámer</v>
      </c>
      <c r="D233" s="123" t="str">
        <f>'Zásobník_Január 2023'!O245</f>
        <v>vlastné zdroje</v>
      </c>
      <c r="E233" s="123" t="str">
        <f>'Zásobník_Január 2023'!P245</f>
        <v>doplniť z preddefinovaného (vysvetlivky a rady)</v>
      </c>
      <c r="F233" s="121">
        <f>'Zásobník_Január 2023'!R245</f>
        <v>0</v>
      </c>
      <c r="G233" s="121">
        <f>'Zásobník_Január 2023'!U245</f>
        <v>0</v>
      </c>
      <c r="H233" s="122">
        <f>'Zásobník_Január 2023'!AS245</f>
        <v>0</v>
      </c>
      <c r="I233" s="122" t="str">
        <f>'Zásobník_Január 2023'!AT245</f>
        <v>C9</v>
      </c>
    </row>
    <row r="234" spans="1:9" ht="63.75" x14ac:dyDescent="0.2">
      <c r="A234" s="120" t="str">
        <f>'Zásobník_Január 2023'!A246</f>
        <v>PÚ SR</v>
      </c>
      <c r="B234" s="124" t="str">
        <f>'Zásobník_Január 2023'!E246</f>
        <v xml:space="preserve">Nové sídlo KPU Košice, Puškinova ul.5 </v>
      </c>
      <c r="C234" s="123" t="str">
        <f>'Zásobník_Január 2023'!N246</f>
        <v>02 Analýza / podkladová štúdia k investičnému zámeru</v>
      </c>
      <c r="D234" s="123" t="str">
        <f>'Zásobník_Január 2023'!O246</f>
        <v>štátny rozpočet</v>
      </c>
      <c r="E234" s="123" t="str">
        <f>'Zásobník_Január 2023'!P246</f>
        <v>doplniť z preddefinovaného (vysvetlivky a rady)</v>
      </c>
      <c r="F234" s="121">
        <f>'Zásobník_Január 2023'!R246</f>
        <v>1</v>
      </c>
      <c r="G234" s="121">
        <f>'Zásobník_Január 2023'!U246</f>
        <v>0</v>
      </c>
      <c r="H234" s="122">
        <f>'Zásobník_Január 2023'!AS246</f>
        <v>0</v>
      </c>
      <c r="I234" s="122" t="str">
        <f>'Zásobník_Január 2023'!AT246</f>
        <v>B2</v>
      </c>
    </row>
    <row r="235" spans="1:9" ht="63.75" x14ac:dyDescent="0.2">
      <c r="A235" s="120" t="str">
        <f>'Zásobník_Január 2023'!A247</f>
        <v>SNM</v>
      </c>
      <c r="B235" s="124" t="str">
        <f>'Zásobník_Január 2023'!E247</f>
        <v>Výstava "Krása pre ženu stvorená"</v>
      </c>
      <c r="C235" s="123" t="str">
        <f>'Zásobník_Január 2023'!N247</f>
        <v>01 Investičný zámer</v>
      </c>
      <c r="D235" s="123" t="str">
        <f>'Zásobník_Január 2023'!O247</f>
        <v>štátny rozpočet</v>
      </c>
      <c r="E235" s="123" t="str">
        <f>'Zásobník_Január 2023'!P247</f>
        <v>doplniť z preddefinovaného (vysvetlivky a rady)</v>
      </c>
      <c r="F235" s="121">
        <f>'Zásobník_Január 2023'!R247</f>
        <v>1</v>
      </c>
      <c r="G235" s="121">
        <f>'Zásobník_Január 2023'!U247</f>
        <v>0</v>
      </c>
      <c r="H235" s="122">
        <f>'Zásobník_Január 2023'!AS247</f>
        <v>0</v>
      </c>
      <c r="I235" s="122" t="str">
        <f>'Zásobník_Január 2023'!AT247</f>
        <v>F2</v>
      </c>
    </row>
    <row r="236" spans="1:9" ht="63.75" x14ac:dyDescent="0.2">
      <c r="A236" s="120" t="str">
        <f>'Zásobník_Január 2023'!A248</f>
        <v>SNM</v>
      </c>
      <c r="B236" s="124" t="str">
        <f>'Zásobník_Január 2023'!E248</f>
        <v>Výstava "Modrotlač"</v>
      </c>
      <c r="C236" s="123" t="str">
        <f>'Zásobník_Január 2023'!N248</f>
        <v>01 Investičný zámer</v>
      </c>
      <c r="D236" s="123" t="str">
        <f>'Zásobník_Január 2023'!O248</f>
        <v>štátny rozpočet</v>
      </c>
      <c r="E236" s="123" t="str">
        <f>'Zásobník_Január 2023'!P248</f>
        <v>doplniť z preddefinovaného (vysvetlivky a rady)</v>
      </c>
      <c r="F236" s="121">
        <f>'Zásobník_Január 2023'!R248</f>
        <v>1</v>
      </c>
      <c r="G236" s="121">
        <f>'Zásobník_Január 2023'!U248</f>
        <v>0</v>
      </c>
      <c r="H236" s="122">
        <f>'Zásobník_Január 2023'!AS248</f>
        <v>0</v>
      </c>
      <c r="I236" s="122" t="str">
        <f>'Zásobník_Január 2023'!AT248</f>
        <v>F2</v>
      </c>
    </row>
    <row r="237" spans="1:9" ht="63.75" x14ac:dyDescent="0.2">
      <c r="A237" s="120" t="str">
        <f>'Zásobník_Január 2023'!A249</f>
        <v>ŠVK BB</v>
      </c>
      <c r="B237" s="124" t="str">
        <f>'Zásobník_Január 2023'!E249</f>
        <v xml:space="preserve">Akvizície zbierkových predmetov </v>
      </c>
      <c r="C237" s="123" t="str">
        <f>'Zásobník_Január 2023'!N249</f>
        <v>07 V realizácii</v>
      </c>
      <c r="D237" s="123" t="str">
        <f>'Zásobník_Január 2023'!O249</f>
        <v>štátny rozpočet</v>
      </c>
      <c r="E237" s="123" t="str">
        <f>'Zásobník_Január 2023'!P249</f>
        <v>doplniť z preddefinovaného (vysvetlivky a rady)</v>
      </c>
      <c r="F237" s="121">
        <f>'Zásobník_Január 2023'!R249</f>
        <v>1</v>
      </c>
      <c r="G237" s="121">
        <f>'Zásobník_Január 2023'!U249</f>
        <v>3000</v>
      </c>
      <c r="H237" s="122">
        <f>'Zásobník_Január 2023'!AS249</f>
        <v>0</v>
      </c>
      <c r="I237" s="122" t="str">
        <f>'Zásobník_Január 2023'!AT249</f>
        <v>E3</v>
      </c>
    </row>
    <row r="238" spans="1:9" ht="63.75" x14ac:dyDescent="0.2">
      <c r="A238" s="120" t="str">
        <f>'Zásobník_Január 2023'!A250</f>
        <v>UKB</v>
      </c>
      <c r="B238" s="124" t="str">
        <f>'Zásobník_Január 2023'!E250</f>
        <v>Zlatiaci knihársky stroj na ochanu fondov UKB</v>
      </c>
      <c r="C238" s="123" t="str">
        <f>'Zásobník_Január 2023'!N250</f>
        <v>01 Investičný zámer</v>
      </c>
      <c r="D238" s="123" t="str">
        <f>'Zásobník_Január 2023'!O250</f>
        <v>štátny rozpočet</v>
      </c>
      <c r="E238" s="123" t="str">
        <f>'Zásobník_Január 2023'!P250</f>
        <v>doplniť z preddefinovaného (vysvetlivky a rady)</v>
      </c>
      <c r="F238" s="121">
        <f>'Zásobník_Január 2023'!R250</f>
        <v>1</v>
      </c>
      <c r="G238" s="121">
        <f>'Zásobník_Január 2023'!U250</f>
        <v>0</v>
      </c>
      <c r="H238" s="122">
        <f>'Zásobník_Január 2023'!AS250</f>
        <v>0</v>
      </c>
      <c r="I238" s="122" t="str">
        <f>'Zásobník_Január 2023'!AT250</f>
        <v>C7</v>
      </c>
    </row>
    <row r="239" spans="1:9" ht="63.75" x14ac:dyDescent="0.2">
      <c r="A239" s="120" t="str">
        <f>'Zásobník_Január 2023'!A251</f>
        <v>SNM</v>
      </c>
      <c r="B239" s="124" t="str">
        <f>'Zásobník_Január 2023'!E251</f>
        <v>Zázrak prírody - Planéta Zem</v>
      </c>
      <c r="C239" s="123" t="str">
        <f>'Zásobník_Január 2023'!N251</f>
        <v>01 Investičný zámer</v>
      </c>
      <c r="D239" s="123" t="str">
        <f>'Zásobník_Január 2023'!O251</f>
        <v>štátny rozpočet</v>
      </c>
      <c r="E239" s="123" t="str">
        <f>'Zásobník_Január 2023'!P251</f>
        <v>doplniť z preddefinovaného (vysvetlivky a rady)</v>
      </c>
      <c r="F239" s="121">
        <f>'Zásobník_Január 2023'!R251</f>
        <v>1</v>
      </c>
      <c r="G239" s="121">
        <f>'Zásobník_Január 2023'!U251</f>
        <v>0</v>
      </c>
      <c r="H239" s="122">
        <f>'Zásobník_Január 2023'!AS251</f>
        <v>0</v>
      </c>
      <c r="I239" s="122" t="str">
        <f>'Zásobník_Január 2023'!AT251</f>
        <v>F2</v>
      </c>
    </row>
    <row r="240" spans="1:9" ht="63.75" x14ac:dyDescent="0.2">
      <c r="A240" s="120" t="str">
        <f>'Zásobník_Január 2023'!A252</f>
        <v xml:space="preserve">ŠO </v>
      </c>
      <c r="B240" s="124" t="str">
        <f>'Zásobník_Január 2023'!E252</f>
        <v>Klimatizácia apartmánov, šatní orchestra 5.NP a šatní zboru a sólistov 2.NP</v>
      </c>
      <c r="C240" s="123" t="str">
        <f>'Zásobník_Január 2023'!N252</f>
        <v>07 V realizácii</v>
      </c>
      <c r="D240" s="123" t="str">
        <f>'Zásobník_Január 2023'!O252</f>
        <v>kombinované</v>
      </c>
      <c r="E240" s="123" t="str">
        <f>'Zásobník_Január 2023'!P252</f>
        <v>doplniť z preddefinovaného (vysvetlivky a rady)</v>
      </c>
      <c r="F240" s="121">
        <f>'Zásobník_Január 2023'!R252</f>
        <v>0.76</v>
      </c>
      <c r="G240" s="121">
        <f>'Zásobník_Január 2023'!U252</f>
        <v>2952</v>
      </c>
      <c r="H240" s="122">
        <f>'Zásobník_Január 2023'!AS252</f>
        <v>0</v>
      </c>
      <c r="I240" s="122" t="str">
        <f>'Zásobník_Január 2023'!AT252</f>
        <v>C6</v>
      </c>
    </row>
    <row r="241" spans="1:9" ht="63.75" x14ac:dyDescent="0.2">
      <c r="A241" s="120" t="str">
        <f>'Zásobník_Január 2023'!A253</f>
        <v xml:space="preserve">ŠO </v>
      </c>
      <c r="B241" s="124" t="str">
        <f>'Zásobník_Január 2023'!E253</f>
        <v xml:space="preserve">Optimalizácia vetrania a chladenia budovy </v>
      </c>
      <c r="C241" s="123" t="str">
        <f>'Zásobník_Január 2023'!N253</f>
        <v>08 Realizované</v>
      </c>
      <c r="D241" s="123" t="str">
        <f>'Zásobník_Január 2023'!O253</f>
        <v>štátny rozpočet</v>
      </c>
      <c r="E241" s="123" t="str">
        <f>'Zásobník_Január 2023'!P253</f>
        <v>doplniť z preddefinovaného (vysvetlivky a rady)</v>
      </c>
      <c r="F241" s="121">
        <f>'Zásobník_Január 2023'!R253</f>
        <v>1</v>
      </c>
      <c r="G241" s="121">
        <f>'Zásobník_Január 2023'!U253</f>
        <v>75359.049999999988</v>
      </c>
      <c r="H241" s="122">
        <f>'Zásobník_Január 2023'!AS253</f>
        <v>0</v>
      </c>
      <c r="I241" s="122" t="str">
        <f>'Zásobník_Január 2023'!AT253</f>
        <v>B3</v>
      </c>
    </row>
    <row r="242" spans="1:9" ht="63.75" x14ac:dyDescent="0.2">
      <c r="A242" s="120" t="str">
        <f>'Zásobník_Január 2023'!A254</f>
        <v>SNG</v>
      </c>
      <c r="B242" s="124" t="str">
        <f>'Zásobník_Január 2023'!E254</f>
        <v>Jednorázová a signifikantná dotácia na akvizície súčasného umenia pre SNG</v>
      </c>
      <c r="C242" s="123" t="str">
        <f>'Zásobník_Január 2023'!N254</f>
        <v>01 Investičný zámer</v>
      </c>
      <c r="D242" s="123" t="str">
        <f>'Zásobník_Január 2023'!O254</f>
        <v>štátny rozpočet</v>
      </c>
      <c r="E242" s="123" t="str">
        <f>'Zásobník_Január 2023'!P254</f>
        <v>doplniť z preddefinovaného (vysvetlivky a rady)</v>
      </c>
      <c r="F242" s="121">
        <f>'Zásobník_Január 2023'!R254</f>
        <v>1</v>
      </c>
      <c r="G242" s="121">
        <f>'Zásobník_Január 2023'!U254</f>
        <v>0</v>
      </c>
      <c r="H242" s="122">
        <f>'Zásobník_Január 2023'!AS254</f>
        <v>0</v>
      </c>
      <c r="I242" s="122" t="str">
        <f>'Zásobník_Január 2023'!AT254</f>
        <v>E3</v>
      </c>
    </row>
    <row r="243" spans="1:9" ht="63.75" x14ac:dyDescent="0.2">
      <c r="A243" s="120" t="str">
        <f>'Zásobník_Január 2023'!A255</f>
        <v>SNM</v>
      </c>
      <c r="B243" s="124" t="str">
        <f>'Zásobník_Január 2023'!E255</f>
        <v>Realizácia depozitárov pre SNM-HM na Bratislavskom hrade v rámci projektu Iterreg SK-AT</v>
      </c>
      <c r="C243" s="123" t="str">
        <f>'Zásobník_Január 2023'!N255</f>
        <v>07 V realizácii</v>
      </c>
      <c r="D243" s="123" t="str">
        <f>'Zásobník_Január 2023'!O255</f>
        <v>štátny rozpočet</v>
      </c>
      <c r="E243" s="123" t="str">
        <f>'Zásobník_Január 2023'!P255</f>
        <v>doplniť z preddefinovaného (vysvetlivky a rady)</v>
      </c>
      <c r="F243" s="121">
        <f>'Zásobník_Január 2023'!R255</f>
        <v>1</v>
      </c>
      <c r="G243" s="121">
        <f>'Zásobník_Január 2023'!U255</f>
        <v>100000</v>
      </c>
      <c r="H243" s="122">
        <f>'Zásobník_Január 2023'!AS255</f>
        <v>0</v>
      </c>
      <c r="I243" s="122" t="str">
        <f>'Zásobník_Január 2023'!AT255</f>
        <v>B3</v>
      </c>
    </row>
    <row r="244" spans="1:9" ht="63.75" x14ac:dyDescent="0.2">
      <c r="A244" s="120" t="str">
        <f>'Zásobník_Január 2023'!A256</f>
        <v>RTVS</v>
      </c>
      <c r="B244" s="124" t="str">
        <f>'Zásobník_Január 2023'!E256</f>
        <v>Projektová dokumentácia požiarnej orchrany štúdio MD Dámsky klub</v>
      </c>
      <c r="C244" s="123" t="str">
        <f>'Zásobník_Január 2023'!N256</f>
        <v>01 Investičný zámer</v>
      </c>
      <c r="D244" s="123" t="str">
        <f>'Zásobník_Január 2023'!O256</f>
        <v>vlastné zdroje</v>
      </c>
      <c r="E244" s="123" t="str">
        <f>'Zásobník_Január 2023'!P256</f>
        <v>doplniť z preddefinovaného (vysvetlivky a rady)</v>
      </c>
      <c r="F244" s="121">
        <f>'Zásobník_Január 2023'!R256</f>
        <v>0</v>
      </c>
      <c r="G244" s="121">
        <f>'Zásobník_Január 2023'!U256</f>
        <v>0</v>
      </c>
      <c r="H244" s="122">
        <f>'Zásobník_Január 2023'!AS256</f>
        <v>0</v>
      </c>
      <c r="I244" s="122" t="str">
        <f>'Zásobník_Január 2023'!AT256</f>
        <v>B3</v>
      </c>
    </row>
    <row r="245" spans="1:9" ht="63.75" x14ac:dyDescent="0.2">
      <c r="A245" s="120" t="str">
        <f>'Zásobník_Január 2023'!A257</f>
        <v>PÚ SR</v>
      </c>
      <c r="B245" s="124" t="str">
        <f>'Zásobník_Január 2023'!E257</f>
        <v>Kúpa budovy v Levoči, dom meštiansky, Nám. Majstra Pavla 41</v>
      </c>
      <c r="C245" s="123" t="str">
        <f>'Zásobník_Január 2023'!N257</f>
        <v>02 Analýza / podkladová štúdia k investičnému zámeru</v>
      </c>
      <c r="D245" s="123" t="str">
        <f>'Zásobník_Január 2023'!O257</f>
        <v>štátny rozpočet</v>
      </c>
      <c r="E245" s="123" t="str">
        <f>'Zásobník_Január 2023'!P257</f>
        <v>doplniť z preddefinovaného (vysvetlivky a rady)</v>
      </c>
      <c r="F245" s="121">
        <f>'Zásobník_Január 2023'!R257</f>
        <v>1</v>
      </c>
      <c r="G245" s="121">
        <f>'Zásobník_Január 2023'!U257</f>
        <v>0</v>
      </c>
      <c r="H245" s="122">
        <f>'Zásobník_Január 2023'!AS257</f>
        <v>0</v>
      </c>
      <c r="I245" s="122" t="str">
        <f>'Zásobník_Január 2023'!AT257</f>
        <v>A1</v>
      </c>
    </row>
    <row r="246" spans="1:9" ht="63.75" x14ac:dyDescent="0.2">
      <c r="A246" s="120" t="str">
        <f>'Zásobník_Január 2023'!A258</f>
        <v>SĽUK</v>
      </c>
      <c r="B246" s="124" t="str">
        <f>'Zásobník_Január 2023'!E258</f>
        <v>Modernizácia parkoviska SĽUK-u</v>
      </c>
      <c r="C246" s="123" t="str">
        <f>'Zásobník_Január 2023'!N258</f>
        <v>01 Investičný zámer</v>
      </c>
      <c r="D246" s="123" t="str">
        <f>'Zásobník_Január 2023'!O258</f>
        <v>štátny rozpočet</v>
      </c>
      <c r="E246" s="123" t="str">
        <f>'Zásobník_Január 2023'!P258</f>
        <v>doplniť z preddefinovaného (vysvetlivky a rady)</v>
      </c>
      <c r="F246" s="121">
        <f>'Zásobník_Január 2023'!R258</f>
        <v>1</v>
      </c>
      <c r="G246" s="121">
        <f>'Zásobník_Január 2023'!U258</f>
        <v>0</v>
      </c>
      <c r="H246" s="122">
        <f>'Zásobník_Január 2023'!AS258</f>
        <v>0</v>
      </c>
      <c r="I246" s="122" t="str">
        <f>'Zásobník_Január 2023'!AT258</f>
        <v>B5</v>
      </c>
    </row>
    <row r="247" spans="1:9" ht="63.75" x14ac:dyDescent="0.2">
      <c r="A247" s="120" t="str">
        <f>'Zásobník_Január 2023'!A259</f>
        <v>PÚ SR</v>
      </c>
      <c r="B247" s="124" t="str">
        <f>'Zásobník_Január 2023'!E259</f>
        <v>Obstaranie IS PAMIS</v>
      </c>
      <c r="C247" s="123" t="str">
        <f>'Zásobník_Január 2023'!N259</f>
        <v>07 V realizácii</v>
      </c>
      <c r="D247" s="123" t="str">
        <f>'Zásobník_Január 2023'!O259</f>
        <v>kombinované</v>
      </c>
      <c r="E247" s="123" t="str">
        <f>'Zásobník_Január 2023'!P259</f>
        <v>doplniť z preddefinovaného (vysvetlivky a rady)</v>
      </c>
      <c r="F247" s="121">
        <f>'Zásobník_Január 2023'!R259</f>
        <v>0.24707000000000001</v>
      </c>
      <c r="G247" s="121">
        <f>'Zásobník_Január 2023'!U259</f>
        <v>0</v>
      </c>
      <c r="H247" s="122">
        <f>'Zásobník_Január 2023'!AS259</f>
        <v>1</v>
      </c>
      <c r="I247" s="122" t="str">
        <f>'Zásobník_Január 2023'!AT259</f>
        <v>D2</v>
      </c>
    </row>
    <row r="248" spans="1:9" ht="63.75" x14ac:dyDescent="0.2">
      <c r="A248" s="120" t="str">
        <f>'Zásobník_Január 2023'!A260</f>
        <v>SNM</v>
      </c>
      <c r="B248" s="124" t="str">
        <f>'Zásobník_Január 2023'!E260</f>
        <v xml:space="preserve">Realizácia expozícií a prevádzkových priestorov SNM na Bratislavskom hrade </v>
      </c>
      <c r="C248" s="123" t="str">
        <f>'Zásobník_Január 2023'!N260</f>
        <v>01 Investičný zámer</v>
      </c>
      <c r="D248" s="123" t="str">
        <f>'Zásobník_Január 2023'!O260</f>
        <v>štátny rozpočet</v>
      </c>
      <c r="E248" s="123" t="str">
        <f>'Zásobník_Január 2023'!P260</f>
        <v>doplniť z preddefinovaného (vysvetlivky a rady)</v>
      </c>
      <c r="F248" s="121">
        <f>'Zásobník_Január 2023'!R260</f>
        <v>1</v>
      </c>
      <c r="G248" s="121">
        <f>'Zásobník_Január 2023'!U260</f>
        <v>0</v>
      </c>
      <c r="H248" s="122">
        <f>'Zásobník_Január 2023'!AS260</f>
        <v>1</v>
      </c>
      <c r="I248" s="122" t="str">
        <f>'Zásobník_Január 2023'!AT260</f>
        <v>F2</v>
      </c>
    </row>
    <row r="249" spans="1:9" ht="63.75" x14ac:dyDescent="0.2">
      <c r="A249" s="120" t="str">
        <f>'Zásobník_Január 2023'!A261</f>
        <v>MK SR</v>
      </c>
      <c r="B249" s="124" t="str">
        <f>'Zásobník_Január 2023'!E261</f>
        <v>Zriadenie komory umelcov</v>
      </c>
      <c r="C249" s="123" t="str">
        <f>'Zásobník_Január 2023'!N261</f>
        <v>01 Investičný zámer</v>
      </c>
      <c r="D249" s="123" t="str">
        <f>'Zásobník_Január 2023'!O261</f>
        <v>štátny rozpočet</v>
      </c>
      <c r="E249" s="123" t="str">
        <f>'Zásobník_Január 2023'!P261</f>
        <v>doplniť z preddefinovaného (vysvetlivky a rady)</v>
      </c>
      <c r="F249" s="121">
        <f>'Zásobník_Január 2023'!R261</f>
        <v>1</v>
      </c>
      <c r="G249" s="121">
        <f>'Zásobník_Január 2023'!U261</f>
        <v>0</v>
      </c>
      <c r="H249" s="122">
        <f>'Zásobník_Január 2023'!AS261</f>
        <v>1</v>
      </c>
      <c r="I249" s="122" t="str">
        <f>'Zásobník_Január 2023'!AT261</f>
        <v>G</v>
      </c>
    </row>
    <row r="250" spans="1:9" ht="63.75" x14ac:dyDescent="0.2">
      <c r="A250" s="120" t="str">
        <f>'Zásobník_Január 2023'!A262</f>
        <v>MK SR</v>
      </c>
      <c r="B250" s="124" t="str">
        <f>'Zásobník_Január 2023'!E262</f>
        <v>Register médií</v>
      </c>
      <c r="C250" s="123" t="str">
        <f>'Zásobník_Január 2023'!N262</f>
        <v>01 Investičný zámer</v>
      </c>
      <c r="D250" s="123" t="str">
        <f>'Zásobník_Január 2023'!O262</f>
        <v>štátny rozpočet</v>
      </c>
      <c r="E250" s="123" t="str">
        <f>'Zásobník_Január 2023'!P262</f>
        <v>doplniť z preddefinovaného (vysvetlivky a rady)</v>
      </c>
      <c r="F250" s="121">
        <f>'Zásobník_Január 2023'!R262</f>
        <v>1</v>
      </c>
      <c r="G250" s="121">
        <f>'Zásobník_Január 2023'!U262</f>
        <v>0</v>
      </c>
      <c r="H250" s="122">
        <f>'Zásobník_Január 2023'!AS262</f>
        <v>0</v>
      </c>
      <c r="I250" s="122" t="str">
        <f>'Zásobník_Január 2023'!AT262</f>
        <v>D3</v>
      </c>
    </row>
    <row r="251" spans="1:9" ht="63.75" x14ac:dyDescent="0.2">
      <c r="A251" s="120" t="str">
        <f>'Zásobník_Január 2023'!A263</f>
        <v>RTVS</v>
      </c>
      <c r="B251" s="124" t="str">
        <f>'Zásobník_Január 2023'!E263</f>
        <v>Rekonštrukcia - modernizácia ovládania indukčných jednotiek Vzduchodtechniky</v>
      </c>
      <c r="C251" s="123" t="str">
        <f>'Zásobník_Január 2023'!N263</f>
        <v>01 Investičný zámer</v>
      </c>
      <c r="D251" s="123" t="str">
        <f>'Zásobník_Január 2023'!O263</f>
        <v>vlastné zdroje</v>
      </c>
      <c r="E251" s="123" t="str">
        <f>'Zásobník_Január 2023'!P263</f>
        <v>doplniť z preddefinovaného (vysvetlivky a rady)</v>
      </c>
      <c r="F251" s="121">
        <f>'Zásobník_Január 2023'!R263</f>
        <v>0</v>
      </c>
      <c r="G251" s="121">
        <f>'Zásobník_Január 2023'!U263</f>
        <v>0</v>
      </c>
      <c r="H251" s="122">
        <f>'Zásobník_Január 2023'!AS263</f>
        <v>0</v>
      </c>
      <c r="I251" s="122" t="str">
        <f>'Zásobník_Január 2023'!AT263</f>
        <v>C6</v>
      </c>
    </row>
    <row r="252" spans="1:9" ht="63.75" x14ac:dyDescent="0.2">
      <c r="A252" s="120" t="str">
        <f>'Zásobník_Január 2023'!A264</f>
        <v>STM</v>
      </c>
      <c r="B252" s="124" t="str">
        <f>'Zásobník_Január 2023'!E264</f>
        <v>Sanácia objektu administratívnej budovy  v Múzeu letectva v Košiciach</v>
      </c>
      <c r="C252" s="123" t="str">
        <f>'Zásobník_Január 2023'!N264</f>
        <v>01 Investičný zámer</v>
      </c>
      <c r="D252" s="123" t="str">
        <f>'Zásobník_Január 2023'!O264</f>
        <v>štátny rozpočet</v>
      </c>
      <c r="E252" s="123" t="str">
        <f>'Zásobník_Január 2023'!P264</f>
        <v>doplniť z preddefinovaného (vysvetlivky a rady)</v>
      </c>
      <c r="F252" s="121">
        <f>'Zásobník_Január 2023'!R264</f>
        <v>1</v>
      </c>
      <c r="G252" s="121">
        <f>'Zásobník_Január 2023'!U264</f>
        <v>0</v>
      </c>
      <c r="H252" s="122">
        <f>'Zásobník_Január 2023'!AS264</f>
        <v>0</v>
      </c>
      <c r="I252" s="122" t="str">
        <f>'Zásobník_Január 2023'!AT264</f>
        <v>B3</v>
      </c>
    </row>
    <row r="253" spans="1:9" ht="63.75" x14ac:dyDescent="0.2">
      <c r="A253" s="120" t="str">
        <f>'Zásobník_Január 2023'!A265</f>
        <v>RTVS</v>
      </c>
      <c r="B253" s="124" t="str">
        <f>'Zásobník_Január 2023'!E265</f>
        <v>Rekonštrukcia bleskozvodnej sustavy v Mlynskej doline</v>
      </c>
      <c r="C253" s="123" t="str">
        <f>'Zásobník_Január 2023'!N265</f>
        <v>01 Investičný zámer</v>
      </c>
      <c r="D253" s="123" t="str">
        <f>'Zásobník_Január 2023'!O265</f>
        <v>vlastné zdroje</v>
      </c>
      <c r="E253" s="123" t="str">
        <f>'Zásobník_Január 2023'!P265</f>
        <v>doplniť z preddefinovaného (vysvetlivky a rady)</v>
      </c>
      <c r="F253" s="121">
        <f>'Zásobník_Január 2023'!R265</f>
        <v>0</v>
      </c>
      <c r="G253" s="121">
        <f>'Zásobník_Január 2023'!U265</f>
        <v>0</v>
      </c>
      <c r="H253" s="122">
        <f>'Zásobník_Január 2023'!AS265</f>
        <v>0</v>
      </c>
      <c r="I253" s="122" t="str">
        <f>'Zásobník_Január 2023'!AT265</f>
        <v>B3</v>
      </c>
    </row>
    <row r="254" spans="1:9" ht="63.75" x14ac:dyDescent="0.2">
      <c r="A254" s="120" t="str">
        <f>'Zásobník_Január 2023'!A266</f>
        <v>MK SR</v>
      </c>
      <c r="B254" s="124" t="str">
        <f>'Zásobník_Január 2023'!E266</f>
        <v>Revitalizácia budovy MK SR v Hurbanových kasárňach</v>
      </c>
      <c r="C254" s="123" t="str">
        <f>'Zásobník_Január 2023'!N266</f>
        <v>01 Investičný zámer</v>
      </c>
      <c r="D254" s="123" t="str">
        <f>'Zásobník_Január 2023'!O266</f>
        <v>Plán obnovy a odolnosti SR</v>
      </c>
      <c r="E254" s="123" t="str">
        <f>'Zásobník_Január 2023'!P266</f>
        <v>doplniť z preddefinovaného (vysvetlivky a rady)</v>
      </c>
      <c r="F254" s="121">
        <f>'Zásobník_Január 2023'!R266</f>
        <v>1</v>
      </c>
      <c r="G254" s="121">
        <f>'Zásobník_Január 2023'!U266</f>
        <v>0</v>
      </c>
      <c r="H254" s="122">
        <f>'Zásobník_Január 2023'!AS266</f>
        <v>1</v>
      </c>
      <c r="I254" s="122" t="str">
        <f>'Zásobník_Január 2023'!AT266</f>
        <v>B1</v>
      </c>
    </row>
    <row r="255" spans="1:9" ht="63.75" x14ac:dyDescent="0.2">
      <c r="A255" s="120" t="str">
        <f>'Zásobník_Január 2023'!A267</f>
        <v>MK SR</v>
      </c>
      <c r="B255" s="124" t="str">
        <f>'Zásobník_Január 2023'!E267</f>
        <v>Revitalizácia budovy MK SR - Námestie sv. Trojice 9, Banská Štiavnica</v>
      </c>
      <c r="C255" s="123" t="str">
        <f>'Zásobník_Január 2023'!N267</f>
        <v>01 Investičný zámer</v>
      </c>
      <c r="D255" s="123" t="str">
        <f>'Zásobník_Január 2023'!O267</f>
        <v>štátny rozpočet</v>
      </c>
      <c r="E255" s="123" t="str">
        <f>'Zásobník_Január 2023'!P267</f>
        <v>doplniť z preddefinovaného (vysvetlivky a rady)</v>
      </c>
      <c r="F255" s="121">
        <f>'Zásobník_Január 2023'!R267</f>
        <v>1</v>
      </c>
      <c r="G255" s="121">
        <f>'Zásobník_Január 2023'!U267</f>
        <v>0</v>
      </c>
      <c r="H255" s="122">
        <f>'Zásobník_Január 2023'!AS267</f>
        <v>0</v>
      </c>
      <c r="I255" s="122" t="str">
        <f>'Zásobník_Január 2023'!AT267</f>
        <v>B1</v>
      </c>
    </row>
    <row r="256" spans="1:9" ht="63.75" x14ac:dyDescent="0.2">
      <c r="A256" s="120" t="str">
        <f>'Zásobník_Január 2023'!A268</f>
        <v>MK SR</v>
      </c>
      <c r="B256" s="124" t="str">
        <f>'Zásobník_Január 2023'!E268</f>
        <v>Rekonštrukciu budovy MK SR, Námestie SNP č. 33 Bratislava</v>
      </c>
      <c r="C256" s="123" t="str">
        <f>'Zásobník_Január 2023'!N268</f>
        <v>01 Investičný zámer</v>
      </c>
      <c r="D256" s="123" t="str">
        <f>'Zásobník_Január 2023'!O268</f>
        <v>štátny rozpočet</v>
      </c>
      <c r="E256" s="123" t="str">
        <f>'Zásobník_Január 2023'!P268</f>
        <v>doplniť z preddefinovaného (vysvetlivky a rady)</v>
      </c>
      <c r="F256" s="121">
        <f>'Zásobník_Január 2023'!R268</f>
        <v>1</v>
      </c>
      <c r="G256" s="121">
        <f>'Zásobník_Január 2023'!U268</f>
        <v>0</v>
      </c>
      <c r="H256" s="122">
        <f>'Zásobník_Január 2023'!AS268</f>
        <v>1</v>
      </c>
      <c r="I256" s="122" t="str">
        <f>'Zásobník_Január 2023'!AT268</f>
        <v>B1</v>
      </c>
    </row>
    <row r="257" spans="1:9" ht="63.75" x14ac:dyDescent="0.2">
      <c r="A257" s="120" t="str">
        <f>'Zásobník_Január 2023'!A269</f>
        <v>RTVS</v>
      </c>
      <c r="B257" s="124" t="str">
        <f>'Zásobník_Január 2023'!E269</f>
        <v>Rekonštrukcia budovy Národnej kultúrnej pamiatky SRo v rozhlasovom regionálnom štúdiu KE</v>
      </c>
      <c r="C257" s="123" t="str">
        <f>'Zásobník_Január 2023'!N269</f>
        <v>01 Investičný zámer</v>
      </c>
      <c r="D257" s="123" t="str">
        <f>'Zásobník_Január 2023'!O269</f>
        <v>vlastné zdroje</v>
      </c>
      <c r="E257" s="123" t="str">
        <f>'Zásobník_Január 2023'!P269</f>
        <v>doplniť z preddefinovaného (vysvetlivky a rady)</v>
      </c>
      <c r="F257" s="121">
        <f>'Zásobník_Január 2023'!R269</f>
        <v>0</v>
      </c>
      <c r="G257" s="121">
        <f>'Zásobník_Január 2023'!U269</f>
        <v>0</v>
      </c>
      <c r="H257" s="122">
        <f>'Zásobník_Január 2023'!AS269</f>
        <v>1</v>
      </c>
      <c r="I257" s="122" t="str">
        <f>'Zásobník_Január 2023'!AT269</f>
        <v>B3</v>
      </c>
    </row>
    <row r="258" spans="1:9" ht="63.75" x14ac:dyDescent="0.2">
      <c r="A258" s="120" t="str">
        <f>'Zásobník_Január 2023'!A270</f>
        <v>MK SR</v>
      </c>
      <c r="B258" s="124" t="str">
        <f>'Zásobník_Január 2023'!E270</f>
        <v>Revitalizácia budovy MK SR - Biela ulica, Bratislava</v>
      </c>
      <c r="C258" s="123" t="str">
        <f>'Zásobník_Január 2023'!N270</f>
        <v>01 Investičný zámer</v>
      </c>
      <c r="D258" s="123" t="str">
        <f>'Zásobník_Január 2023'!O270</f>
        <v>štátny rozpočet</v>
      </c>
      <c r="E258" s="123" t="str">
        <f>'Zásobník_Január 2023'!P270</f>
        <v>doplniť z preddefinovaného (vysvetlivky a rady)</v>
      </c>
      <c r="F258" s="121">
        <f>'Zásobník_Január 2023'!R270</f>
        <v>1</v>
      </c>
      <c r="G258" s="121">
        <f>'Zásobník_Január 2023'!U270</f>
        <v>0</v>
      </c>
      <c r="H258" s="122">
        <f>'Zásobník_Január 2023'!AS270</f>
        <v>0</v>
      </c>
      <c r="I258" s="122" t="str">
        <f>'Zásobník_Január 2023'!AT270</f>
        <v>B1</v>
      </c>
    </row>
    <row r="259" spans="1:9" ht="63.75" x14ac:dyDescent="0.2">
      <c r="A259" s="120" t="str">
        <f>'Zásobník_Január 2023'!A271</f>
        <v>ŠKO ZI</v>
      </c>
      <c r="B259" s="124" t="str">
        <f>'Zásobník_Január 2023'!E271</f>
        <v>Rekonštrukcia Trávničkovej budovy</v>
      </c>
      <c r="C259" s="123" t="str">
        <f>'Zásobník_Január 2023'!N271</f>
        <v>01 Investičný zámer</v>
      </c>
      <c r="D259" s="123" t="str">
        <f>'Zásobník_Január 2023'!O271</f>
        <v>štátny rozpočet</v>
      </c>
      <c r="E259" s="123" t="str">
        <f>'Zásobník_Január 2023'!P271</f>
        <v>doplniť z preddefinovaného (vysvetlivky a rady)</v>
      </c>
      <c r="F259" s="121">
        <f>'Zásobník_Január 2023'!R271</f>
        <v>1</v>
      </c>
      <c r="G259" s="121">
        <f>'Zásobník_Január 2023'!U271</f>
        <v>0</v>
      </c>
      <c r="H259" s="122">
        <f>'Zásobník_Január 2023'!AS271</f>
        <v>0</v>
      </c>
      <c r="I259" s="122" t="str">
        <f>'Zásobník_Január 2023'!AT271</f>
        <v>B3</v>
      </c>
    </row>
    <row r="260" spans="1:9" ht="63.75" x14ac:dyDescent="0.2">
      <c r="A260" s="120" t="str">
        <f>'Zásobník_Január 2023'!A272</f>
        <v>ŠKO ZI</v>
      </c>
      <c r="B260" s="124" t="str">
        <f>'Zásobník_Január 2023'!E272</f>
        <v>Rekonštrukcia Domu umenia Fatra</v>
      </c>
      <c r="C260" s="123" t="str">
        <f>'Zásobník_Január 2023'!N272</f>
        <v>06 Pred vyhlásením verejného obstarávania</v>
      </c>
      <c r="D260" s="123" t="str">
        <f>'Zásobník_Január 2023'!O272</f>
        <v>štátny rozpočet</v>
      </c>
      <c r="E260" s="123" t="str">
        <f>'Zásobník_Január 2023'!P272</f>
        <v>doplniť z preddefinovaného (vysvetlivky a rady)</v>
      </c>
      <c r="F260" s="121">
        <f>'Zásobník_Január 2023'!R272</f>
        <v>1</v>
      </c>
      <c r="G260" s="121">
        <f>'Zásobník_Január 2023'!U272</f>
        <v>33800</v>
      </c>
      <c r="H260" s="122">
        <f>'Zásobník_Január 2023'!AS272</f>
        <v>0</v>
      </c>
      <c r="I260" s="122" t="str">
        <f>'Zásobník_Január 2023'!AT272</f>
        <v>B3</v>
      </c>
    </row>
    <row r="261" spans="1:9" ht="63.75" x14ac:dyDescent="0.2">
      <c r="A261" s="120" t="str">
        <f>'Zásobník_Január 2023'!A273</f>
        <v>ŠKO ZI</v>
      </c>
      <c r="B261" s="124" t="str">
        <f>'Zásobník_Január 2023'!E273</f>
        <v>Rekonštrukcia Domu umenia Fatra</v>
      </c>
      <c r="C261" s="123" t="str">
        <f>'Zásobník_Január 2023'!N273</f>
        <v>01 Investičný zámer</v>
      </c>
      <c r="D261" s="123" t="str">
        <f>'Zásobník_Január 2023'!O273</f>
        <v>štátny rozpočet</v>
      </c>
      <c r="E261" s="123" t="str">
        <f>'Zásobník_Január 2023'!P273</f>
        <v>doplniť z preddefinovaného (vysvetlivky a rady)</v>
      </c>
      <c r="F261" s="121">
        <f>'Zásobník_Január 2023'!R273</f>
        <v>1</v>
      </c>
      <c r="G261" s="121">
        <f>'Zásobník_Január 2023'!U273</f>
        <v>0</v>
      </c>
      <c r="H261" s="122">
        <f>'Zásobník_Január 2023'!AS273</f>
        <v>0</v>
      </c>
      <c r="I261" s="122" t="str">
        <f>'Zásobník_Január 2023'!AT273</f>
        <v>B3</v>
      </c>
    </row>
    <row r="262" spans="1:9" ht="63.75" x14ac:dyDescent="0.2">
      <c r="A262" s="120" t="str">
        <f>'Zásobník_Január 2023'!A274</f>
        <v>RTVS</v>
      </c>
      <c r="B262" s="124" t="str">
        <f>'Zásobník_Január 2023'!E274</f>
        <v>Rekonštrukcia kancelárskych priestorov v Mlynskej doline</v>
      </c>
      <c r="C262" s="123" t="str">
        <f>'Zásobník_Január 2023'!N274</f>
        <v>01 Investičný zámer</v>
      </c>
      <c r="D262" s="123" t="str">
        <f>'Zásobník_Január 2023'!O274</f>
        <v>vlastné zdroje</v>
      </c>
      <c r="E262" s="123" t="str">
        <f>'Zásobník_Január 2023'!P274</f>
        <v>doplniť z preddefinovaného (vysvetlivky a rady)</v>
      </c>
      <c r="F262" s="121">
        <f>'Zásobník_Január 2023'!R274</f>
        <v>0</v>
      </c>
      <c r="G262" s="121">
        <f>'Zásobník_Január 2023'!U274</f>
        <v>0</v>
      </c>
      <c r="H262" s="122">
        <f>'Zásobník_Január 2023'!AS274</f>
        <v>0</v>
      </c>
      <c r="I262" s="122" t="str">
        <f>'Zásobník_Január 2023'!AT274</f>
        <v>B3</v>
      </c>
    </row>
    <row r="263" spans="1:9" ht="63.75" x14ac:dyDescent="0.2">
      <c r="A263" s="120" t="str">
        <f>'Zásobník_Január 2023'!A275</f>
        <v>MK SR</v>
      </c>
      <c r="B263" s="124" t="str">
        <f>'Zásobník_Január 2023'!E275</f>
        <v>Revitalizácia kaštiela Budmerice a jeho okolie</v>
      </c>
      <c r="C263" s="123" t="str">
        <f>'Zásobník_Január 2023'!N275</f>
        <v>01 Investičný zámer</v>
      </c>
      <c r="D263" s="123" t="str">
        <f>'Zásobník_Január 2023'!O275</f>
        <v>štátny rozpočet</v>
      </c>
      <c r="E263" s="123" t="str">
        <f>'Zásobník_Január 2023'!P275</f>
        <v>doplniť z preddefinovaného (vysvetlivky a rady)</v>
      </c>
      <c r="F263" s="121">
        <f>'Zásobník_Január 2023'!R275</f>
        <v>1</v>
      </c>
      <c r="G263" s="121">
        <f>'Zásobník_Január 2023'!U275</f>
        <v>0</v>
      </c>
      <c r="H263" s="122">
        <f>'Zásobník_Január 2023'!AS275</f>
        <v>0</v>
      </c>
      <c r="I263" s="122" t="str">
        <f>'Zásobník_Január 2023'!AT275</f>
        <v>B1</v>
      </c>
    </row>
    <row r="264" spans="1:9" ht="63.75" x14ac:dyDescent="0.2">
      <c r="A264" s="120" t="str">
        <f>'Zásobník_Január 2023'!A276</f>
        <v>SNM</v>
      </c>
      <c r="B264" s="124" t="str">
        <f>'Zásobník_Január 2023'!E276</f>
        <v>Rekonštrukcia Kaštieľa Imre Madácha v Dolnej Strehovej</v>
      </c>
      <c r="C264" s="123" t="str">
        <f>'Zásobník_Január 2023'!N276</f>
        <v>01 Investičný zámer</v>
      </c>
      <c r="D264" s="123" t="str">
        <f>'Zásobník_Január 2023'!O276</f>
        <v>kombinované</v>
      </c>
      <c r="E264" s="123" t="str">
        <f>'Zásobník_Január 2023'!P276</f>
        <v>doplniť z preddefinovaného (vysvetlivky a rady)</v>
      </c>
      <c r="F264" s="121">
        <f>'Zásobník_Január 2023'!R276</f>
        <v>0.15</v>
      </c>
      <c r="G264" s="121">
        <f>'Zásobník_Január 2023'!U276</f>
        <v>0</v>
      </c>
      <c r="H264" s="122">
        <f>'Zásobník_Január 2023'!AS276</f>
        <v>0</v>
      </c>
      <c r="I264" s="122" t="str">
        <f>'Zásobník_Január 2023'!AT276</f>
        <v>B3</v>
      </c>
    </row>
    <row r="265" spans="1:9" ht="63.75" x14ac:dyDescent="0.2">
      <c r="A265" s="120" t="str">
        <f>'Zásobník_Január 2023'!A277</f>
        <v>SNG</v>
      </c>
      <c r="B265" s="124" t="str">
        <f>'Zásobník_Január 2023'!E277</f>
        <v>Rekonštrukcia Kaštieľa v Strážkach</v>
      </c>
      <c r="C265" s="123" t="str">
        <f>'Zásobník_Január 2023'!N277</f>
        <v>01 Investičný zámer</v>
      </c>
      <c r="D265" s="123" t="str">
        <f>'Zásobník_Január 2023'!O277</f>
        <v>kombinované</v>
      </c>
      <c r="E265" s="123" t="str">
        <f>'Zásobník_Január 2023'!P277</f>
        <v>doplniť z preddefinovaného (vysvetlivky a rady)</v>
      </c>
      <c r="F265" s="121">
        <f>'Zásobník_Január 2023'!R277</f>
        <v>0.15</v>
      </c>
      <c r="G265" s="121">
        <f>'Zásobník_Január 2023'!U277</f>
        <v>0</v>
      </c>
      <c r="H265" s="122">
        <f>'Zásobník_Január 2023'!AS277</f>
        <v>1</v>
      </c>
      <c r="I265" s="122" t="str">
        <f>'Zásobník_Január 2023'!AT277</f>
        <v>B1</v>
      </c>
    </row>
    <row r="266" spans="1:9" ht="63.75" x14ac:dyDescent="0.2">
      <c r="A266" s="120" t="str">
        <f>'Zásobník_Január 2023'!A278</f>
        <v>PÚ SR</v>
      </c>
      <c r="B266" s="124" t="str">
        <f>'Zásobník_Január 2023'!E278</f>
        <v>Rekonštrukcia Kláštora kartuziánov v Červenom Kláštore</v>
      </c>
      <c r="C266" s="123" t="str">
        <f>'Zásobník_Január 2023'!N278</f>
        <v>01 Investičný zámer</v>
      </c>
      <c r="D266" s="123" t="str">
        <f>'Zásobník_Január 2023'!O278</f>
        <v>kombinované</v>
      </c>
      <c r="E266" s="123" t="str">
        <f>'Zásobník_Január 2023'!P278</f>
        <v>doplniť z preddefinovaného (vysvetlivky a rady)</v>
      </c>
      <c r="F266" s="121">
        <f>'Zásobník_Január 2023'!R278</f>
        <v>0.15</v>
      </c>
      <c r="G266" s="121">
        <f>'Zásobník_Január 2023'!U278</f>
        <v>0</v>
      </c>
      <c r="H266" s="122">
        <f>'Zásobník_Január 2023'!AS278</f>
        <v>1</v>
      </c>
      <c r="I266" s="122" t="str">
        <f>'Zásobník_Január 2023'!AT278</f>
        <v>B1</v>
      </c>
    </row>
    <row r="267" spans="1:9" ht="63.75" x14ac:dyDescent="0.2">
      <c r="A267" s="120" t="str">
        <f>'Zásobník_Január 2023'!A279</f>
        <v>ŠKO ZI</v>
      </c>
      <c r="B267" s="124" t="str">
        <f>'Zásobník_Január 2023'!E279</f>
        <v>Rekonštrukcia kotolne</v>
      </c>
      <c r="C267" s="123" t="str">
        <f>'Zásobník_Január 2023'!N279</f>
        <v>01 Investičný zámer</v>
      </c>
      <c r="D267" s="123" t="str">
        <f>'Zásobník_Január 2023'!O279</f>
        <v>štátny rozpočet</v>
      </c>
      <c r="E267" s="123" t="str">
        <f>'Zásobník_Január 2023'!P279</f>
        <v>doplniť z preddefinovaného (vysvetlivky a rady)</v>
      </c>
      <c r="F267" s="121">
        <f>'Zásobník_Január 2023'!R279</f>
        <v>1</v>
      </c>
      <c r="G267" s="121">
        <f>'Zásobník_Január 2023'!U279</f>
        <v>0</v>
      </c>
      <c r="H267" s="122">
        <f>'Zásobník_Január 2023'!AS279</f>
        <v>0</v>
      </c>
      <c r="I267" s="122" t="str">
        <f>'Zásobník_Január 2023'!AT279</f>
        <v>B4</v>
      </c>
    </row>
    <row r="268" spans="1:9" ht="63.75" x14ac:dyDescent="0.2">
      <c r="A268" s="120" t="str">
        <f>'Zásobník_Január 2023'!A280</f>
        <v>PÚ SR</v>
      </c>
      <c r="B268" s="124" t="str">
        <f>'Zásobník_Január 2023'!E280</f>
        <v>Obnova fasády, strechy a inžinierských sietí Červený kláštor, Starý mlyn</v>
      </c>
      <c r="C268" s="123" t="str">
        <f>'Zásobník_Január 2023'!N280</f>
        <v>02 Analýza / podkladová štúdia k investičnému zámeru</v>
      </c>
      <c r="D268" s="123" t="str">
        <f>'Zásobník_Január 2023'!O280</f>
        <v>štátny rozpočet</v>
      </c>
      <c r="E268" s="123" t="str">
        <f>'Zásobník_Január 2023'!P280</f>
        <v>doplniť z preddefinovaného (vysvetlivky a rady)</v>
      </c>
      <c r="F268" s="121">
        <f>'Zásobník_Január 2023'!R280</f>
        <v>1</v>
      </c>
      <c r="G268" s="121">
        <f>'Zásobník_Január 2023'!U280</f>
        <v>0</v>
      </c>
      <c r="H268" s="122">
        <f>'Zásobník_Január 2023'!AS280</f>
        <v>0</v>
      </c>
      <c r="I268" s="122" t="str">
        <f>'Zásobník_Január 2023'!AT280</f>
        <v>B3</v>
      </c>
    </row>
    <row r="269" spans="1:9" ht="63.75" x14ac:dyDescent="0.2">
      <c r="A269" s="120" t="str">
        <f>'Zásobník_Január 2023'!A281</f>
        <v>STM</v>
      </c>
      <c r="B269" s="124" t="str">
        <f>'Zásobník_Január 2023'!E281</f>
        <v>Rekonštrukcia - sanácia zastrešenia "Galéria I"</v>
      </c>
      <c r="C269" s="123" t="str">
        <f>'Zásobník_Január 2023'!N281</f>
        <v>01 Investičný zámer</v>
      </c>
      <c r="D269" s="123" t="str">
        <f>'Zásobník_Január 2023'!O281</f>
        <v>štátny rozpočet</v>
      </c>
      <c r="E269" s="123" t="str">
        <f>'Zásobník_Január 2023'!P281</f>
        <v>doplniť z preddefinovaného (vysvetlivky a rady)</v>
      </c>
      <c r="F269" s="121">
        <f>'Zásobník_Január 2023'!R281</f>
        <v>1</v>
      </c>
      <c r="G269" s="121">
        <f>'Zásobník_Január 2023'!U281</f>
        <v>0</v>
      </c>
      <c r="H269" s="122">
        <f>'Zásobník_Január 2023'!AS281</f>
        <v>0</v>
      </c>
      <c r="I269" s="122" t="str">
        <f>'Zásobník_Január 2023'!AT281</f>
        <v>B3</v>
      </c>
    </row>
    <row r="270" spans="1:9" ht="63.75" x14ac:dyDescent="0.2">
      <c r="A270" s="120" t="str">
        <f>'Zásobník_Január 2023'!A282</f>
        <v>SNM</v>
      </c>
      <c r="B270" s="124" t="str">
        <f>'Zásobník_Január 2023'!E282</f>
        <v>Dom Majstra Pavla Levoča</v>
      </c>
      <c r="C270" s="123" t="str">
        <f>'Zásobník_Január 2023'!N282</f>
        <v>05 Projektová dokumentácia k dispozícii - pre realizáciu stavby</v>
      </c>
      <c r="D270" s="123" t="str">
        <f>'Zásobník_Január 2023'!O282</f>
        <v>Kombinované</v>
      </c>
      <c r="E270" s="123" t="str">
        <f>'Zásobník_Január 2023'!P282</f>
        <v>doplniť z preddefinovaného (vysvetlivky a rady)</v>
      </c>
      <c r="F270" s="121">
        <f>'Zásobník_Január 2023'!R282</f>
        <v>1</v>
      </c>
      <c r="G270" s="121">
        <f>'Zásobník_Január 2023'!U282</f>
        <v>0</v>
      </c>
      <c r="H270" s="122">
        <f>'Zásobník_Január 2023'!AS282</f>
        <v>1</v>
      </c>
      <c r="I270" s="122" t="str">
        <f>'Zásobník_Január 2023'!AT282</f>
        <v>B1</v>
      </c>
    </row>
    <row r="271" spans="1:9" ht="63.75" x14ac:dyDescent="0.2">
      <c r="A271" s="120" t="str">
        <f>'Zásobník_Január 2023'!A284</f>
        <v>RTVS</v>
      </c>
      <c r="B271" s="124" t="str">
        <f>'Zásobník_Január 2023'!E284</f>
        <v xml:space="preserve">Rekonštrukcia osvetlenia objektu trafostanica v Mlynskej doline vrátane elektrických rozvodov    </v>
      </c>
      <c r="C271" s="123" t="str">
        <f>'Zásobník_Január 2023'!N284</f>
        <v>08 Realizované</v>
      </c>
      <c r="D271" s="123" t="str">
        <f>'Zásobník_Január 2023'!O284</f>
        <v>vlastné zdroje</v>
      </c>
      <c r="E271" s="123" t="str">
        <f>'Zásobník_Január 2023'!P284</f>
        <v>doplniť z preddefinovaného (vysvetlivky a rady)</v>
      </c>
      <c r="F271" s="121">
        <f>'Zásobník_Január 2023'!R284</f>
        <v>0</v>
      </c>
      <c r="G271" s="121">
        <f>'Zásobník_Január 2023'!U284</f>
        <v>12000</v>
      </c>
      <c r="H271" s="122">
        <f>'Zásobník_Január 2023'!AS284</f>
        <v>0</v>
      </c>
      <c r="I271" s="122" t="str">
        <f>'Zásobník_Január 2023'!AT284</f>
        <v>B3</v>
      </c>
    </row>
    <row r="272" spans="1:9" ht="63.75" x14ac:dyDescent="0.2">
      <c r="A272" s="120" t="str">
        <f>'Zásobník_Január 2023'!A285</f>
        <v>PÚ SR</v>
      </c>
      <c r="B272" s="124" t="str">
        <f>'Zásobník_Január 2023'!E285</f>
        <v xml:space="preserve">Podkrovie KPU Žilina </v>
      </c>
      <c r="C272" s="123" t="str">
        <f>'Zásobník_Január 2023'!N285</f>
        <v>05 Projektová dokumentácia k dispozícii - pre realizáciu stavby</v>
      </c>
      <c r="D272" s="123" t="str">
        <f>'Zásobník_Január 2023'!O285</f>
        <v>štátny rozpočet</v>
      </c>
      <c r="E272" s="123" t="str">
        <f>'Zásobník_Január 2023'!P285</f>
        <v>doplniť z preddefinovaného (vysvetlivky a rady)</v>
      </c>
      <c r="F272" s="121">
        <f>'Zásobník_Január 2023'!R285</f>
        <v>1</v>
      </c>
      <c r="G272" s="121">
        <f>'Zásobník_Január 2023'!U285</f>
        <v>0</v>
      </c>
      <c r="H272" s="122">
        <f>'Zásobník_Január 2023'!AS285</f>
        <v>0</v>
      </c>
      <c r="I272" s="122" t="str">
        <f>'Zásobník_Január 2023'!AT285</f>
        <v>B3</v>
      </c>
    </row>
    <row r="273" spans="1:9" ht="63.75" x14ac:dyDescent="0.2">
      <c r="A273" s="120" t="str">
        <f>'Zásobník_Január 2023'!A286</f>
        <v>RTVS</v>
      </c>
      <c r="B273" s="124" t="str">
        <f>'Zásobník_Január 2023'!E286</f>
        <v>Elektronický požiarny systém (EPS)  Mlynská Dolina</v>
      </c>
      <c r="C273" s="123" t="str">
        <f>'Zásobník_Január 2023'!N286</f>
        <v>07 V realizácii</v>
      </c>
      <c r="D273" s="123" t="str">
        <f>'Zásobník_Január 2023'!O286</f>
        <v>štátny rozpočet</v>
      </c>
      <c r="E273" s="123" t="str">
        <f>'Zásobník_Január 2023'!P286</f>
        <v>doplniť z preddefinovaného (vysvetlivky a rady)</v>
      </c>
      <c r="F273" s="121">
        <f>'Zásobník_Január 2023'!R286</f>
        <v>0</v>
      </c>
      <c r="G273" s="121">
        <f>'Zásobník_Január 2023'!U286</f>
        <v>0</v>
      </c>
      <c r="H273" s="122">
        <f>'Zásobník_Január 2023'!AS286</f>
        <v>0</v>
      </c>
      <c r="I273" s="122" t="str">
        <f>'Zásobník_Január 2023'!AT286</f>
        <v>B3</v>
      </c>
    </row>
    <row r="274" spans="1:9" ht="63.75" x14ac:dyDescent="0.2">
      <c r="A274" s="120" t="str">
        <f>'Zásobník_Január 2023'!A287</f>
        <v>Lúčnica</v>
      </c>
      <c r="B274" s="124" t="str">
        <f>'Zásobník_Január 2023'!E287</f>
        <v>Rekonštrukcia priestorov Hurbanove kasárne - I. etapa     rekonštrukcia priestorov nácvičnej sály pre tanečný súbor Lúčnice a šatní</v>
      </c>
      <c r="C274" s="123" t="str">
        <f>'Zásobník_Január 2023'!N287</f>
        <v>08 Realizované</v>
      </c>
      <c r="D274" s="123" t="str">
        <f>'Zásobník_Január 2023'!O287</f>
        <v>Kombinované</v>
      </c>
      <c r="E274" s="123" t="str">
        <f>'Zásobník_Január 2023'!P287</f>
        <v>doplniť z preddefinovaného (vysvetlivky a rady)</v>
      </c>
      <c r="F274" s="121">
        <f>'Zásobník_Január 2023'!R287</f>
        <v>0.08</v>
      </c>
      <c r="G274" s="121">
        <f>'Zásobník_Január 2023'!U287</f>
        <v>189771</v>
      </c>
      <c r="H274" s="122">
        <f>'Zásobník_Január 2023'!AS287</f>
        <v>0</v>
      </c>
      <c r="I274" s="122" t="str">
        <f>'Zásobník_Január 2023'!AT287</f>
        <v>B3</v>
      </c>
    </row>
    <row r="275" spans="1:9" ht="76.5" x14ac:dyDescent="0.2">
      <c r="A275" s="120" t="str">
        <f>'Zásobník_Január 2023'!A288</f>
        <v>Lúčnica</v>
      </c>
      <c r="B275" s="124" t="str">
        <f>'Zásobník_Január 2023'!E288</f>
        <v>Rekonštrukcia priestorov Hurbanove kasárne - II. etapa rekonštrukcia bude slúžiť ako priestor pre krojáreň a sklad techniky, ktoré momentálne sídlia v prenajatých priestoroch</v>
      </c>
      <c r="C275" s="123" t="str">
        <f>'Zásobník_Január 2023'!N288</f>
        <v>01 Investičný zámer</v>
      </c>
      <c r="D275" s="123" t="str">
        <f>'Zásobník_Január 2023'!O288</f>
        <v>štátny rozpočet</v>
      </c>
      <c r="E275" s="123" t="str">
        <f>'Zásobník_Január 2023'!P288</f>
        <v>doplniť z preddefinovaného (vysvetlivky a rady)</v>
      </c>
      <c r="F275" s="121">
        <f>'Zásobník_Január 2023'!R288</f>
        <v>1</v>
      </c>
      <c r="G275" s="121">
        <f>'Zásobník_Január 2023'!U288</f>
        <v>0</v>
      </c>
      <c r="H275" s="122">
        <f>'Zásobník_Január 2023'!AS288</f>
        <v>0</v>
      </c>
      <c r="I275" s="122" t="str">
        <f>'Zásobník_Január 2023'!AT288</f>
        <v>B2</v>
      </c>
    </row>
    <row r="276" spans="1:9" ht="63.75" x14ac:dyDescent="0.2">
      <c r="A276" s="120" t="str">
        <f>'Zásobník_Január 2023'!A289</f>
        <v>SCD</v>
      </c>
      <c r="B276" s="124" t="str">
        <f>'Zásobník_Január 2023'!E289</f>
        <v>Rekonštrukcia Hurbanove kasárne -výmena okien -  výstavný priestor Satelit , Slovenské múzeum dizajnu</v>
      </c>
      <c r="C276" s="123" t="str">
        <f>'Zásobník_Január 2023'!N289</f>
        <v>01 Investičný zámer</v>
      </c>
      <c r="D276" s="123" t="str">
        <f>'Zásobník_Január 2023'!O289</f>
        <v>štátny rozpočet</v>
      </c>
      <c r="E276" s="123" t="str">
        <f>'Zásobník_Január 2023'!P289</f>
        <v>doplniť z preddefinovaného (vysvetlivky a rady)</v>
      </c>
      <c r="F276" s="121">
        <f>'Zásobník_Január 2023'!R289</f>
        <v>1</v>
      </c>
      <c r="G276" s="121">
        <f>'Zásobník_Január 2023'!U289</f>
        <v>0</v>
      </c>
      <c r="H276" s="122">
        <f>'Zásobník_Január 2023'!AS289</f>
        <v>0</v>
      </c>
      <c r="I276" s="122" t="str">
        <f>'Zásobník_Január 2023'!AT289</f>
        <v>B3</v>
      </c>
    </row>
    <row r="277" spans="1:9" ht="63.75" x14ac:dyDescent="0.2">
      <c r="A277" s="120" t="str">
        <f>'Zásobník_Január 2023'!A290</f>
        <v>RTVS</v>
      </c>
      <c r="B277" s="124" t="str">
        <f>'Zásobník_Január 2023'!E290</f>
        <v>Rekonštrukcia rozvodne RM-1 v Mlynskej doline</v>
      </c>
      <c r="C277" s="123" t="str">
        <f>'Zásobník_Január 2023'!N290</f>
        <v>01 Investičný zámer</v>
      </c>
      <c r="D277" s="123" t="str">
        <f>'Zásobník_Január 2023'!O290</f>
        <v>vlastné zdroje</v>
      </c>
      <c r="E277" s="123" t="str">
        <f>'Zásobník_Január 2023'!P290</f>
        <v>doplniť z preddefinovaného (vysvetlivky a rady)</v>
      </c>
      <c r="F277" s="121">
        <f>'Zásobník_Január 2023'!R290</f>
        <v>0</v>
      </c>
      <c r="G277" s="121">
        <f>'Zásobník_Január 2023'!U290</f>
        <v>0</v>
      </c>
      <c r="H277" s="122">
        <f>'Zásobník_Január 2023'!AS290</f>
        <v>0</v>
      </c>
      <c r="I277" s="122" t="str">
        <f>'Zásobník_Január 2023'!AT290</f>
        <v>B3</v>
      </c>
    </row>
    <row r="278" spans="1:9" ht="63.75" x14ac:dyDescent="0.2">
      <c r="A278" s="120" t="str">
        <f>'Zásobník_Január 2023'!A291</f>
        <v>RTVS</v>
      </c>
      <c r="B278" s="124" t="str">
        <f>'Zásobník_Január 2023'!E291</f>
        <v>Rekonštrukcia rozvodne RM-2 v Mlynskej doline</v>
      </c>
      <c r="C278" s="123" t="str">
        <f>'Zásobník_Január 2023'!N291</f>
        <v>01 Investičný zámer</v>
      </c>
      <c r="D278" s="123" t="str">
        <f>'Zásobník_Január 2023'!O291</f>
        <v>vlastné zdroje</v>
      </c>
      <c r="E278" s="123" t="str">
        <f>'Zásobník_Január 2023'!P291</f>
        <v>doplniť z preddefinovaného (vysvetlivky a rady)</v>
      </c>
      <c r="F278" s="121">
        <f>'Zásobník_Január 2023'!R291</f>
        <v>0</v>
      </c>
      <c r="G278" s="121">
        <f>'Zásobník_Január 2023'!U291</f>
        <v>0</v>
      </c>
      <c r="H278" s="122">
        <f>'Zásobník_Január 2023'!AS291</f>
        <v>0</v>
      </c>
      <c r="I278" s="122" t="str">
        <f>'Zásobník_Január 2023'!AT291</f>
        <v>B3</v>
      </c>
    </row>
    <row r="279" spans="1:9" ht="63.75" x14ac:dyDescent="0.2">
      <c r="A279" s="120" t="str">
        <f>'Zásobník_Január 2023'!A292</f>
        <v>RTVS</v>
      </c>
      <c r="B279" s="124" t="str">
        <f>'Zásobník_Január 2023'!E292</f>
        <v>Rekonštrukcia rozvodne RM-28 v Mlynskej doline</v>
      </c>
      <c r="C279" s="123" t="str">
        <f>'Zásobník_Január 2023'!N292</f>
        <v>08 Realizované</v>
      </c>
      <c r="D279" s="123" t="str">
        <f>'Zásobník_Január 2023'!O292</f>
        <v>vlastné zdroje</v>
      </c>
      <c r="E279" s="123" t="str">
        <f>'Zásobník_Január 2023'!P292</f>
        <v>doplniť z preddefinovaného (vysvetlivky a rady)</v>
      </c>
      <c r="F279" s="121">
        <f>'Zásobník_Január 2023'!R292</f>
        <v>0</v>
      </c>
      <c r="G279" s="121">
        <f>'Zásobník_Január 2023'!U292</f>
        <v>12000</v>
      </c>
      <c r="H279" s="122">
        <f>'Zásobník_Január 2023'!AS292</f>
        <v>0</v>
      </c>
      <c r="I279" s="122" t="str">
        <f>'Zásobník_Január 2023'!AT292</f>
        <v>B3</v>
      </c>
    </row>
    <row r="280" spans="1:9" ht="63.75" x14ac:dyDescent="0.2">
      <c r="A280" s="120" t="str">
        <f>'Zásobník_Január 2023'!A293</f>
        <v>RTVS</v>
      </c>
      <c r="B280" s="124" t="str">
        <f>'Zásobník_Január 2023'!E293</f>
        <v>Rekonštrukcia rozvodne strojovna "C" v Mlynskej doline</v>
      </c>
      <c r="C280" s="123" t="str">
        <f>'Zásobník_Január 2023'!N293</f>
        <v>08 Realizované</v>
      </c>
      <c r="D280" s="123" t="str">
        <f>'Zásobník_Január 2023'!O293</f>
        <v>vlastné zdroje</v>
      </c>
      <c r="E280" s="123" t="str">
        <f>'Zásobník_Január 2023'!P293</f>
        <v>doplniť z preddefinovaného (vysvetlivky a rady)</v>
      </c>
      <c r="F280" s="121">
        <f>'Zásobník_Január 2023'!R293</f>
        <v>0</v>
      </c>
      <c r="G280" s="121">
        <f>'Zásobník_Január 2023'!U293</f>
        <v>6000</v>
      </c>
      <c r="H280" s="122">
        <f>'Zásobník_Január 2023'!AS293</f>
        <v>0</v>
      </c>
      <c r="I280" s="122" t="str">
        <f>'Zásobník_Január 2023'!AT293</f>
        <v>B3</v>
      </c>
    </row>
    <row r="281" spans="1:9" ht="63.75" x14ac:dyDescent="0.2">
      <c r="A281" s="120" t="str">
        <f>'Zásobník_Január 2023'!A294</f>
        <v>SF</v>
      </c>
      <c r="B281" s="124" t="str">
        <f>'Zásobník_Január 2023'!E294</f>
        <v>Rekonštrukcia strechy budovy Reduty, sídlo Slovenskej filharmónie</v>
      </c>
      <c r="C281" s="123" t="str">
        <f>'Zásobník_Január 2023'!N294</f>
        <v>06 Pred vyhlásením verejného obstarávania</v>
      </c>
      <c r="D281" s="123" t="str">
        <f>'Zásobník_Január 2023'!O294</f>
        <v>štátny rozpočet</v>
      </c>
      <c r="E281" s="123" t="str">
        <f>'Zásobník_Január 2023'!P294</f>
        <v>doplniť z preddefinovaného (vysvetlivky a rady)</v>
      </c>
      <c r="F281" s="121">
        <f>'Zásobník_Január 2023'!R294</f>
        <v>1</v>
      </c>
      <c r="G281" s="121">
        <f>'Zásobník_Január 2023'!U294</f>
        <v>0</v>
      </c>
      <c r="H281" s="122">
        <f>'Zásobník_Január 2023'!AS294</f>
        <v>1</v>
      </c>
      <c r="I281" s="122" t="str">
        <f>'Zásobník_Január 2023'!AT294</f>
        <v>0</v>
      </c>
    </row>
    <row r="282" spans="1:9" ht="63.75" x14ac:dyDescent="0.2">
      <c r="A282" s="120" t="str">
        <f>'Zásobník_Január 2023'!A295</f>
        <v>STM</v>
      </c>
      <c r="B282" s="124" t="str">
        <f>'Zásobník_Január 2023'!E295</f>
        <v xml:space="preserve">Rekonštrukcia budovy Planetária  </v>
      </c>
      <c r="C282" s="123" t="str">
        <f>'Zásobník_Január 2023'!N295</f>
        <v>01 Investičný zámer</v>
      </c>
      <c r="D282" s="123" t="str">
        <f>'Zásobník_Január 2023'!O295</f>
        <v>štátny rozpočet</v>
      </c>
      <c r="E282" s="123" t="str">
        <f>'Zásobník_Január 2023'!P295</f>
        <v>doplniť z preddefinovaného (vysvetlivky a rady)</v>
      </c>
      <c r="F282" s="121">
        <f>'Zásobník_Január 2023'!R295</f>
        <v>1</v>
      </c>
      <c r="G282" s="121">
        <f>'Zásobník_Január 2023'!U295</f>
        <v>0</v>
      </c>
      <c r="H282" s="122">
        <f>'Zásobník_Január 2023'!AS295</f>
        <v>0</v>
      </c>
      <c r="I282" s="122" t="str">
        <f>'Zásobník_Január 2023'!AT295</f>
        <v>B3</v>
      </c>
    </row>
    <row r="283" spans="1:9" ht="63.75" x14ac:dyDescent="0.2">
      <c r="A283" s="120" t="str">
        <f>'Zásobník_Január 2023'!A296</f>
        <v>STM</v>
      </c>
      <c r="B283" s="124" t="str">
        <f>'Zásobník_Január 2023'!E296</f>
        <v>Modernizácia budovy a odstránenie havarijného stavu,  Hlavná 88, Košice</v>
      </c>
      <c r="C283" s="123" t="str">
        <f>'Zásobník_Január 2023'!N296</f>
        <v>01 Investičný zámer</v>
      </c>
      <c r="D283" s="123" t="str">
        <f>'Zásobník_Január 2023'!O296</f>
        <v>štátny rozpočet</v>
      </c>
      <c r="E283" s="123" t="str">
        <f>'Zásobník_Január 2023'!P296</f>
        <v>doplniť z preddefinovaného (vysvetlivky a rady)</v>
      </c>
      <c r="F283" s="121">
        <f>'Zásobník_Január 2023'!R296</f>
        <v>1</v>
      </c>
      <c r="G283" s="121">
        <f>'Zásobník_Január 2023'!U296</f>
        <v>0</v>
      </c>
      <c r="H283" s="122">
        <f>'Zásobník_Január 2023'!AS296</f>
        <v>0</v>
      </c>
      <c r="I283" s="122" t="str">
        <f>'Zásobník_Január 2023'!AT296</f>
        <v>0</v>
      </c>
    </row>
    <row r="284" spans="1:9" ht="63.75" x14ac:dyDescent="0.2">
      <c r="A284" s="120" t="str">
        <f>'Zásobník_Január 2023'!A297</f>
        <v>STM</v>
      </c>
      <c r="B284" s="124" t="str">
        <f>'Zásobník_Január 2023'!E297</f>
        <v xml:space="preserve">Rekonštrukcia budovy NKP Gápeľ Solivar Prešov </v>
      </c>
      <c r="C284" s="123" t="str">
        <f>'Zásobník_Január 2023'!N297</f>
        <v>01 Investičný zámer</v>
      </c>
      <c r="D284" s="123" t="str">
        <f>'Zásobník_Január 2023'!O297</f>
        <v>štátny rozpočet</v>
      </c>
      <c r="E284" s="123" t="str">
        <f>'Zásobník_Január 2023'!P297</f>
        <v>doplniť z preddefinovaného (vysvetlivky a rady)</v>
      </c>
      <c r="F284" s="121">
        <f>'Zásobník_Január 2023'!R297</f>
        <v>1</v>
      </c>
      <c r="G284" s="121">
        <f>'Zásobník_Január 2023'!U297</f>
        <v>0</v>
      </c>
      <c r="H284" s="122">
        <f>'Zásobník_Január 2023'!AS297</f>
        <v>0</v>
      </c>
      <c r="I284" s="122" t="str">
        <f>'Zásobník_Január 2023'!AT297</f>
        <v>B3</v>
      </c>
    </row>
    <row r="285" spans="1:9" ht="63.75" x14ac:dyDescent="0.2">
      <c r="A285" s="120" t="str">
        <f>'Zásobník_Január 2023'!A298</f>
        <v>SNM</v>
      </c>
      <c r="B285" s="124" t="str">
        <f>'Zásobník_Január 2023'!E298</f>
        <v>Rekonštrukcia výstavných priestorov a obnova historickej časti expozície na Žižkovej 18 v Bratislave</v>
      </c>
      <c r="C285" s="123" t="str">
        <f>'Zásobník_Január 2023'!N298</f>
        <v>01 Investičný zámer</v>
      </c>
      <c r="D285" s="123" t="str">
        <f>'Zásobník_Január 2023'!O298</f>
        <v>štátny rozpočet</v>
      </c>
      <c r="E285" s="123" t="str">
        <f>'Zásobník_Január 2023'!P298</f>
        <v>doplniť z preddefinovaného (vysvetlivky a rady)</v>
      </c>
      <c r="F285" s="121">
        <f>'Zásobník_Január 2023'!R298</f>
        <v>1</v>
      </c>
      <c r="G285" s="121">
        <f>'Zásobník_Január 2023'!U298</f>
        <v>0</v>
      </c>
      <c r="H285" s="122">
        <f>'Zásobník_Január 2023'!AS298</f>
        <v>0</v>
      </c>
      <c r="I285" s="122" t="str">
        <f>'Zásobník_Január 2023'!AT298</f>
        <v>F1</v>
      </c>
    </row>
    <row r="286" spans="1:9" ht="63.75" x14ac:dyDescent="0.2">
      <c r="A286" s="120" t="str">
        <f>'Zásobník_Január 2023'!A299</f>
        <v>RTVS</v>
      </c>
      <c r="B286" s="124" t="str">
        <f>'Zásobník_Január 2023'!E299</f>
        <v>Rekonštrukcia VZT - nahrávacie štúdio v rozhlasovom regionálnom štúdiu KE</v>
      </c>
      <c r="C286" s="123" t="str">
        <f>'Zásobník_Január 2023'!N299</f>
        <v>07 V realizácii</v>
      </c>
      <c r="D286" s="123" t="str">
        <f>'Zásobník_Január 2023'!O299</f>
        <v>vlastné zdroje</v>
      </c>
      <c r="E286" s="123" t="str">
        <f>'Zásobník_Január 2023'!P299</f>
        <v>doplniť z preddefinovaného (vysvetlivky a rady)</v>
      </c>
      <c r="F286" s="121">
        <f>'Zásobník_Január 2023'!R299</f>
        <v>0</v>
      </c>
      <c r="G286" s="121">
        <f>'Zásobník_Január 2023'!U299</f>
        <v>0</v>
      </c>
      <c r="H286" s="122">
        <f>'Zásobník_Január 2023'!AS299</f>
        <v>0</v>
      </c>
      <c r="I286" s="122" t="str">
        <f>'Zásobník_Január 2023'!AT299</f>
        <v>B3</v>
      </c>
    </row>
    <row r="287" spans="1:9" ht="63.75" x14ac:dyDescent="0.2">
      <c r="A287" s="120" t="str">
        <f>'Zásobník_Január 2023'!A300</f>
        <v>ŠVK BB</v>
      </c>
      <c r="B287" s="124" t="str">
        <f>'Zásobník_Január 2023'!E300</f>
        <v>Expozície Literárneho a hudobného múzea.</v>
      </c>
      <c r="C287" s="123" t="str">
        <f>'Zásobník_Január 2023'!N300</f>
        <v>01 Investičný zámer</v>
      </c>
      <c r="D287" s="123" t="str">
        <f>'Zásobník_Január 2023'!O300</f>
        <v>štátny rozpočet</v>
      </c>
      <c r="E287" s="123" t="str">
        <f>'Zásobník_Január 2023'!P300</f>
        <v>doplniť z preddefinovaného (vysvetlivky a rady)</v>
      </c>
      <c r="F287" s="121">
        <f>'Zásobník_Január 2023'!R300</f>
        <v>1</v>
      </c>
      <c r="G287" s="121">
        <f>'Zásobník_Január 2023'!U300</f>
        <v>0</v>
      </c>
      <c r="H287" s="122">
        <f>'Zásobník_Január 2023'!AS300</f>
        <v>0</v>
      </c>
      <c r="I287" s="122" t="str">
        <f>'Zásobník_Január 2023'!AT300</f>
        <v>F2</v>
      </c>
    </row>
    <row r="288" spans="1:9" ht="63.75" x14ac:dyDescent="0.2">
      <c r="A288" s="120" t="str">
        <f>'Zásobník_Január 2023'!A301</f>
        <v>SNG</v>
      </c>
      <c r="B288" s="124" t="str">
        <f>'Zásobník_Január 2023'!E301</f>
        <v>Rekonštrukcia Zvolenského zámku</v>
      </c>
      <c r="C288" s="123" t="str">
        <f>'Zásobník_Január 2023'!N301</f>
        <v>01 Investičný zámer</v>
      </c>
      <c r="D288" s="123" t="str">
        <f>'Zásobník_Január 2023'!O301</f>
        <v>kombinované</v>
      </c>
      <c r="E288" s="123" t="str">
        <f>'Zásobník_Január 2023'!P301</f>
        <v>doplniť z preddefinovaného (vysvetlivky a rady)</v>
      </c>
      <c r="F288" s="121">
        <f>'Zásobník_Január 2023'!R301</f>
        <v>0.15</v>
      </c>
      <c r="G288" s="121">
        <f>'Zásobník_Január 2023'!U301</f>
        <v>0</v>
      </c>
      <c r="H288" s="122">
        <f>'Zásobník_Január 2023'!AS301</f>
        <v>1</v>
      </c>
      <c r="I288" s="122" t="str">
        <f>'Zásobník_Január 2023'!AT301</f>
        <v>B1</v>
      </c>
    </row>
    <row r="289" spans="1:9" ht="63.75" x14ac:dyDescent="0.2">
      <c r="A289" s="120" t="str">
        <f>'Zásobník_Január 2023'!A302</f>
        <v>ŠDKE</v>
      </c>
      <c r="B289" s="124" t="str">
        <f>'Zásobník_Január 2023'!E302</f>
        <v>Budova riaditeľstva a skúšobní - modernizácia skúšobne orchestra, zborovej sály a skúšobného javiska</v>
      </c>
      <c r="C289" s="123" t="str">
        <f>'Zásobník_Január 2023'!N302</f>
        <v>01 Investičný zámer</v>
      </c>
      <c r="D289" s="123" t="str">
        <f>'Zásobník_Január 2023'!O302</f>
        <v>štátny rozpočet</v>
      </c>
      <c r="E289" s="123" t="str">
        <f>'Zásobník_Január 2023'!P302</f>
        <v>doplniť z preddefinovaného (vysvetlivky a rady)</v>
      </c>
      <c r="F289" s="121">
        <f>'Zásobník_Január 2023'!R302</f>
        <v>1</v>
      </c>
      <c r="G289" s="121">
        <f>'Zásobník_Január 2023'!U302</f>
        <v>0</v>
      </c>
      <c r="H289" s="122">
        <f>'Zásobník_Január 2023'!AS302</f>
        <v>0</v>
      </c>
      <c r="I289" s="122" t="str">
        <f>'Zásobník_Január 2023'!AT302</f>
        <v>B3</v>
      </c>
    </row>
    <row r="290" spans="1:9" ht="63.75" x14ac:dyDescent="0.2">
      <c r="A290" s="120" t="str">
        <f>'Zásobník_Január 2023'!A303</f>
        <v>SNM</v>
      </c>
      <c r="B290" s="124" t="str">
        <f>'Zásobník_Január 2023'!E303</f>
        <v xml:space="preserve">Rekonštrukcia SO 4534 Ošetrovne na administratívnu budovu
- Múzeum holokaustu v Seredi </v>
      </c>
      <c r="C290" s="123" t="str">
        <f>'Zásobník_Január 2023'!N303</f>
        <v>04 Projektová dokumentácia k dispozícii - pre stavebné povolenie</v>
      </c>
      <c r="D290" s="123" t="str">
        <f>'Zásobník_Január 2023'!O303</f>
        <v>štátny rozpočet</v>
      </c>
      <c r="E290" s="123" t="str">
        <f>'Zásobník_Január 2023'!P303</f>
        <v>doplniť z preddefinovaného (vysvetlivky a rady)</v>
      </c>
      <c r="F290" s="121">
        <f>'Zásobník_Január 2023'!R303</f>
        <v>1</v>
      </c>
      <c r="G290" s="121">
        <f>'Zásobník_Január 2023'!U303</f>
        <v>0</v>
      </c>
      <c r="H290" s="122">
        <f>'Zásobník_Január 2023'!AS303</f>
        <v>1</v>
      </c>
      <c r="I290" s="122" t="str">
        <f>'Zásobník_Január 2023'!AT303</f>
        <v>B2</v>
      </c>
    </row>
    <row r="291" spans="1:9" ht="63.75" x14ac:dyDescent="0.2">
      <c r="A291" s="120" t="str">
        <f>'Zásobník_Január 2023'!A304</f>
        <v>NOC</v>
      </c>
      <c r="B291" s="124" t="str">
        <f>'Zásobník_Január 2023'!E304</f>
        <v>Projekt obnovy technického celku v súvislosti so spoľahlivosťou prevádzky výstavných a kultúrnych priestorov NOC</v>
      </c>
      <c r="C291" s="123" t="str">
        <f>'Zásobník_Január 2023'!N304</f>
        <v>02 Analýza / podkladová štúdia k investičnému zámeru</v>
      </c>
      <c r="D291" s="123" t="str">
        <f>'Zásobník_Január 2023'!O304</f>
        <v>Plán obnovy a odolnosti SR</v>
      </c>
      <c r="E291" s="123" t="str">
        <f>'Zásobník_Január 2023'!P304</f>
        <v>doplniť z preddefinovaného (vysvetlivky a rady)</v>
      </c>
      <c r="F291" s="121">
        <f>'Zásobník_Január 2023'!R304</f>
        <v>1</v>
      </c>
      <c r="G291" s="121">
        <f>'Zásobník_Január 2023'!U304</f>
        <v>0</v>
      </c>
      <c r="H291" s="122">
        <f>'Zásobník_Január 2023'!AS304</f>
        <v>0</v>
      </c>
      <c r="I291" s="122" t="str">
        <f>'Zásobník_Január 2023'!AT304</f>
        <v>0</v>
      </c>
    </row>
    <row r="292" spans="1:9" ht="63.75" x14ac:dyDescent="0.2">
      <c r="A292" s="120" t="str">
        <f>'Zásobník_Január 2023'!A305</f>
        <v>NOC</v>
      </c>
      <c r="B292" s="124" t="str">
        <f>'Zásobník_Január 2023'!E305</f>
        <v>renovácia sociálnych zariadení</v>
      </c>
      <c r="C292" s="123" t="str">
        <f>'Zásobník_Január 2023'!N305</f>
        <v>02 Analýza / podkladová štúdia k investičnému zámeru</v>
      </c>
      <c r="D292" s="123" t="str">
        <f>'Zásobník_Január 2023'!O305</f>
        <v>Plán obnovy a odolnosti SR</v>
      </c>
      <c r="E292" s="123" t="str">
        <f>'Zásobník_Január 2023'!P305</f>
        <v>doplniť z preddefinovaného (vysvetlivky a rady)</v>
      </c>
      <c r="F292" s="121">
        <f>'Zásobník_Január 2023'!R305</f>
        <v>1</v>
      </c>
      <c r="G292" s="121">
        <f>'Zásobník_Január 2023'!U305</f>
        <v>0</v>
      </c>
      <c r="H292" s="122">
        <f>'Zásobník_Január 2023'!AS305</f>
        <v>0</v>
      </c>
      <c r="I292" s="122" t="str">
        <f>'Zásobník_Január 2023'!AT305</f>
        <v>0</v>
      </c>
    </row>
    <row r="293" spans="1:9" ht="63.75" x14ac:dyDescent="0.2">
      <c r="A293" s="120" t="str">
        <f>'Zásobník_Január 2023'!A306</f>
        <v>SNM</v>
      </c>
      <c r="B293" s="124" t="str">
        <f>'Zásobník_Január 2023'!E306</f>
        <v>Komplexná revitalizácia budovy SNM-Múzea Ľudovíta Štúra v Modre</v>
      </c>
      <c r="C293" s="123" t="str">
        <f>'Zásobník_Január 2023'!N306</f>
        <v>05 Projektová dokumentácia k dispozícii - pre realizáciu stavby</v>
      </c>
      <c r="D293" s="123" t="str">
        <f>'Zásobník_Január 2023'!O306</f>
        <v>štátny rozpočet</v>
      </c>
      <c r="E293" s="123" t="str">
        <f>'Zásobník_Január 2023'!P306</f>
        <v>doplniť z preddefinovaného (vysvetlivky a rady)</v>
      </c>
      <c r="F293" s="121">
        <f>'Zásobník_Január 2023'!R306</f>
        <v>1</v>
      </c>
      <c r="G293" s="121">
        <f>'Zásobník_Január 2023'!U306</f>
        <v>0</v>
      </c>
      <c r="H293" s="122">
        <f>'Zásobník_Január 2023'!AS306</f>
        <v>1</v>
      </c>
      <c r="I293" s="122" t="str">
        <f>'Zásobník_Január 2023'!AT306</f>
        <v>B1</v>
      </c>
    </row>
    <row r="294" spans="1:9" ht="63.75" x14ac:dyDescent="0.2">
      <c r="A294" s="120" t="str">
        <f>'Zásobník_Január 2023'!A307</f>
        <v>DÚ</v>
      </c>
      <c r="B294" s="124" t="str">
        <f>'Zásobník_Január 2023'!E307</f>
        <v>Rozšírenie a výmena zastaralých serverov</v>
      </c>
      <c r="C294" s="123" t="str">
        <f>'Zásobník_Január 2023'!N307</f>
        <v>08 Realizované</v>
      </c>
      <c r="D294" s="123" t="str">
        <f>'Zásobník_Január 2023'!O307</f>
        <v>štátny rozpočet</v>
      </c>
      <c r="E294" s="123" t="str">
        <f>'Zásobník_Január 2023'!P307</f>
        <v>doplniť z preddefinovaného (vysvetlivky a rady)</v>
      </c>
      <c r="F294" s="121">
        <f>'Zásobník_Január 2023'!R307</f>
        <v>1</v>
      </c>
      <c r="G294" s="121">
        <f>'Zásobník_Január 2023'!U307</f>
        <v>2800</v>
      </c>
      <c r="H294" s="122">
        <f>'Zásobník_Január 2023'!AS307</f>
        <v>0</v>
      </c>
      <c r="I294" s="122" t="str">
        <f>'Zásobník_Január 2023'!AT307</f>
        <v>D1</v>
      </c>
    </row>
    <row r="295" spans="1:9" ht="63.75" x14ac:dyDescent="0.2">
      <c r="A295" s="120" t="str">
        <f>'Zásobník_Január 2023'!A308</f>
        <v>MK SR</v>
      </c>
      <c r="B295" s="124" t="str">
        <f>'Zásobník_Január 2023'!E308</f>
        <v>Kultúrne poukazy on-line</v>
      </c>
      <c r="C295" s="123" t="str">
        <f>'Zásobník_Január 2023'!N308</f>
        <v>02 Analýza / podkladová štúdia k investičnému zámeru</v>
      </c>
      <c r="D295" s="123" t="str">
        <f>'Zásobník_Január 2023'!O308</f>
        <v>štátny rozpočet</v>
      </c>
      <c r="E295" s="123" t="str">
        <f>'Zásobník_Január 2023'!P308</f>
        <v>doplniť z preddefinovaného (vysvetlivky a rady)</v>
      </c>
      <c r="F295" s="121">
        <f>'Zásobník_Január 2023'!R308</f>
        <v>1</v>
      </c>
      <c r="G295" s="121">
        <f>'Zásobník_Január 2023'!U308</f>
        <v>0</v>
      </c>
      <c r="H295" s="122">
        <f>'Zásobník_Január 2023'!AS308</f>
        <v>0</v>
      </c>
      <c r="I295" s="122" t="str">
        <f>'Zásobník_Január 2023'!AT308</f>
        <v>D2</v>
      </c>
    </row>
    <row r="296" spans="1:9" ht="63.75" x14ac:dyDescent="0.2">
      <c r="A296" s="120" t="str">
        <f>'Zásobník_Január 2023'!A309</f>
        <v>ŠVK KE</v>
      </c>
      <c r="B296" s="124" t="str">
        <f>'Zásobník_Január 2023'!E309</f>
        <v>Technológia RFID pre zefektívnenie knižničných procesov a služieb</v>
      </c>
      <c r="C296" s="123" t="str">
        <f>'Zásobník_Január 2023'!N309</f>
        <v>01 Investičný zámer</v>
      </c>
      <c r="D296" s="123" t="str">
        <f>'Zásobník_Január 2023'!O309</f>
        <v>štátny rozpočet</v>
      </c>
      <c r="E296" s="123" t="str">
        <f>'Zásobník_Január 2023'!P309</f>
        <v>doplniť z preddefinovaného (vysvetlivky a rady)</v>
      </c>
      <c r="F296" s="121">
        <f>'Zásobník_Január 2023'!R309</f>
        <v>1</v>
      </c>
      <c r="G296" s="121">
        <f>'Zásobník_Január 2023'!U309</f>
        <v>0</v>
      </c>
      <c r="H296" s="122">
        <f>'Zásobník_Január 2023'!AS309</f>
        <v>0</v>
      </c>
      <c r="I296" s="122" t="str">
        <f>'Zásobník_Január 2023'!AT309</f>
        <v>D3</v>
      </c>
    </row>
    <row r="297" spans="1:9" ht="63.75" x14ac:dyDescent="0.2">
      <c r="A297" s="120" t="str">
        <f>'Zásobník_Január 2023'!A313</f>
        <v>STM</v>
      </c>
      <c r="B297" s="124" t="str">
        <f>'Zásobník_Január 2023'!E313</f>
        <v xml:space="preserve">Nákup zbierkových predmetov a knižničných fondov </v>
      </c>
      <c r="C297" s="123" t="str">
        <f>'Zásobník_Január 2023'!N313</f>
        <v>07 V realizácii</v>
      </c>
      <c r="D297" s="123" t="str">
        <f>'Zásobník_Január 2023'!O313</f>
        <v>štátny rozpočet</v>
      </c>
      <c r="E297" s="123" t="str">
        <f>'Zásobník_Január 2023'!P313</f>
        <v>doplniť z preddefinovaného (vysvetlivky a rady)</v>
      </c>
      <c r="F297" s="121">
        <f>'Zásobník_Január 2023'!R313</f>
        <v>1</v>
      </c>
      <c r="G297" s="121">
        <f>'Zásobník_Január 2023'!U313</f>
        <v>25430</v>
      </c>
      <c r="H297" s="122">
        <f>'Zásobník_Január 2023'!AS313</f>
        <v>0</v>
      </c>
      <c r="I297" s="122" t="str">
        <f>'Zásobník_Január 2023'!AT313</f>
        <v>E3</v>
      </c>
    </row>
    <row r="298" spans="1:9" ht="63.75" x14ac:dyDescent="0.2">
      <c r="A298" s="120" t="str">
        <f>'Zásobník_Január 2023'!A314</f>
        <v xml:space="preserve">ŠO </v>
      </c>
      <c r="B298" s="124" t="str">
        <f>'Zásobník_Január 2023'!E314</f>
        <v>Mikrofóny</v>
      </c>
      <c r="C298" s="123" t="str">
        <f>'Zásobník_Január 2023'!N314</f>
        <v>08 Realizované</v>
      </c>
      <c r="D298" s="123" t="str">
        <f>'Zásobník_Január 2023'!O314</f>
        <v>štátny rozpočet</v>
      </c>
      <c r="E298" s="123" t="str">
        <f>'Zásobník_Január 2023'!P314</f>
        <v>doplniť z preddefinovaného (vysvetlivky a rady)</v>
      </c>
      <c r="F298" s="121">
        <f>'Zásobník_Január 2023'!R314</f>
        <v>1</v>
      </c>
      <c r="G298" s="121">
        <f>'Zásobník_Január 2023'!U314</f>
        <v>9590.4</v>
      </c>
      <c r="H298" s="122">
        <f>'Zásobník_Január 2023'!AS314</f>
        <v>0</v>
      </c>
      <c r="I298" s="122" t="str">
        <f>'Zásobník_Január 2023'!AT314</f>
        <v>C3</v>
      </c>
    </row>
    <row r="299" spans="1:9" ht="63.75" x14ac:dyDescent="0.2">
      <c r="A299" s="120" t="str">
        <f>'Zásobník_Január 2023'!A315</f>
        <v xml:space="preserve">ŠO </v>
      </c>
      <c r="B299" s="124" t="str">
        <f>'Zásobník_Január 2023'!E315</f>
        <v>Mikrofóny</v>
      </c>
      <c r="C299" s="123" t="str">
        <f>'Zásobník_Január 2023'!N315</f>
        <v>07 V realizácii</v>
      </c>
      <c r="D299" s="123" t="str">
        <f>'Zásobník_Január 2023'!O315</f>
        <v>štátny rozpočet</v>
      </c>
      <c r="E299" s="123" t="str">
        <f>'Zásobník_Január 2023'!P315</f>
        <v>doplniť z preddefinovaného (vysvetlivky a rady)</v>
      </c>
      <c r="F299" s="121">
        <f>'Zásobník_Január 2023'!R315</f>
        <v>1</v>
      </c>
      <c r="G299" s="121">
        <f>'Zásobník_Január 2023'!U315</f>
        <v>0</v>
      </c>
      <c r="H299" s="122">
        <f>'Zásobník_Január 2023'!AS315</f>
        <v>0</v>
      </c>
      <c r="I299" s="122" t="str">
        <f>'Zásobník_Január 2023'!AT315</f>
        <v>C3</v>
      </c>
    </row>
    <row r="300" spans="1:9" ht="63.75" x14ac:dyDescent="0.2">
      <c r="A300" s="120" t="str">
        <f>'Zásobník_Január 2023'!A316</f>
        <v>STM</v>
      </c>
      <c r="B300" s="124" t="str">
        <f>'Zásobník_Január 2023'!E316</f>
        <v>Modernizácia budovy,  Hlavná 88, Košice</v>
      </c>
      <c r="C300" s="123" t="str">
        <f>'Zásobník_Január 2023'!N316</f>
        <v>01 Investičný zámer</v>
      </c>
      <c r="D300" s="123" t="str">
        <f>'Zásobník_Január 2023'!O316</f>
        <v>štátny rozpočet</v>
      </c>
      <c r="E300" s="123" t="str">
        <f>'Zásobník_Január 2023'!P316</f>
        <v>doplniť z preddefinovaného (vysvetlivky a rady)</v>
      </c>
      <c r="F300" s="121">
        <f>'Zásobník_Január 2023'!R316</f>
        <v>1</v>
      </c>
      <c r="G300" s="121">
        <f>'Zásobník_Január 2023'!U316</f>
        <v>0</v>
      </c>
      <c r="H300" s="122">
        <f>'Zásobník_Január 2023'!AS316</f>
        <v>0</v>
      </c>
      <c r="I300" s="122" t="str">
        <f>'Zásobník_Január 2023'!AT316</f>
        <v>0</v>
      </c>
    </row>
    <row r="301" spans="1:9" ht="63.75" x14ac:dyDescent="0.2">
      <c r="A301" s="120" t="str">
        <f>'Zásobník_Január 2023'!A317</f>
        <v>HC</v>
      </c>
      <c r="B301" s="124" t="str">
        <f>'Zásobník_Január 2023'!E317</f>
        <v>výmena servera</v>
      </c>
      <c r="C301" s="123" t="str">
        <f>'Zásobník_Január 2023'!N317</f>
        <v>01 Investičný zámer</v>
      </c>
      <c r="D301" s="123" t="str">
        <f>'Zásobník_Január 2023'!O317</f>
        <v>štátny rozpočet</v>
      </c>
      <c r="E301" s="123" t="str">
        <f>'Zásobník_Január 2023'!P317</f>
        <v>doplniť z preddefinovaného (vysvetlivky a rady)</v>
      </c>
      <c r="F301" s="121">
        <f>'Zásobník_Január 2023'!R317</f>
        <v>1</v>
      </c>
      <c r="G301" s="121">
        <f>'Zásobník_Január 2023'!U317</f>
        <v>0</v>
      </c>
      <c r="H301" s="122">
        <f>'Zásobník_Január 2023'!AS317</f>
        <v>0</v>
      </c>
      <c r="I301" s="122" t="str">
        <f>'Zásobník_Január 2023'!AT317</f>
        <v>D1</v>
      </c>
    </row>
    <row r="302" spans="1:9" ht="63.75" x14ac:dyDescent="0.2">
      <c r="A302" s="120" t="str">
        <f>'Zásobník_Január 2023'!A318</f>
        <v>KHB</v>
      </c>
      <c r="B302" s="124" t="str">
        <f>'Zásobník_Január 2023'!E318</f>
        <v>Set na dokumentáciu a zaznamenávanie sprievodných podujatí a vzdelávacích programov</v>
      </c>
      <c r="C302" s="123" t="str">
        <f>'Zásobník_Január 2023'!N318</f>
        <v>01 Investičný zámer</v>
      </c>
      <c r="D302" s="123" t="str">
        <f>'Zásobník_Január 2023'!O318</f>
        <v>štátny rozpočet</v>
      </c>
      <c r="E302" s="123" t="str">
        <f>'Zásobník_Január 2023'!P318</f>
        <v>doplniť z preddefinovaného (vysvetlivky a rady)</v>
      </c>
      <c r="F302" s="121">
        <f>'Zásobník_Január 2023'!R318</f>
        <v>1</v>
      </c>
      <c r="G302" s="121">
        <f>'Zásobník_Január 2023'!U318</f>
        <v>0</v>
      </c>
      <c r="H302" s="122">
        <f>'Zásobník_Január 2023'!AS318</f>
        <v>0</v>
      </c>
      <c r="I302" s="122" t="str">
        <f>'Zásobník_Január 2023'!AT318</f>
        <v>D1</v>
      </c>
    </row>
    <row r="303" spans="1:9" ht="63.75" x14ac:dyDescent="0.2">
      <c r="A303" s="120" t="str">
        <f>'Zásobník_Január 2023'!A319</f>
        <v>DNS</v>
      </c>
      <c r="B303" s="124" t="str">
        <f>'Zásobník_Január 2023'!E319</f>
        <v>Modernizácia technológie štúdio OLYMPIA</v>
      </c>
      <c r="C303" s="123" t="str">
        <f>'Zásobník_Január 2023'!N319</f>
        <v>01 Investičný zámer</v>
      </c>
      <c r="D303" s="123" t="str">
        <f>'Zásobník_Január 2023'!O319</f>
        <v>štátny rozpočet</v>
      </c>
      <c r="E303" s="123" t="str">
        <f>'Zásobník_Január 2023'!P319</f>
        <v>doplniť z preddefinovaného (vysvetlivky a rady)</v>
      </c>
      <c r="F303" s="121">
        <f>'Zásobník_Január 2023'!R319</f>
        <v>1</v>
      </c>
      <c r="G303" s="121">
        <f>'Zásobník_Január 2023'!U319</f>
        <v>0</v>
      </c>
      <c r="H303" s="122">
        <f>'Zásobník_Január 2023'!AS319</f>
        <v>0</v>
      </c>
      <c r="I303" s="122" t="str">
        <f>'Zásobník_Január 2023'!AT319</f>
        <v>C4</v>
      </c>
    </row>
    <row r="304" spans="1:9" ht="63.75" x14ac:dyDescent="0.2">
      <c r="A304" s="120" t="str">
        <f>'Zásobník_Január 2023'!A320</f>
        <v>SKNL</v>
      </c>
      <c r="B304" s="124" t="str">
        <f>'Zásobník_Január 2023'!E320</f>
        <v>Inovácia tech. zariadenia na informač.debarierizáciu a propag. Braillovho písma</v>
      </c>
      <c r="C304" s="123" t="str">
        <f>'Zásobník_Január 2023'!N320</f>
        <v>07 V realizácii</v>
      </c>
      <c r="D304" s="123" t="str">
        <f>'Zásobník_Január 2023'!O320</f>
        <v>štátny rozpočet</v>
      </c>
      <c r="E304" s="123" t="str">
        <f>'Zásobník_Január 2023'!P320</f>
        <v>doplniť z preddefinovaného (vysvetlivky a rady)</v>
      </c>
      <c r="F304" s="121">
        <f>'Zásobník_Január 2023'!R320</f>
        <v>1</v>
      </c>
      <c r="G304" s="121">
        <f>'Zásobník_Január 2023'!U320</f>
        <v>56000</v>
      </c>
      <c r="H304" s="122">
        <f>'Zásobník_Január 2023'!AS320</f>
        <v>0</v>
      </c>
      <c r="I304" s="122" t="str">
        <f>'Zásobník_Január 2023'!AT320</f>
        <v>C9</v>
      </c>
    </row>
    <row r="305" spans="1:9" ht="63.75" x14ac:dyDescent="0.2">
      <c r="A305" s="120" t="str">
        <f>'Zásobník_Január 2023'!A321</f>
        <v>SKNL</v>
      </c>
      <c r="B305" s="124" t="str">
        <f>'Zásobník_Január 2023'!E321</f>
        <v>Obstaranie úložiska zvukových súborov SKN</v>
      </c>
      <c r="C305" s="123" t="str">
        <f>'Zásobník_Január 2023'!N321</f>
        <v>01 Investičný zámer</v>
      </c>
      <c r="D305" s="123" t="str">
        <f>'Zásobník_Január 2023'!O321</f>
        <v>štátny rozpočet</v>
      </c>
      <c r="E305" s="123" t="str">
        <f>'Zásobník_Január 2023'!P321</f>
        <v>doplniť z preddefinovaného (vysvetlivky a rady)</v>
      </c>
      <c r="F305" s="121">
        <f>'Zásobník_Január 2023'!R321</f>
        <v>1</v>
      </c>
      <c r="G305" s="121">
        <f>'Zásobník_Január 2023'!U321</f>
        <v>0</v>
      </c>
      <c r="H305" s="122">
        <f>'Zásobník_Január 2023'!AS321</f>
        <v>0</v>
      </c>
      <c r="I305" s="122" t="str">
        <f>'Zásobník_Január 2023'!AT321</f>
        <v>0</v>
      </c>
    </row>
    <row r="306" spans="1:9" ht="63.75" x14ac:dyDescent="0.2">
      <c r="A306" s="120" t="str">
        <f>'Zásobník_Január 2023'!A322</f>
        <v>SNM</v>
      </c>
      <c r="B306" s="124" t="str">
        <f>'Zásobník_Január 2023'!E322</f>
        <v>Oprava a obnova skladového objektu pre depozitár SNM v Seredi - sťahovanie</v>
      </c>
      <c r="C306" s="123" t="str">
        <f>'Zásobník_Január 2023'!N322</f>
        <v>01 Investičný zámer</v>
      </c>
      <c r="D306" s="123" t="str">
        <f>'Zásobník_Január 2023'!O322</f>
        <v>štátny rozpočet</v>
      </c>
      <c r="E306" s="123" t="str">
        <f>'Zásobník_Január 2023'!P322</f>
        <v>doplniť z preddefinovaného (vysvetlivky a rady)</v>
      </c>
      <c r="F306" s="121">
        <f>'Zásobník_Január 2023'!R322</f>
        <v>1</v>
      </c>
      <c r="G306" s="121">
        <f>'Zásobník_Január 2023'!U322</f>
        <v>0</v>
      </c>
      <c r="H306" s="122">
        <f>'Zásobník_Január 2023'!AS322</f>
        <v>0</v>
      </c>
      <c r="I306" s="122" t="str">
        <f>'Zásobník_Január 2023'!AT322</f>
        <v>A2</v>
      </c>
    </row>
    <row r="307" spans="1:9" ht="63.75" x14ac:dyDescent="0.2">
      <c r="A307" s="120" t="str">
        <f>'Zásobník_Január 2023'!A323</f>
        <v>SNM</v>
      </c>
      <c r="B307" s="124" t="str">
        <f>'Zásobník_Január 2023'!E323</f>
        <v>Vstavba do podkrovia v Zsigrayovej kúrii na Židovskej 17, Bratislava</v>
      </c>
      <c r="C307" s="123" t="str">
        <f>'Zásobník_Január 2023'!N323</f>
        <v>01 Investičný zámer</v>
      </c>
      <c r="D307" s="123" t="str">
        <f>'Zásobník_Január 2023'!O323</f>
        <v>štátny rozpočet</v>
      </c>
      <c r="E307" s="123" t="str">
        <f>'Zásobník_Január 2023'!P323</f>
        <v>doplniť z preddefinovaného (vysvetlivky a rady)</v>
      </c>
      <c r="F307" s="121">
        <f>'Zásobník_Január 2023'!R323</f>
        <v>1</v>
      </c>
      <c r="G307" s="121">
        <f>'Zásobník_Január 2023'!U323</f>
        <v>0</v>
      </c>
      <c r="H307" s="122">
        <f>'Zásobník_Január 2023'!AS323</f>
        <v>0</v>
      </c>
      <c r="I307" s="122" t="str">
        <f>'Zásobník_Január 2023'!AT323</f>
        <v>B2</v>
      </c>
    </row>
    <row r="308" spans="1:9" ht="63.75" x14ac:dyDescent="0.2">
      <c r="A308" s="120" t="str">
        <f>'Zásobník_Január 2023'!A324</f>
        <v>ŠDKE</v>
      </c>
      <c r="B308" s="124" t="str">
        <f>'Zásobník_Január 2023'!E324</f>
        <v>Budova riaditeľstva a skúšobní - výmena baletizolu /sivá farba</v>
      </c>
      <c r="C308" s="123" t="str">
        <f>'Zásobník_Január 2023'!N324</f>
        <v>01 Investičný zámer</v>
      </c>
      <c r="D308" s="123" t="str">
        <f>'Zásobník_Január 2023'!O324</f>
        <v>štátny rozpočet</v>
      </c>
      <c r="E308" s="123" t="str">
        <f>'Zásobník_Január 2023'!P324</f>
        <v>doplniť z preddefinovaného (vysvetlivky a rady)</v>
      </c>
      <c r="F308" s="121">
        <f>'Zásobník_Január 2023'!R324</f>
        <v>1</v>
      </c>
      <c r="G308" s="121">
        <f>'Zásobník_Január 2023'!U324</f>
        <v>0</v>
      </c>
      <c r="H308" s="122">
        <f>'Zásobník_Január 2023'!AS324</f>
        <v>0</v>
      </c>
      <c r="I308" s="122" t="str">
        <f>'Zásobník_Január 2023'!AT324</f>
        <v>C1</v>
      </c>
    </row>
    <row r="309" spans="1:9" ht="63.75" x14ac:dyDescent="0.2">
      <c r="A309" s="120" t="str">
        <f>'Zásobník_Január 2023'!A325</f>
        <v>ŠDKE</v>
      </c>
      <c r="B309" s="124" t="str">
        <f>'Zásobník_Január 2023'!E325</f>
        <v xml:space="preserve">Objekt historickej budovy divadla - výmena baletizolu 3x / sivá, čierna, čierna so zrkadlovým efektom farba / </v>
      </c>
      <c r="C309" s="123" t="str">
        <f>'Zásobník_Január 2023'!N325</f>
        <v>01 Investičný zámer</v>
      </c>
      <c r="D309" s="123" t="str">
        <f>'Zásobník_Január 2023'!O325</f>
        <v>štátny rozpočet</v>
      </c>
      <c r="E309" s="123" t="str">
        <f>'Zásobník_Január 2023'!P325</f>
        <v>doplniť z preddefinovaného (vysvetlivky a rady)</v>
      </c>
      <c r="F309" s="121">
        <f>'Zásobník_Január 2023'!R325</f>
        <v>1</v>
      </c>
      <c r="G309" s="121">
        <f>'Zásobník_Január 2023'!U325</f>
        <v>0</v>
      </c>
      <c r="H309" s="122">
        <f>'Zásobník_Január 2023'!AS325</f>
        <v>0</v>
      </c>
      <c r="I309" s="122" t="str">
        <f>'Zásobník_Január 2023'!AT325</f>
        <v>C1</v>
      </c>
    </row>
    <row r="310" spans="1:9" ht="63.75" x14ac:dyDescent="0.2">
      <c r="A310" s="120" t="str">
        <f>'Zásobník_Január 2023'!A326</f>
        <v>ŠDKE</v>
      </c>
      <c r="B310" s="124" t="str">
        <f>'Zásobník_Január 2023'!E326</f>
        <v>Objekt historickej budovy divadla - výmena špeciálnej odpruženej podlahy</v>
      </c>
      <c r="C310" s="123" t="str">
        <f>'Zásobník_Január 2023'!N326</f>
        <v>01 Investičný zámer</v>
      </c>
      <c r="D310" s="123" t="str">
        <f>'Zásobník_Január 2023'!O326</f>
        <v>štátny rozpočet</v>
      </c>
      <c r="E310" s="123" t="str">
        <f>'Zásobník_Január 2023'!P326</f>
        <v>doplniť z preddefinovaného (vysvetlivky a rady)</v>
      </c>
      <c r="F310" s="121">
        <f>'Zásobník_Január 2023'!R326</f>
        <v>1</v>
      </c>
      <c r="G310" s="121">
        <f>'Zásobník_Január 2023'!U326</f>
        <v>0</v>
      </c>
      <c r="H310" s="122">
        <f>'Zásobník_Január 2023'!AS326</f>
        <v>0</v>
      </c>
      <c r="I310" s="122" t="str">
        <f>'Zásobník_Január 2023'!AT326</f>
        <v>C1</v>
      </c>
    </row>
    <row r="311" spans="1:9" ht="63.75" x14ac:dyDescent="0.2">
      <c r="A311" s="120" t="str">
        <f>'Zásobník_Január 2023'!A327</f>
        <v>ŠVK BB</v>
      </c>
      <c r="B311" s="124" t="str">
        <f>'Zásobník_Január 2023'!E327</f>
        <v xml:space="preserve">Vytvorenie depozitára v podkroví NKP  Nám.Š. Moysesa č.16 </v>
      </c>
      <c r="C311" s="123" t="str">
        <f>'Zásobník_Január 2023'!N327</f>
        <v>01 Investičný zámer</v>
      </c>
      <c r="D311" s="123" t="str">
        <f>'Zásobník_Január 2023'!O327</f>
        <v>štátny rozpočet</v>
      </c>
      <c r="E311" s="123" t="str">
        <f>'Zásobník_Január 2023'!P327</f>
        <v>doplniť z preddefinovaného (vysvetlivky a rady)</v>
      </c>
      <c r="F311" s="121">
        <f>'Zásobník_Január 2023'!R327</f>
        <v>1</v>
      </c>
      <c r="G311" s="121">
        <f>'Zásobník_Január 2023'!U327</f>
        <v>0</v>
      </c>
      <c r="H311" s="122">
        <f>'Zásobník_Január 2023'!AS327</f>
        <v>0</v>
      </c>
      <c r="I311" s="122" t="str">
        <f>'Zásobník_Január 2023'!AT327</f>
        <v>B2</v>
      </c>
    </row>
    <row r="312" spans="1:9" ht="63.75" x14ac:dyDescent="0.2">
      <c r="A312" s="120" t="str">
        <f>'Zásobník_Január 2023'!A328</f>
        <v>SNM</v>
      </c>
      <c r="B312" s="124" t="str">
        <f>'Zásobník_Január 2023'!E328</f>
        <v>Múzeum Martina Benku - rekonštrukcia objektu, sťahovanie a vnútorné vybavenie</v>
      </c>
      <c r="C312" s="123" t="str">
        <f>'Zásobník_Január 2023'!N328</f>
        <v>01 Investičný zámer</v>
      </c>
      <c r="D312" s="123" t="str">
        <f>'Zásobník_Január 2023'!O328</f>
        <v>štátny rozpočet</v>
      </c>
      <c r="E312" s="123" t="str">
        <f>'Zásobník_Január 2023'!P328</f>
        <v>doplniť z preddefinovaného (vysvetlivky a rady)</v>
      </c>
      <c r="F312" s="121">
        <f>'Zásobník_Január 2023'!R328</f>
        <v>1</v>
      </c>
      <c r="G312" s="121">
        <f>'Zásobník_Január 2023'!U328</f>
        <v>910000</v>
      </c>
      <c r="H312" s="122">
        <f>'Zásobník_Január 2023'!AS328</f>
        <v>0</v>
      </c>
      <c r="I312" s="122" t="str">
        <f>'Zásobník_Január 2023'!AT328</f>
        <v>F1</v>
      </c>
    </row>
    <row r="313" spans="1:9" ht="63.75" x14ac:dyDescent="0.2">
      <c r="A313" s="120" t="str">
        <f>'Zásobník_Január 2023'!A329</f>
        <v>RTVS</v>
      </c>
      <c r="B313" s="124" t="str">
        <f>'Zásobník_Január 2023'!E329</f>
        <v>Rekonštrukcia Réžie č. 5 v Slovenskom rozhlase - stavebná časť</v>
      </c>
      <c r="C313" s="123" t="str">
        <f>'Zásobník_Január 2023'!N329</f>
        <v>01 Investičný zámer</v>
      </c>
      <c r="D313" s="123" t="str">
        <f>'Zásobník_Január 2023'!O329</f>
        <v>vlastné zdroje</v>
      </c>
      <c r="E313" s="123" t="str">
        <f>'Zásobník_Január 2023'!P329</f>
        <v>doplniť z preddefinovaného (vysvetlivky a rady)</v>
      </c>
      <c r="F313" s="121">
        <f>'Zásobník_Január 2023'!R329</f>
        <v>0</v>
      </c>
      <c r="G313" s="121">
        <f>'Zásobník_Január 2023'!U329</f>
        <v>0</v>
      </c>
      <c r="H313" s="122">
        <f>'Zásobník_Január 2023'!AS329</f>
        <v>0</v>
      </c>
      <c r="I313" s="122" t="str">
        <f>'Zásobník_Január 2023'!AT329</f>
        <v>B3</v>
      </c>
    </row>
    <row r="314" spans="1:9" ht="63.75" x14ac:dyDescent="0.2">
      <c r="A314" s="120" t="str">
        <f>'Zásobník_Január 2023'!A330</f>
        <v>RTVS</v>
      </c>
      <c r="B314" s="124" t="str">
        <f>'Zásobník_Január 2023'!E330</f>
        <v>Rekonštrukcia Vysielacieho Pracoviska č. 6 v Slovenskom rozhlase  - stavebná časť</v>
      </c>
      <c r="C314" s="123" t="str">
        <f>'Zásobník_Január 2023'!N330</f>
        <v>01 Investičný zámer</v>
      </c>
      <c r="D314" s="123" t="str">
        <f>'Zásobník_Január 2023'!O330</f>
        <v>vlastné zdroje</v>
      </c>
      <c r="E314" s="123" t="str">
        <f>'Zásobník_Január 2023'!P330</f>
        <v>doplniť z preddefinovaného (vysvetlivky a rady)</v>
      </c>
      <c r="F314" s="121">
        <f>'Zásobník_Január 2023'!R330</f>
        <v>0</v>
      </c>
      <c r="G314" s="121">
        <f>'Zásobník_Január 2023'!U330</f>
        <v>0</v>
      </c>
      <c r="H314" s="122">
        <f>'Zásobník_Január 2023'!AS330</f>
        <v>0</v>
      </c>
      <c r="I314" s="122" t="str">
        <f>'Zásobník_Január 2023'!AT330</f>
        <v>B3</v>
      </c>
    </row>
    <row r="315" spans="1:9" ht="63.75" x14ac:dyDescent="0.2">
      <c r="A315" s="120" t="str">
        <f>'Zásobník_Január 2023'!A331</f>
        <v>RTVS</v>
      </c>
      <c r="B315" s="124" t="str">
        <f>'Zásobník_Január 2023'!E331</f>
        <v>Rekonštrukcia Vysielacieho Pracoviska č. 7 v Slovenskom rozhlase - stavebná časť</v>
      </c>
      <c r="C315" s="123" t="str">
        <f>'Zásobník_Január 2023'!N331</f>
        <v>01 Investičný zámer</v>
      </c>
      <c r="D315" s="123" t="str">
        <f>'Zásobník_Január 2023'!O331</f>
        <v>vlastné zdroje</v>
      </c>
      <c r="E315" s="123" t="str">
        <f>'Zásobník_Január 2023'!P331</f>
        <v>doplniť z preddefinovaného (vysvetlivky a rady)</v>
      </c>
      <c r="F315" s="121">
        <f>'Zásobník_Január 2023'!R331</f>
        <v>0</v>
      </c>
      <c r="G315" s="121">
        <f>'Zásobník_Január 2023'!U331</f>
        <v>0</v>
      </c>
      <c r="H315" s="122">
        <f>'Zásobník_Január 2023'!AS331</f>
        <v>0</v>
      </c>
      <c r="I315" s="122" t="str">
        <f>'Zásobník_Január 2023'!AT331</f>
        <v>B3</v>
      </c>
    </row>
    <row r="316" spans="1:9" ht="63.75" x14ac:dyDescent="0.2">
      <c r="A316" s="120" t="str">
        <f>'Zásobník_Január 2023'!A332</f>
        <v>RTVS</v>
      </c>
      <c r="B316" s="124" t="str">
        <f>'Zásobník_Január 2023'!E332</f>
        <v>Rekonštrukcia Réžie č. 12 v Slovenskom rozhlase - stavebná časť</v>
      </c>
      <c r="C316" s="123" t="str">
        <f>'Zásobník_Január 2023'!N332</f>
        <v>01 Investičný zámer</v>
      </c>
      <c r="D316" s="123" t="str">
        <f>'Zásobník_Január 2023'!O332</f>
        <v>vlastné zdroje</v>
      </c>
      <c r="E316" s="123" t="str">
        <f>'Zásobník_Január 2023'!P332</f>
        <v>doplniť z preddefinovaného (vysvetlivky a rady)</v>
      </c>
      <c r="F316" s="121">
        <f>'Zásobník_Január 2023'!R332</f>
        <v>0</v>
      </c>
      <c r="G316" s="121">
        <f>'Zásobník_Január 2023'!U332</f>
        <v>0</v>
      </c>
      <c r="H316" s="122">
        <f>'Zásobník_Január 2023'!AS332</f>
        <v>0</v>
      </c>
      <c r="I316" s="122" t="str">
        <f>'Zásobník_Január 2023'!AT332</f>
        <v>B3</v>
      </c>
    </row>
    <row r="317" spans="1:9" ht="63.75" x14ac:dyDescent="0.2">
      <c r="A317" s="120" t="str">
        <f>'Zásobník_Január 2023'!A334</f>
        <v>SND</v>
      </c>
      <c r="B317" s="124" t="str">
        <f>'Zásobník_Január 2023'!E334</f>
        <v>Rekonštrukcia stavebnej akustiky skúšobného javiska a skúšobne orchestra</v>
      </c>
      <c r="C317" s="123" t="str">
        <f>'Zásobník_Január 2023'!N334</f>
        <v>01 Investičný zámer</v>
      </c>
      <c r="D317" s="123" t="str">
        <f>'Zásobník_Január 2023'!O334</f>
        <v>štátny rozpočet</v>
      </c>
      <c r="E317" s="123" t="str">
        <f>'Zásobník_Január 2023'!P334</f>
        <v>doplniť z preddefinovaného (vysvetlivky a rady)</v>
      </c>
      <c r="F317" s="121">
        <f>'Zásobník_Január 2023'!R334</f>
        <v>1</v>
      </c>
      <c r="G317" s="121">
        <f>'Zásobník_Január 2023'!U334</f>
        <v>0</v>
      </c>
      <c r="H317" s="122">
        <f>'Zásobník_Január 2023'!AS334</f>
        <v>0</v>
      </c>
      <c r="I317" s="122" t="str">
        <f>'Zásobník_Január 2023'!AT334</f>
        <v>B3</v>
      </c>
    </row>
    <row r="318" spans="1:9" ht="63.75" x14ac:dyDescent="0.2">
      <c r="A318" s="120" t="str">
        <f>'Zásobník_Január 2023'!A335</f>
        <v>RTVS</v>
      </c>
      <c r="B318" s="124" t="str">
        <f>'Zásobník_Január 2023'!E335</f>
        <v>stavebný dozor SIEA Budova Archívu KE</v>
      </c>
      <c r="C318" s="123" t="str">
        <f>'Zásobník_Január 2023'!N335</f>
        <v>07 V realizácii</v>
      </c>
      <c r="D318" s="123" t="str">
        <f>'Zásobník_Január 2023'!O335</f>
        <v>kombinované</v>
      </c>
      <c r="E318" s="123" t="str">
        <f>'Zásobník_Január 2023'!P335</f>
        <v>doplniť z preddefinovaného (vysvetlivky a rady)</v>
      </c>
      <c r="F318" s="121">
        <f>'Zásobník_Január 2023'!R335</f>
        <v>0</v>
      </c>
      <c r="G318" s="121">
        <f>'Zásobník_Január 2023'!U335</f>
        <v>0</v>
      </c>
      <c r="H318" s="122">
        <f>'Zásobník_Január 2023'!AS335</f>
        <v>0</v>
      </c>
      <c r="I318" s="122" t="str">
        <f>'Zásobník_Január 2023'!AT335</f>
        <v>A4</v>
      </c>
    </row>
    <row r="319" spans="1:9" ht="63.75" x14ac:dyDescent="0.2">
      <c r="A319" s="120" t="str">
        <f>'Zásobník_Január 2023'!A336</f>
        <v>RTVS</v>
      </c>
      <c r="B319" s="124" t="str">
        <f>'Zásobník_Január 2023'!E336</f>
        <v xml:space="preserve">Stavebný dozor k rekonštrukcii kancelárskych priestorov v Mlynskej doline </v>
      </c>
      <c r="C319" s="123" t="str">
        <f>'Zásobník_Január 2023'!N336</f>
        <v>08 Realizované</v>
      </c>
      <c r="D319" s="123" t="str">
        <f>'Zásobník_Január 2023'!O336</f>
        <v>vlastné zdroje</v>
      </c>
      <c r="E319" s="123" t="str">
        <f>'Zásobník_Január 2023'!P336</f>
        <v>doplniť z preddefinovaného (vysvetlivky a rady)</v>
      </c>
      <c r="F319" s="121">
        <f>'Zásobník_Január 2023'!R336</f>
        <v>0</v>
      </c>
      <c r="G319" s="121">
        <f>'Zásobník_Január 2023'!U336</f>
        <v>4933.28</v>
      </c>
      <c r="H319" s="122">
        <f>'Zásobník_Január 2023'!AS336</f>
        <v>0</v>
      </c>
      <c r="I319" s="122" t="str">
        <f>'Zásobník_Január 2023'!AT336</f>
        <v>A4</v>
      </c>
    </row>
    <row r="320" spans="1:9" ht="63.75" x14ac:dyDescent="0.2">
      <c r="A320" s="120" t="str">
        <f>'Zásobník_Január 2023'!A337</f>
        <v>RTVS</v>
      </c>
      <c r="B320" s="124" t="str">
        <f>'Zásobník_Január 2023'!E337</f>
        <v>stavebný dozor Kreatívny priemysel BA</v>
      </c>
      <c r="C320" s="123" t="str">
        <f>'Zásobník_Január 2023'!N337</f>
        <v>07 V realizácii</v>
      </c>
      <c r="D320" s="123" t="str">
        <f>'Zásobník_Január 2023'!O337</f>
        <v>kombinované</v>
      </c>
      <c r="E320" s="123" t="str">
        <f>'Zásobník_Január 2023'!P337</f>
        <v>doplniť z preddefinovaného (vysvetlivky a rady)</v>
      </c>
      <c r="F320" s="121">
        <f>'Zásobník_Január 2023'!R337</f>
        <v>0</v>
      </c>
      <c r="G320" s="121">
        <f>'Zásobník_Január 2023'!U337</f>
        <v>0</v>
      </c>
      <c r="H320" s="122">
        <f>'Zásobník_Január 2023'!AS337</f>
        <v>0</v>
      </c>
      <c r="I320" s="122" t="str">
        <f>'Zásobník_Január 2023'!AT337</f>
        <v>A4</v>
      </c>
    </row>
    <row r="321" spans="1:9" ht="63.75" x14ac:dyDescent="0.2">
      <c r="A321" s="120" t="str">
        <f>'Zásobník_Január 2023'!A338</f>
        <v>RTVS</v>
      </c>
      <c r="B321" s="124" t="str">
        <f>'Zásobník_Január 2023'!E338</f>
        <v>stavebný dozor Kreatívny priemysel BB</v>
      </c>
      <c r="C321" s="123" t="str">
        <f>'Zásobník_Január 2023'!N338</f>
        <v>07 V realizácii</v>
      </c>
      <c r="D321" s="123" t="str">
        <f>'Zásobník_Január 2023'!O338</f>
        <v>kombinované</v>
      </c>
      <c r="E321" s="123" t="str">
        <f>'Zásobník_Január 2023'!P338</f>
        <v>doplniť z preddefinovaného (vysvetlivky a rady)</v>
      </c>
      <c r="F321" s="121">
        <f>'Zásobník_Január 2023'!R338</f>
        <v>0</v>
      </c>
      <c r="G321" s="121">
        <f>'Zásobník_Január 2023'!U338</f>
        <v>0</v>
      </c>
      <c r="H321" s="122">
        <f>'Zásobník_Január 2023'!AS338</f>
        <v>0</v>
      </c>
      <c r="I321" s="122" t="str">
        <f>'Zásobník_Január 2023'!AT338</f>
        <v>A4</v>
      </c>
    </row>
    <row r="322" spans="1:9" ht="63.75" x14ac:dyDescent="0.2">
      <c r="A322" s="120" t="str">
        <f>'Zásobník_Január 2023'!A339</f>
        <v>RTVS</v>
      </c>
      <c r="B322" s="124" t="str">
        <f>'Zásobník_Január 2023'!E339</f>
        <v>stavebný dozor Kreatívny priemysel KE</v>
      </c>
      <c r="C322" s="123" t="str">
        <f>'Zásobník_Január 2023'!N339</f>
        <v>08 Realizované</v>
      </c>
      <c r="D322" s="123" t="str">
        <f>'Zásobník_Január 2023'!O339</f>
        <v>vlastné zdroje</v>
      </c>
      <c r="E322" s="123" t="str">
        <f>'Zásobník_Január 2023'!P339</f>
        <v>doplniť z preddefinovaného (vysvetlivky a rady)</v>
      </c>
      <c r="F322" s="121">
        <f>'Zásobník_Január 2023'!R339</f>
        <v>0</v>
      </c>
      <c r="G322" s="121">
        <f>'Zásobník_Január 2023'!U339</f>
        <v>0</v>
      </c>
      <c r="H322" s="122">
        <f>'Zásobník_Január 2023'!AS339</f>
        <v>0</v>
      </c>
      <c r="I322" s="122" t="str">
        <f>'Zásobník_Január 2023'!AT339</f>
        <v>A4</v>
      </c>
    </row>
    <row r="323" spans="1:9" ht="63.75" x14ac:dyDescent="0.2">
      <c r="A323" s="120" t="str">
        <f>'Zásobník_Január 2023'!A340</f>
        <v>RTVS</v>
      </c>
      <c r="B323" s="124" t="str">
        <f>'Zásobník_Január 2023'!E340</f>
        <v>stavebný dozor SIEA Biela budova KE</v>
      </c>
      <c r="C323" s="123" t="str">
        <f>'Zásobník_Január 2023'!N340</f>
        <v>07 V realizácii</v>
      </c>
      <c r="D323" s="123" t="str">
        <f>'Zásobník_Január 2023'!O340</f>
        <v>kombinované</v>
      </c>
      <c r="E323" s="123" t="str">
        <f>'Zásobník_Január 2023'!P340</f>
        <v>doplniť z preddefinovaného (vysvetlivky a rady)</v>
      </c>
      <c r="F323" s="121">
        <f>'Zásobník_Január 2023'!R340</f>
        <v>0</v>
      </c>
      <c r="G323" s="121">
        <f>'Zásobník_Január 2023'!U340</f>
        <v>0</v>
      </c>
      <c r="H323" s="122">
        <f>'Zásobník_Január 2023'!AS340</f>
        <v>0</v>
      </c>
      <c r="I323" s="122" t="str">
        <f>'Zásobník_Január 2023'!AT340</f>
        <v>A4</v>
      </c>
    </row>
    <row r="324" spans="1:9" ht="51" x14ac:dyDescent="0.2">
      <c r="A324" s="120" t="str">
        <f>'Zásobník_Január 2023'!A341</f>
        <v>RTVS</v>
      </c>
      <c r="B324" s="124" t="str">
        <f>'Zásobník_Január 2023'!E341</f>
        <v>stavebný dozor SIEA Červená budova - KE</v>
      </c>
      <c r="C324" s="123" t="str">
        <f>'Zásobník_Január 2023'!N341</f>
        <v>02 Analýza / podkladová štúdia k investičnému zámeru</v>
      </c>
      <c r="D324" s="123" t="str">
        <f>'Zásobník_Január 2023'!O341</f>
        <v>kombinované</v>
      </c>
      <c r="E324" s="123" t="str">
        <f>'Zásobník_Január 2023'!Q341</f>
        <v>nie</v>
      </c>
      <c r="F324" s="121" t="e">
        <f>'Zásobník_Január 2023'!#REF!</f>
        <v>#REF!</v>
      </c>
      <c r="G324" s="121">
        <f>'Zásobník_Január 2023'!U341</f>
        <v>0</v>
      </c>
      <c r="H324" s="122">
        <f>'Zásobník_Január 2023'!AS341</f>
        <v>0</v>
      </c>
      <c r="I324" s="122" t="str">
        <f>'Zásobník_Január 2023'!AT341</f>
        <v>A4</v>
      </c>
    </row>
    <row r="325" spans="1:9" ht="63.75" x14ac:dyDescent="0.2">
      <c r="A325" s="120" t="str">
        <f>'Zásobník_Január 2023'!A342</f>
        <v>SNM</v>
      </c>
      <c r="B325" s="124" t="str">
        <f>'Zásobník_Január 2023'!E342</f>
        <v>Depozitár na papier a textil a dokumentačné centrum SNM-Múzea Betliar</v>
      </c>
      <c r="C325" s="123" t="str">
        <f>'Zásobník_Január 2023'!N342</f>
        <v>01 Investičný zámer</v>
      </c>
      <c r="D325" s="123" t="str">
        <f>'Zásobník_Január 2023'!O342</f>
        <v>štátny rozpočet</v>
      </c>
      <c r="E325" s="123" t="str">
        <f>'Zásobník_Január 2023'!P342</f>
        <v>doplniť z preddefinovaného (vysvetlivky a rady)</v>
      </c>
      <c r="F325" s="121">
        <f>'Zásobník_Január 2023'!R342</f>
        <v>1</v>
      </c>
      <c r="G325" s="121">
        <f>'Zásobník_Január 2023'!U342</f>
        <v>0</v>
      </c>
      <c r="H325" s="122">
        <f>'Zásobník_Január 2023'!AS342</f>
        <v>0</v>
      </c>
      <c r="I325" s="122" t="str">
        <f>'Zásobník_Január 2023'!AT342</f>
        <v>B2</v>
      </c>
    </row>
    <row r="326" spans="1:9" x14ac:dyDescent="0.2">
      <c r="A326" s="120" t="e">
        <f>'Zásobník_Január 2023'!#REF!</f>
        <v>#REF!</v>
      </c>
      <c r="B326" s="124" t="e">
        <f>'Zásobník_Január 2023'!#REF!</f>
        <v>#REF!</v>
      </c>
      <c r="C326" s="123" t="e">
        <f>'Zásobník_Január 2023'!#REF!</f>
        <v>#REF!</v>
      </c>
      <c r="D326" s="123" t="e">
        <f>'Zásobník_Január 2023'!#REF!</f>
        <v>#REF!</v>
      </c>
      <c r="E326" s="123" t="e">
        <f>'Zásobník_Január 2023'!#REF!</f>
        <v>#REF!</v>
      </c>
      <c r="F326" s="121" t="e">
        <f>'Zásobník_Január 2023'!#REF!</f>
        <v>#REF!</v>
      </c>
      <c r="G326" s="121" t="e">
        <f>'Zásobník_Január 2023'!#REF!</f>
        <v>#REF!</v>
      </c>
      <c r="H326" s="122" t="e">
        <f>'Zásobník_Január 2023'!#REF!</f>
        <v>#REF!</v>
      </c>
      <c r="I326" s="122" t="e">
        <f>'Zásobník_Január 2023'!#REF!</f>
        <v>#REF!</v>
      </c>
    </row>
    <row r="327" spans="1:9" ht="63.75" x14ac:dyDescent="0.2">
      <c r="A327" s="120" t="str">
        <f>'Zásobník_Január 2023'!A343</f>
        <v>BIB</v>
      </c>
      <c r="B327" s="124" t="str">
        <f>'Zásobník_Január 2023'!E343</f>
        <v>Rekonštrukcia podkrovia - exteriér</v>
      </c>
      <c r="C327" s="123" t="str">
        <f>'Zásobník_Január 2023'!N343</f>
        <v>01 Investičný zámer</v>
      </c>
      <c r="D327" s="123" t="str">
        <f>'Zásobník_Január 2023'!O343</f>
        <v>štátny rozpočet</v>
      </c>
      <c r="E327" s="123" t="str">
        <f>'Zásobník_Január 2023'!P343</f>
        <v>doplniť z preddefinovaného (vysvetlivky a rady)</v>
      </c>
      <c r="F327" s="121">
        <f>'Zásobník_Január 2023'!R343</f>
        <v>1</v>
      </c>
      <c r="G327" s="121">
        <f>'Zásobník_Január 2023'!U343</f>
        <v>0</v>
      </c>
      <c r="H327" s="122">
        <f>'Zásobník_Január 2023'!AS343</f>
        <v>0</v>
      </c>
      <c r="I327" s="122" t="str">
        <f>'Zásobník_Január 2023'!AT343</f>
        <v>B3</v>
      </c>
    </row>
    <row r="328" spans="1:9" x14ac:dyDescent="0.2">
      <c r="A328" s="120" t="e">
        <f>'Zásobník_Január 2023'!#REF!</f>
        <v>#REF!</v>
      </c>
      <c r="B328" s="124" t="e">
        <f>'Zásobník_Január 2023'!#REF!</f>
        <v>#REF!</v>
      </c>
      <c r="C328" s="123" t="e">
        <f>'Zásobník_Január 2023'!#REF!</f>
        <v>#REF!</v>
      </c>
      <c r="D328" s="123" t="e">
        <f>'Zásobník_Január 2023'!#REF!</f>
        <v>#REF!</v>
      </c>
      <c r="E328" s="123" t="e">
        <f>'Zásobník_Január 2023'!#REF!</f>
        <v>#REF!</v>
      </c>
      <c r="F328" s="121" t="e">
        <f>'Zásobník_Január 2023'!#REF!</f>
        <v>#REF!</v>
      </c>
      <c r="G328" s="121" t="e">
        <f>'Zásobník_Január 2023'!#REF!</f>
        <v>#REF!</v>
      </c>
      <c r="H328" s="122" t="e">
        <f>'Zásobník_Január 2023'!#REF!</f>
        <v>#REF!</v>
      </c>
      <c r="I328" s="122" t="e">
        <f>'Zásobník_Január 2023'!#REF!</f>
        <v>#REF!</v>
      </c>
    </row>
    <row r="329" spans="1:9" ht="63.75" x14ac:dyDescent="0.2">
      <c r="A329" s="120" t="str">
        <f>'Zásobník_Január 2023'!A344</f>
        <v>SNM</v>
      </c>
      <c r="B329" s="124" t="str">
        <f>'Zásobník_Január 2023'!E344</f>
        <v>Obnova Mauzólea v Krásnohorskom Podhradí</v>
      </c>
      <c r="C329" s="123" t="str">
        <f>'Zásobník_Január 2023'!N344</f>
        <v>01 Investičný zámer</v>
      </c>
      <c r="D329" s="123" t="str">
        <f>'Zásobník_Január 2023'!O344</f>
        <v>štátny rozpočet</v>
      </c>
      <c r="E329" s="123" t="str">
        <f>'Zásobník_Január 2023'!P344</f>
        <v>doplniť z preddefinovaného (vysvetlivky a rady)</v>
      </c>
      <c r="F329" s="121">
        <f>'Zásobník_Január 2023'!R344</f>
        <v>1</v>
      </c>
      <c r="G329" s="121">
        <f>'Zásobník_Január 2023'!U344</f>
        <v>0</v>
      </c>
      <c r="H329" s="122">
        <f>'Zásobník_Január 2023'!AS344</f>
        <v>0</v>
      </c>
      <c r="I329" s="122" t="str">
        <f>'Zásobník_Január 2023'!AT344</f>
        <v>B3</v>
      </c>
    </row>
    <row r="330" spans="1:9" ht="63.75" x14ac:dyDescent="0.2">
      <c r="A330" s="120" t="str">
        <f>'Zásobník_Január 2023'!A345</f>
        <v>ÚĽUV</v>
      </c>
      <c r="B330" s="124" t="str">
        <f>'Zásobník_Január 2023'!E345</f>
        <v>Nová webová stránka ÚĽUV</v>
      </c>
      <c r="C330" s="123" t="str">
        <f>'Zásobník_Január 2023'!N345</f>
        <v>07 V realizácii</v>
      </c>
      <c r="D330" s="123" t="str">
        <f>'Zásobník_Január 2023'!O345</f>
        <v>vlastné zdroje</v>
      </c>
      <c r="E330" s="123" t="str">
        <f>'Zásobník_Január 2023'!P345</f>
        <v>doplniť z preddefinovaného (vysvetlivky a rady)</v>
      </c>
      <c r="F330" s="121">
        <f>'Zásobník_Január 2023'!R345</f>
        <v>1</v>
      </c>
      <c r="G330" s="121">
        <f>'Zásobník_Január 2023'!U345</f>
        <v>0</v>
      </c>
      <c r="H330" s="122">
        <f>'Zásobník_Január 2023'!AS345</f>
        <v>0</v>
      </c>
      <c r="I330" s="122" t="str">
        <f>'Zásobník_Január 2023'!AT345</f>
        <v>D2</v>
      </c>
    </row>
    <row r="331" spans="1:9" ht="63.75" x14ac:dyDescent="0.2">
      <c r="A331" s="120" t="str">
        <f>'Zásobník_Január 2023'!A346</f>
        <v>DNS</v>
      </c>
      <c r="B331" s="124" t="str">
        <f>'Zásobník_Január 2023'!E346</f>
        <v>Výmena zvukovej réžie</v>
      </c>
      <c r="C331" s="123" t="str">
        <f>'Zásobník_Január 2023'!N346</f>
        <v>01 Investičný zámer</v>
      </c>
      <c r="D331" s="123" t="str">
        <f>'Zásobník_Január 2023'!O346</f>
        <v>štátny rozpočet</v>
      </c>
      <c r="E331" s="123" t="str">
        <f>'Zásobník_Január 2023'!P346</f>
        <v>doplniť z preddefinovaného (vysvetlivky a rady)</v>
      </c>
      <c r="F331" s="121">
        <f>'Zásobník_Január 2023'!R346</f>
        <v>1</v>
      </c>
      <c r="G331" s="121">
        <f>'Zásobník_Január 2023'!U346</f>
        <v>0</v>
      </c>
      <c r="H331" s="122">
        <f>'Zásobník_Január 2023'!AS346</f>
        <v>0</v>
      </c>
      <c r="I331" s="122" t="str">
        <f>'Zásobník_Január 2023'!AT346</f>
        <v>C3</v>
      </c>
    </row>
    <row r="332" spans="1:9" ht="63.75" x14ac:dyDescent="0.2">
      <c r="A332" s="120" t="str">
        <f>'Zásobník_Január 2023'!A347</f>
        <v>DÚ</v>
      </c>
      <c r="B332" s="124" t="str">
        <f>'Zásobník_Január 2023'!E347</f>
        <v>Prerábka elektoinštalácie v priestoroch Štúdia 12</v>
      </c>
      <c r="C332" s="123" t="str">
        <f>'Zásobník_Január 2023'!N347</f>
        <v>01 Investičný zámer</v>
      </c>
      <c r="D332" s="123" t="str">
        <f>'Zásobník_Január 2023'!O347</f>
        <v>štátny rozpočet</v>
      </c>
      <c r="E332" s="123" t="str">
        <f>'Zásobník_Január 2023'!P347</f>
        <v>doplniť z preddefinovaného (vysvetlivky a rady)</v>
      </c>
      <c r="F332" s="121">
        <f>'Zásobník_Január 2023'!R347</f>
        <v>1</v>
      </c>
      <c r="G332" s="121">
        <f>'Zásobník_Január 2023'!U347</f>
        <v>0</v>
      </c>
      <c r="H332" s="122">
        <f>'Zásobník_Január 2023'!AS347</f>
        <v>0</v>
      </c>
      <c r="I332" s="122" t="str">
        <f>'Zásobník_Január 2023'!AT347</f>
        <v>B3</v>
      </c>
    </row>
    <row r="333" spans="1:9" ht="63.75" x14ac:dyDescent="0.2">
      <c r="A333" s="120" t="str">
        <f>'Zásobník_Január 2023'!A348</f>
        <v>RTVS</v>
      </c>
      <c r="B333" s="124" t="str">
        <f>'Zásobník_Január 2023'!E348</f>
        <v>Redizajn webového sídla RTVS</v>
      </c>
      <c r="C333" s="123" t="str">
        <f>'Zásobník_Január 2023'!N348</f>
        <v>01 Investičný zámer</v>
      </c>
      <c r="D333" s="123" t="str">
        <f>'Zásobník_Január 2023'!O348</f>
        <v>vlastné zdroje</v>
      </c>
      <c r="E333" s="123" t="str">
        <f>'Zásobník_Január 2023'!P348</f>
        <v>doplniť z preddefinovaného (vysvetlivky a rady)</v>
      </c>
      <c r="F333" s="121">
        <f>'Zásobník_Január 2023'!R348</f>
        <v>0</v>
      </c>
      <c r="G333" s="121">
        <f>'Zásobník_Január 2023'!U348</f>
        <v>0</v>
      </c>
      <c r="H333" s="122">
        <f>'Zásobník_Január 2023'!AS348</f>
        <v>0</v>
      </c>
      <c r="I333" s="122" t="str">
        <f>'Zásobník_Január 2023'!AT348</f>
        <v>D2</v>
      </c>
    </row>
    <row r="334" spans="1:9" ht="63.75" x14ac:dyDescent="0.2">
      <c r="A334" s="120" t="str">
        <f>'Zásobník_Január 2023'!A349</f>
        <v>SÚH</v>
      </c>
      <c r="B334" s="124" t="str">
        <f>'Zásobník_Január 2023'!E349</f>
        <v xml:space="preserve">Rekonštrukcia strednej kupoly Historickej budovy hvezdárne </v>
      </c>
      <c r="C334" s="123" t="str">
        <f>'Zásobník_Január 2023'!N349</f>
        <v>01 Investičný zámer</v>
      </c>
      <c r="D334" s="123" t="str">
        <f>'Zásobník_Január 2023'!O349</f>
        <v>štátny rozpočet</v>
      </c>
      <c r="E334" s="123" t="str">
        <f>'Zásobník_Január 2023'!P349</f>
        <v>doplniť z preddefinovaného (vysvetlivky a rady)</v>
      </c>
      <c r="F334" s="121">
        <f>'Zásobník_Január 2023'!R349</f>
        <v>1</v>
      </c>
      <c r="G334" s="121">
        <f>'Zásobník_Január 2023'!U349</f>
        <v>0</v>
      </c>
      <c r="H334" s="122">
        <f>'Zásobník_Január 2023'!AS349</f>
        <v>0</v>
      </c>
      <c r="I334" s="122" t="str">
        <f>'Zásobník_Január 2023'!AT349</f>
        <v>B3</v>
      </c>
    </row>
    <row r="335" spans="1:9" ht="63.75" x14ac:dyDescent="0.2">
      <c r="A335" s="120" t="str">
        <f>'Zásobník_Január 2023'!A350</f>
        <v>SÚH</v>
      </c>
      <c r="B335" s="124" t="str">
        <f>'Zásobník_Január 2023'!E350</f>
        <v>Výmena projekčného systému planetária</v>
      </c>
      <c r="C335" s="123" t="str">
        <f>'Zásobník_Január 2023'!N350</f>
        <v>01 Investičný zámer</v>
      </c>
      <c r="D335" s="123" t="str">
        <f>'Zásobník_Január 2023'!O350</f>
        <v>štátny rozpočet</v>
      </c>
      <c r="E335" s="123" t="str">
        <f>'Zásobník_Január 2023'!P350</f>
        <v>doplniť z preddefinovaného (vysvetlivky a rady)</v>
      </c>
      <c r="F335" s="121">
        <f>'Zásobník_Január 2023'!R350</f>
        <v>1</v>
      </c>
      <c r="G335" s="121">
        <f>'Zásobník_Január 2023'!U350</f>
        <v>0</v>
      </c>
      <c r="H335" s="122">
        <f>'Zásobník_Január 2023'!AS350</f>
        <v>0</v>
      </c>
      <c r="I335" s="122" t="str">
        <f>'Zásobník_Január 2023'!AT350</f>
        <v>D2</v>
      </c>
    </row>
    <row r="336" spans="1:9" ht="63.75" x14ac:dyDescent="0.2">
      <c r="A336" s="120" t="str">
        <f>'Zásobník_Január 2023'!A351</f>
        <v>SÚH</v>
      </c>
      <c r="B336" s="124" t="str">
        <f>'Zásobník_Január 2023'!E351</f>
        <v>Výstavba astronomickej pozorovateľne</v>
      </c>
      <c r="C336" s="123" t="str">
        <f>'Zásobník_Január 2023'!N351</f>
        <v>01 Investičný zámer</v>
      </c>
      <c r="D336" s="123" t="str">
        <f>'Zásobník_Január 2023'!O351</f>
        <v>štátny rozpočet</v>
      </c>
      <c r="E336" s="123" t="str">
        <f>'Zásobník_Január 2023'!P351</f>
        <v>doplniť z preddefinovaného (vysvetlivky a rady)</v>
      </c>
      <c r="F336" s="121">
        <f>'Zásobník_Január 2023'!R351</f>
        <v>1</v>
      </c>
      <c r="G336" s="121">
        <f>'Zásobník_Január 2023'!U351</f>
        <v>0</v>
      </c>
      <c r="H336" s="122">
        <f>'Zásobník_Január 2023'!AS351</f>
        <v>0</v>
      </c>
      <c r="I336" s="122" t="str">
        <f>'Zásobník_Január 2023'!AT351</f>
        <v>A2</v>
      </c>
    </row>
    <row r="337" spans="1:9" ht="63.75" x14ac:dyDescent="0.2">
      <c r="A337" s="120" t="str">
        <f>'Zásobník_Január 2023'!A352</f>
        <v>ÚĽUV</v>
      </c>
      <c r="B337" s="124" t="str">
        <f>'Zásobník_Január 2023'!E352</f>
        <v>Sanácia vetrania a vlhkosti objektu ÚĽUV v Banskej Bystrici</v>
      </c>
      <c r="C337" s="123" t="str">
        <f>'Zásobník_Január 2023'!N352</f>
        <v>04 Projektová dokumentácia k dispozícii - pre stavebné povolenie</v>
      </c>
      <c r="D337" s="123" t="str">
        <f>'Zásobník_Január 2023'!O352</f>
        <v>štátny rozpočet</v>
      </c>
      <c r="E337" s="123" t="str">
        <f>'Zásobník_Január 2023'!P352</f>
        <v>doplniť z preddefinovaného (vysvetlivky a rady)</v>
      </c>
      <c r="F337" s="121">
        <f>'Zásobník_Január 2023'!R352</f>
        <v>1</v>
      </c>
      <c r="G337" s="121">
        <f>'Zásobník_Január 2023'!U352</f>
        <v>7200</v>
      </c>
      <c r="H337" s="122">
        <f>'Zásobník_Január 2023'!AS352</f>
        <v>0</v>
      </c>
      <c r="I337" s="122" t="str">
        <f>'Zásobník_Január 2023'!AT352</f>
        <v>0</v>
      </c>
    </row>
    <row r="338" spans="1:9" ht="63.75" x14ac:dyDescent="0.2">
      <c r="A338" s="120" t="str">
        <f>'Zásobník_Január 2023'!A353</f>
        <v>SND</v>
      </c>
      <c r="B338" s="124" t="str">
        <f>'Zásobník_Január 2023'!E353</f>
        <v>Nákup prevádzkových strojov, prístrojov, zariadení, techniky a náradia</v>
      </c>
      <c r="C338" s="123" t="str">
        <f>'Zásobník_Január 2023'!N353</f>
        <v>08 Realizované</v>
      </c>
      <c r="D338" s="123" t="str">
        <f>'Zásobník_Január 2023'!O353</f>
        <v>štátny rozpočet</v>
      </c>
      <c r="E338" s="123" t="str">
        <f>'Zásobník_Január 2023'!P353</f>
        <v>doplniť z preddefinovaného (vysvetlivky a rady)</v>
      </c>
      <c r="F338" s="121">
        <f>'Zásobník_Január 2023'!R353</f>
        <v>1</v>
      </c>
      <c r="G338" s="121">
        <f>'Zásobník_Január 2023'!U353</f>
        <v>418520</v>
      </c>
      <c r="H338" s="122">
        <f>'Zásobník_Január 2023'!AS353</f>
        <v>0</v>
      </c>
      <c r="I338" s="122" t="str">
        <f>'Zásobník_Január 2023'!AT353</f>
        <v>C4</v>
      </c>
    </row>
    <row r="339" spans="1:9" ht="63.75" x14ac:dyDescent="0.2">
      <c r="A339" s="120" t="str">
        <f>'Zásobník_Január 2023'!A354</f>
        <v>RTVS</v>
      </c>
      <c r="B339" s="124" t="str">
        <f>'Zásobník_Január 2023'!E354</f>
        <v>Nákup svetelného parku vrátane tašky pre televízne regionálne štúdio v Banskej Bystrici</v>
      </c>
      <c r="C339" s="123" t="str">
        <f>'Zásobník_Január 2023'!N354</f>
        <v>01 Investičný zámer</v>
      </c>
      <c r="D339" s="123" t="str">
        <f>'Zásobník_Január 2023'!O354</f>
        <v>vlastné zdroje</v>
      </c>
      <c r="E339" s="123" t="str">
        <f>'Zásobník_Január 2023'!P354</f>
        <v>doplniť z preddefinovaného (vysvetlivky a rady)</v>
      </c>
      <c r="F339" s="121">
        <f>'Zásobník_Január 2023'!R354</f>
        <v>0</v>
      </c>
      <c r="G339" s="121">
        <f>'Zásobník_Január 2023'!U354</f>
        <v>0</v>
      </c>
      <c r="H339" s="122">
        <f>'Zásobník_Január 2023'!AS354</f>
        <v>0</v>
      </c>
      <c r="I339" s="122" t="str">
        <f>'Zásobník_Január 2023'!AT354</f>
        <v>C2</v>
      </c>
    </row>
    <row r="340" spans="1:9" ht="63.75" x14ac:dyDescent="0.2">
      <c r="A340" s="120" t="str">
        <f>'Zásobník_Január 2023'!A355</f>
        <v>TASR</v>
      </c>
      <c r="B340" s="124" t="str">
        <f>'Zásobník_Január 2023'!E355</f>
        <v>Systém na správu fotografií a budovanie fotoarchívu</v>
      </c>
      <c r="C340" s="123" t="str">
        <f>'Zásobník_Január 2023'!N355</f>
        <v>01 Investičný zámer</v>
      </c>
      <c r="D340" s="123" t="str">
        <f>'Zásobník_Január 2023'!O355</f>
        <v>štátny rozpočet</v>
      </c>
      <c r="E340" s="123" t="str">
        <f>'Zásobník_Január 2023'!P355</f>
        <v>doplniť z preddefinovaného (vysvetlivky a rady)</v>
      </c>
      <c r="F340" s="121">
        <f>'Zásobník_Január 2023'!R355</f>
        <v>1</v>
      </c>
      <c r="G340" s="121">
        <f>'Zásobník_Január 2023'!U355</f>
        <v>0</v>
      </c>
      <c r="H340" s="122">
        <f>'Zásobník_Január 2023'!AS355</f>
        <v>0</v>
      </c>
      <c r="I340" s="122" t="str">
        <f>'Zásobník_Január 2023'!AT355</f>
        <v>D3</v>
      </c>
    </row>
    <row r="341" spans="1:9" ht="63.75" x14ac:dyDescent="0.2">
      <c r="A341" s="120" t="str">
        <f>'Zásobník_Január 2023'!A356</f>
        <v>RTVS</v>
      </c>
      <c r="B341" s="124" t="str">
        <f>'Zásobník_Január 2023'!E356</f>
        <v>Systém na čistenie nosičov typy Betacam pre archív STV</v>
      </c>
      <c r="C341" s="123" t="str">
        <f>'Zásobník_Január 2023'!N356</f>
        <v>01 Investičný zámer</v>
      </c>
      <c r="D341" s="123" t="str">
        <f>'Zásobník_Január 2023'!O356</f>
        <v>vlastné zdroje</v>
      </c>
      <c r="E341" s="123" t="str">
        <f>'Zásobník_Január 2023'!P356</f>
        <v>doplniť z preddefinovaného (vysvetlivky a rady)</v>
      </c>
      <c r="F341" s="121">
        <f>'Zásobník_Január 2023'!R356</f>
        <v>0</v>
      </c>
      <c r="G341" s="121">
        <f>'Zásobník_Január 2023'!U356</f>
        <v>0</v>
      </c>
      <c r="H341" s="122">
        <f>'Zásobník_Január 2023'!AS356</f>
        <v>0</v>
      </c>
      <c r="I341" s="122" t="str">
        <f>'Zásobník_Január 2023'!AT356</f>
        <v>C4</v>
      </c>
    </row>
    <row r="342" spans="1:9" ht="63.75" x14ac:dyDescent="0.2">
      <c r="A342" s="120" t="str">
        <f>'Zásobník_Január 2023'!A357</f>
        <v>MK SR</v>
      </c>
      <c r="B342" s="124" t="str">
        <f>'Zásobník_Január 2023'!E357</f>
        <v>IT systém na e-lending publikácií</v>
      </c>
      <c r="C342" s="123" t="str">
        <f>'Zásobník_Január 2023'!N357</f>
        <v>01 Investičný zámer</v>
      </c>
      <c r="D342" s="123" t="str">
        <f>'Zásobník_Január 2023'!O357</f>
        <v>štátny rozpočet</v>
      </c>
      <c r="E342" s="123" t="str">
        <f>'Zásobník_Január 2023'!P357</f>
        <v>doplniť z preddefinovaného (vysvetlivky a rady)</v>
      </c>
      <c r="F342" s="121">
        <f>'Zásobník_Január 2023'!R357</f>
        <v>1</v>
      </c>
      <c r="G342" s="121">
        <f>'Zásobník_Január 2023'!U357</f>
        <v>0</v>
      </c>
      <c r="H342" s="122">
        <f>'Zásobník_Január 2023'!AS357</f>
        <v>0</v>
      </c>
      <c r="I342" s="122" t="str">
        <f>'Zásobník_Január 2023'!AT357</f>
        <v>D3</v>
      </c>
    </row>
    <row r="343" spans="1:9" ht="63.75" x14ac:dyDescent="0.2">
      <c r="A343" s="120" t="str">
        <f>'Zásobník_Január 2023'!A358</f>
        <v>ÚĽUV</v>
      </c>
      <c r="B343" s="124" t="str">
        <f>'Zásobník_Január 2023'!E358</f>
        <v>Vybavenie dielní Školy remesiel ÚĽUV</v>
      </c>
      <c r="C343" s="123" t="str">
        <f>'Zásobník_Január 2023'!N358</f>
        <v>01 Investičný zámer</v>
      </c>
      <c r="D343" s="123" t="str">
        <f>'Zásobník_Január 2023'!O358</f>
        <v>štátny rozpočet</v>
      </c>
      <c r="E343" s="123" t="str">
        <f>'Zásobník_Január 2023'!P358</f>
        <v>doplniť z preddefinovaného (vysvetlivky a rady)</v>
      </c>
      <c r="F343" s="121">
        <f>'Zásobník_Január 2023'!R358</f>
        <v>1</v>
      </c>
      <c r="G343" s="121">
        <f>'Zásobník_Január 2023'!U358</f>
        <v>0</v>
      </c>
      <c r="H343" s="122">
        <f>'Zásobník_Január 2023'!AS358</f>
        <v>0</v>
      </c>
      <c r="I343" s="122" t="str">
        <f>'Zásobník_Január 2023'!AT358</f>
        <v>G</v>
      </c>
    </row>
    <row r="344" spans="1:9" ht="63.75" x14ac:dyDescent="0.2">
      <c r="A344" s="120" t="str">
        <f>'Zásobník_Január 2023'!A359</f>
        <v>ŠDKE</v>
      </c>
      <c r="B344" s="124" t="str">
        <f>'Zásobník_Január 2023'!E359</f>
        <v>Budova riaditeľstva a skúšobní - nákup fyzioterapeutického zariadenia</v>
      </c>
      <c r="C344" s="123" t="str">
        <f>'Zásobník_Január 2023'!N359</f>
        <v>01 Investičný zámer</v>
      </c>
      <c r="D344" s="123" t="str">
        <f>'Zásobník_Január 2023'!O359</f>
        <v>štátny rozpočet</v>
      </c>
      <c r="E344" s="123" t="str">
        <f>'Zásobník_Január 2023'!P359</f>
        <v>doplniť z preddefinovaného (vysvetlivky a rady)</v>
      </c>
      <c r="F344" s="121">
        <f>'Zásobník_Január 2023'!R359</f>
        <v>1</v>
      </c>
      <c r="G344" s="121">
        <f>'Zásobník_Január 2023'!U359</f>
        <v>0</v>
      </c>
      <c r="H344" s="122">
        <f>'Zásobník_Január 2023'!AS359</f>
        <v>0</v>
      </c>
      <c r="I344" s="122" t="str">
        <f>'Zásobník_Január 2023'!AT359</f>
        <v>C8</v>
      </c>
    </row>
    <row r="345" spans="1:9" ht="63.75" x14ac:dyDescent="0.2">
      <c r="A345" s="120" t="str">
        <f>'Zásobník_Január 2023'!A360</f>
        <v>SNM</v>
      </c>
      <c r="B345" s="124" t="str">
        <f>'Zásobník_Január 2023'!E360</f>
        <v>Reštaurovanie štukovej a freskovej výzdoby klenby a stien hradnej kaplnky (miestnosť č. 423)</v>
      </c>
      <c r="C345" s="123" t="str">
        <f>'Zásobník_Január 2023'!N360</f>
        <v>01 Investičný zámer</v>
      </c>
      <c r="D345" s="123" t="str">
        <f>'Zásobník_Január 2023'!O360</f>
        <v>štátny rozpočet</v>
      </c>
      <c r="E345" s="123" t="str">
        <f>'Zásobník_Január 2023'!P360</f>
        <v>doplniť z preddefinovaného (vysvetlivky a rady)</v>
      </c>
      <c r="F345" s="121">
        <f>'Zásobník_Január 2023'!R360</f>
        <v>1</v>
      </c>
      <c r="G345" s="121">
        <f>'Zásobník_Január 2023'!U360</f>
        <v>0</v>
      </c>
      <c r="H345" s="122">
        <f>'Zásobník_Január 2023'!AS360</f>
        <v>0</v>
      </c>
      <c r="I345" s="122" t="str">
        <f>'Zásobník_Január 2023'!AT360</f>
        <v>F1</v>
      </c>
    </row>
    <row r="346" spans="1:9" ht="63.75" x14ac:dyDescent="0.2">
      <c r="A346" s="120" t="str">
        <f>'Zásobník_Január 2023'!A361</f>
        <v>ŠVK KE</v>
      </c>
      <c r="B346" s="124" t="str">
        <f>'Zásobník_Január 2023'!E361</f>
        <v xml:space="preserve">Rekonštrukcia reštaurátorskej a konzervátorskej dielne          </v>
      </c>
      <c r="C346" s="123" t="str">
        <f>'Zásobník_Január 2023'!N361</f>
        <v>04 Projektová dokumentácia k dispozícii - pre stavebné povolenie</v>
      </c>
      <c r="D346" s="123" t="str">
        <f>'Zásobník_Január 2023'!O361</f>
        <v>štátny rozpočet</v>
      </c>
      <c r="E346" s="123" t="str">
        <f>'Zásobník_Január 2023'!P361</f>
        <v>doplniť z preddefinovaného (vysvetlivky a rady)</v>
      </c>
      <c r="F346" s="121">
        <f>'Zásobník_Január 2023'!R361</f>
        <v>1</v>
      </c>
      <c r="G346" s="121">
        <f>'Zásobník_Január 2023'!U361</f>
        <v>0</v>
      </c>
      <c r="H346" s="122">
        <f>'Zásobník_Január 2023'!AS361</f>
        <v>0</v>
      </c>
      <c r="I346" s="122" t="str">
        <f>'Zásobník_Január 2023'!AT361</f>
        <v>B1</v>
      </c>
    </row>
    <row r="347" spans="1:9" ht="63.75" x14ac:dyDescent="0.2">
      <c r="A347" s="120" t="str">
        <f>'Zásobník_Január 2023'!A362</f>
        <v>SNM</v>
      </c>
      <c r="B347" s="124" t="str">
        <f>'Zásobník_Január 2023'!E362</f>
        <v>Dezinsekčná komora</v>
      </c>
      <c r="C347" s="123" t="str">
        <f>'Zásobník_Január 2023'!N362</f>
        <v>07 V realizácii</v>
      </c>
      <c r="D347" s="123" t="str">
        <f>'Zásobník_Január 2023'!O362</f>
        <v>štátny rozpočet</v>
      </c>
      <c r="E347" s="123" t="str">
        <f>'Zásobník_Január 2023'!P362</f>
        <v>doplniť z preddefinovaného (vysvetlivky a rady)</v>
      </c>
      <c r="F347" s="121">
        <f>'Zásobník_Január 2023'!R362</f>
        <v>1</v>
      </c>
      <c r="G347" s="121">
        <f>'Zásobník_Január 2023'!U362</f>
        <v>54276</v>
      </c>
      <c r="H347" s="122">
        <f>'Zásobník_Január 2023'!AS362</f>
        <v>0</v>
      </c>
      <c r="I347" s="122" t="str">
        <f>'Zásobník_Január 2023'!AT362</f>
        <v>C9</v>
      </c>
    </row>
    <row r="348" spans="1:9" ht="63.75" x14ac:dyDescent="0.2">
      <c r="A348" s="120" t="str">
        <f>'Zásobník_Január 2023'!A363</f>
        <v>ŠDKE</v>
      </c>
      <c r="B348" s="124" t="str">
        <f>'Zásobník_Január 2023'!E363</f>
        <v>Akram-Khan: Vertical Road - baletná inscenácia/prioritný projekt 2023</v>
      </c>
      <c r="C348" s="123" t="str">
        <f>'Zásobník_Január 2023'!N363</f>
        <v>01 Investičný zámer</v>
      </c>
      <c r="D348" s="123" t="str">
        <f>'Zásobník_Január 2023'!O363</f>
        <v>štátny rozpočet</v>
      </c>
      <c r="E348" s="123" t="str">
        <f>'Zásobník_Január 2023'!P363</f>
        <v>doplniť z preddefinovaného (vysvetlivky a rady)</v>
      </c>
      <c r="F348" s="121">
        <f>'Zásobník_Január 2023'!R363</f>
        <v>1</v>
      </c>
      <c r="G348" s="121">
        <f>'Zásobník_Január 2023'!U363</f>
        <v>0</v>
      </c>
      <c r="H348" s="122">
        <f>'Zásobník_Január 2023'!AS363</f>
        <v>0</v>
      </c>
      <c r="I348" s="122" t="str">
        <f>'Zásobník_Január 2023'!AT363</f>
        <v>C1</v>
      </c>
    </row>
    <row r="349" spans="1:9" ht="63.75" x14ac:dyDescent="0.2">
      <c r="A349" s="120" t="str">
        <f>'Zásobník_Január 2023'!A364</f>
        <v>SNM</v>
      </c>
      <c r="B349" s="124" t="str">
        <f>'Zásobník_Január 2023'!E364</f>
        <v>Výstava Symboly štátu</v>
      </c>
      <c r="C349" s="123" t="str">
        <f>'Zásobník_Január 2023'!N364</f>
        <v>01 Investičný zámer</v>
      </c>
      <c r="D349" s="123" t="str">
        <f>'Zásobník_Január 2023'!O364</f>
        <v>štátny rozpočet</v>
      </c>
      <c r="E349" s="123" t="str">
        <f>'Zásobník_Január 2023'!P364</f>
        <v>doplniť z preddefinovaného (vysvetlivky a rady)</v>
      </c>
      <c r="F349" s="121">
        <f>'Zásobník_Január 2023'!R364</f>
        <v>1</v>
      </c>
      <c r="G349" s="121">
        <f>'Zásobník_Január 2023'!U364</f>
        <v>0</v>
      </c>
      <c r="H349" s="122">
        <f>'Zásobník_Január 2023'!AS364</f>
        <v>0</v>
      </c>
      <c r="I349" s="122" t="str">
        <f>'Zásobník_Január 2023'!AT364</f>
        <v>F2</v>
      </c>
    </row>
    <row r="350" spans="1:9" ht="63.75" x14ac:dyDescent="0.2">
      <c r="A350" s="120" t="str">
        <f>'Zásobník_Január 2023'!A365</f>
        <v>SNM</v>
      </c>
      <c r="B350" s="124" t="str">
        <f>'Zásobník_Január 2023'!E365</f>
        <v>Záchrana torzálnej architektúry goticko-renesančného hradu Modrý Kameň</v>
      </c>
      <c r="C350" s="123" t="str">
        <f>'Zásobník_Január 2023'!N365</f>
        <v>01 Investičný zámer</v>
      </c>
      <c r="D350" s="123" t="str">
        <f>'Zásobník_Január 2023'!O365</f>
        <v>kombinované</v>
      </c>
      <c r="E350" s="123" t="str">
        <f>'Zásobník_Január 2023'!P365</f>
        <v>doplniť z preddefinovaného (vysvetlivky a rady)</v>
      </c>
      <c r="F350" s="121">
        <f>'Zásobník_Január 2023'!R365</f>
        <v>1</v>
      </c>
      <c r="G350" s="121">
        <f>'Zásobník_Január 2023'!U365</f>
        <v>0</v>
      </c>
      <c r="H350" s="122">
        <f>'Zásobník_Január 2023'!AS365</f>
        <v>0</v>
      </c>
      <c r="I350" s="122" t="str">
        <f>'Zásobník_Január 2023'!AT365</f>
        <v>B5</v>
      </c>
    </row>
    <row r="351" spans="1:9" ht="63.75" x14ac:dyDescent="0.2">
      <c r="A351" s="120" t="str">
        <f>'Zásobník_Január 2023'!A366</f>
        <v>UKB</v>
      </c>
      <c r="B351" s="124" t="str">
        <f>'Zásobník_Január 2023'!E366</f>
        <v>Modernizácia WiFi siete pre používateľov UKB</v>
      </c>
      <c r="C351" s="123" t="str">
        <f>'Zásobník_Január 2023'!N366</f>
        <v>01 Investičný zámer</v>
      </c>
      <c r="D351" s="123" t="str">
        <f>'Zásobník_Január 2023'!O366</f>
        <v>štátny rozpočet</v>
      </c>
      <c r="E351" s="123" t="str">
        <f>'Zásobník_Január 2023'!P366</f>
        <v>doplniť z preddefinovaného (vysvetlivky a rady)</v>
      </c>
      <c r="F351" s="121">
        <f>'Zásobník_Január 2023'!R366</f>
        <v>1</v>
      </c>
      <c r="G351" s="121">
        <f>'Zásobník_Január 2023'!U366</f>
        <v>0</v>
      </c>
      <c r="H351" s="122">
        <f>'Zásobník_Január 2023'!AS366</f>
        <v>0</v>
      </c>
      <c r="I351" s="122" t="str">
        <f>'Zásobník_Január 2023'!AT366</f>
        <v>D2</v>
      </c>
    </row>
    <row r="352" spans="1:9" ht="63.75" x14ac:dyDescent="0.2">
      <c r="A352" s="120" t="str">
        <f>'Zásobník_Január 2023'!A368</f>
        <v>UKB</v>
      </c>
      <c r="B352" s="124" t="str">
        <f>'Zásobník_Január 2023'!E368</f>
        <v>Odstránenie dlhodobého havarijného stavu – Dátové úložisko v UKB</v>
      </c>
      <c r="C352" s="123" t="str">
        <f>'Zásobník_Január 2023'!N368</f>
        <v>07 V realizácii</v>
      </c>
      <c r="D352" s="123" t="str">
        <f>'Zásobník_Január 2023'!O368</f>
        <v>štátny rozpočet</v>
      </c>
      <c r="E352" s="123" t="str">
        <f>'Zásobník_Január 2023'!P368</f>
        <v>doplniť z preddefinovaného (vysvetlivky a rady)</v>
      </c>
      <c r="F352" s="121">
        <f>'Zásobník_Január 2023'!R368</f>
        <v>1</v>
      </c>
      <c r="G352" s="121">
        <f>'Zásobník_Január 2023'!U368</f>
        <v>77277.600000000006</v>
      </c>
      <c r="H352" s="122">
        <f>'Zásobník_Január 2023'!AS368</f>
        <v>0</v>
      </c>
      <c r="I352" s="122" t="str">
        <f>'Zásobník_Január 2023'!AT368</f>
        <v>D2</v>
      </c>
    </row>
    <row r="353" spans="1:9" ht="63.75" x14ac:dyDescent="0.2">
      <c r="A353" s="120" t="str">
        <f>'Zásobník_Január 2023'!A369</f>
        <v>UKB</v>
      </c>
      <c r="B353" s="124" t="str">
        <f>'Zásobník_Január 2023'!E369</f>
        <v>Obnova chladiaceho systému pre ochranu fondov UKB</v>
      </c>
      <c r="C353" s="123" t="str">
        <f>'Zásobník_Január 2023'!N369</f>
        <v>01 Investičný zámer</v>
      </c>
      <c r="D353" s="123" t="str">
        <f>'Zásobník_Január 2023'!O369</f>
        <v>štátny rozpočet</v>
      </c>
      <c r="E353" s="123" t="str">
        <f>'Zásobník_Január 2023'!P369</f>
        <v>doplniť z preddefinovaného (vysvetlivky a rady)</v>
      </c>
      <c r="F353" s="121">
        <f>'Zásobník_Január 2023'!R369</f>
        <v>1</v>
      </c>
      <c r="G353" s="121">
        <f>'Zásobník_Január 2023'!U369</f>
        <v>0</v>
      </c>
      <c r="H353" s="122">
        <f>'Zásobník_Január 2023'!AS369</f>
        <v>0</v>
      </c>
      <c r="I353" s="122" t="str">
        <f>'Zásobník_Január 2023'!AT369</f>
        <v>C6</v>
      </c>
    </row>
    <row r="354" spans="1:9" ht="63.75" x14ac:dyDescent="0.2">
      <c r="A354" s="120" t="str">
        <f>'Zásobník_Január 2023'!A370</f>
        <v>UKB</v>
      </c>
      <c r="B354" s="124" t="str">
        <f>'Zásobník_Január 2023'!E370</f>
        <v>Modernizácia kamerového systému UKB</v>
      </c>
      <c r="C354" s="123" t="str">
        <f>'Zásobník_Január 2023'!N370</f>
        <v>01 Investičný zámer</v>
      </c>
      <c r="D354" s="123" t="str">
        <f>'Zásobník_Január 2023'!O370</f>
        <v>štátny rozpočet</v>
      </c>
      <c r="E354" s="123" t="str">
        <f>'Zásobník_Január 2023'!P370</f>
        <v>doplniť z preddefinovaného (vysvetlivky a rady)</v>
      </c>
      <c r="F354" s="121">
        <f>'Zásobník_Január 2023'!R370</f>
        <v>1</v>
      </c>
      <c r="G354" s="121">
        <f>'Zásobník_Január 2023'!U370</f>
        <v>0</v>
      </c>
      <c r="H354" s="122">
        <f>'Zásobník_Január 2023'!AS370</f>
        <v>0</v>
      </c>
      <c r="I354" s="122" t="str">
        <f>'Zásobník_Január 2023'!AT370</f>
        <v>C7</v>
      </c>
    </row>
    <row r="355" spans="1:9" ht="63.75" x14ac:dyDescent="0.2">
      <c r="A355" s="120" t="str">
        <f>'Zásobník_Január 2023'!A371</f>
        <v>UKB</v>
      </c>
      <c r="B355" s="124" t="str">
        <f>'Zásobník_Január 2023'!E371</f>
        <v>Rekonštrukcia plynovej kotolne UKB</v>
      </c>
      <c r="C355" s="123" t="str">
        <f>'Zásobník_Január 2023'!N371</f>
        <v>01 Investičný zámer</v>
      </c>
      <c r="D355" s="123" t="str">
        <f>'Zásobník_Január 2023'!O371</f>
        <v>štátny rozpočet</v>
      </c>
      <c r="E355" s="123" t="str">
        <f>'Zásobník_Január 2023'!P371</f>
        <v>doplniť z preddefinovaného (vysvetlivky a rady)</v>
      </c>
      <c r="F355" s="121">
        <f>'Zásobník_Január 2023'!R371</f>
        <v>1</v>
      </c>
      <c r="G355" s="121">
        <f>'Zásobník_Január 2023'!U371</f>
        <v>0</v>
      </c>
      <c r="H355" s="122">
        <f>'Zásobník_Január 2023'!AS371</f>
        <v>0</v>
      </c>
      <c r="I355" s="122" t="str">
        <f>'Zásobník_Január 2023'!AT371</f>
        <v>B4</v>
      </c>
    </row>
    <row r="356" spans="1:9" ht="63.75" x14ac:dyDescent="0.2">
      <c r="A356" s="120" t="str">
        <f>'Zásobník_Január 2023'!A372</f>
        <v>UKB</v>
      </c>
      <c r="B356" s="124" t="str">
        <f>'Zásobník_Január 2023'!E372</f>
        <v xml:space="preserve">Modernizácia integrovaného evakuačného systému UKB </v>
      </c>
      <c r="C356" s="123" t="str">
        <f>'Zásobník_Január 2023'!N372</f>
        <v>01 Investičný zámer</v>
      </c>
      <c r="D356" s="123" t="str">
        <f>'Zásobník_Január 2023'!O372</f>
        <v>štátny rozpočet</v>
      </c>
      <c r="E356" s="123" t="str">
        <f>'Zásobník_Január 2023'!P372</f>
        <v>doplniť z preddefinovaného (vysvetlivky a rady)</v>
      </c>
      <c r="F356" s="121">
        <f>'Zásobník_Január 2023'!R372</f>
        <v>1</v>
      </c>
      <c r="G356" s="121">
        <f>'Zásobník_Január 2023'!U372</f>
        <v>0</v>
      </c>
      <c r="H356" s="122">
        <f>'Zásobník_Január 2023'!AS372</f>
        <v>0</v>
      </c>
      <c r="I356" s="122" t="str">
        <f>'Zásobník_Január 2023'!AT372</f>
        <v>C7</v>
      </c>
    </row>
    <row r="357" spans="1:9" ht="63.75" x14ac:dyDescent="0.2">
      <c r="A357" s="120" t="str">
        <f>'Zásobník_Január 2023'!A373</f>
        <v>SNM</v>
      </c>
      <c r="B357" s="124" t="str">
        <f>'Zásobník_Január 2023'!E373</f>
        <v>Dostavba hlavného objektu skanzenu SNM-MUK Svidník</v>
      </c>
      <c r="C357" s="123" t="str">
        <f>'Zásobník_Január 2023'!N373</f>
        <v>06 Pred vyhlásením verejného obstarávania</v>
      </c>
      <c r="D357" s="123" t="str">
        <f>'Zásobník_Január 2023'!O373</f>
        <v>štátny rozpočet</v>
      </c>
      <c r="E357" s="123" t="str">
        <f>'Zásobník_Január 2023'!P373</f>
        <v>doplniť z preddefinovaného (vysvetlivky a rady)</v>
      </c>
      <c r="F357" s="121">
        <f>'Zásobník_Január 2023'!R373</f>
        <v>1</v>
      </c>
      <c r="G357" s="121">
        <f>'Zásobník_Január 2023'!U373</f>
        <v>0</v>
      </c>
      <c r="H357" s="122">
        <f>'Zásobník_Január 2023'!AS373</f>
        <v>0</v>
      </c>
      <c r="I357" s="122" t="str">
        <f>'Zásobník_Január 2023'!AT373</f>
        <v>A3</v>
      </c>
    </row>
    <row r="358" spans="1:9" ht="63.75" x14ac:dyDescent="0.2">
      <c r="A358" s="120" t="str">
        <f>'Zásobník_Január 2023'!A374</f>
        <v>UKB</v>
      </c>
      <c r="B358" s="124" t="str">
        <f>'Zásobník_Január 2023'!E374</f>
        <v>Modernizácia bezpečnostných brán UKB</v>
      </c>
      <c r="C358" s="123" t="str">
        <f>'Zásobník_Január 2023'!N374</f>
        <v>01 Investičný zámer</v>
      </c>
      <c r="D358" s="123" t="str">
        <f>'Zásobník_Január 2023'!O374</f>
        <v>štátny rozpočet</v>
      </c>
      <c r="E358" s="123" t="str">
        <f>'Zásobník_Január 2023'!P374</f>
        <v>doplniť z preddefinovaného (vysvetlivky a rady)</v>
      </c>
      <c r="F358" s="121">
        <f>'Zásobník_Január 2023'!R374</f>
        <v>1</v>
      </c>
      <c r="G358" s="121">
        <f>'Zásobník_Január 2023'!U374</f>
        <v>0</v>
      </c>
      <c r="H358" s="122">
        <f>'Zásobník_Január 2023'!AS374</f>
        <v>0</v>
      </c>
      <c r="I358" s="122" t="str">
        <f>'Zásobník_Január 2023'!AT374</f>
        <v>D2</v>
      </c>
    </row>
    <row r="359" spans="1:9" ht="63.75" x14ac:dyDescent="0.2">
      <c r="A359" s="120" t="str">
        <f>'Zásobník_Január 2023'!A375</f>
        <v>ÚĽUV</v>
      </c>
      <c r="B359" s="124" t="str">
        <f>'Zásobník_Január 2023'!E375</f>
        <v>Mobiliár pre výstavné projekty ÚĽUV</v>
      </c>
      <c r="C359" s="123" t="str">
        <f>'Zásobník_Január 2023'!N375</f>
        <v>01 Investičný zámer</v>
      </c>
      <c r="D359" s="123" t="str">
        <f>'Zásobník_Január 2023'!O375</f>
        <v>štátny rozpočet</v>
      </c>
      <c r="E359" s="123" t="str">
        <f>'Zásobník_Január 2023'!P375</f>
        <v>doplniť z preddefinovaného (vysvetlivky a rady)</v>
      </c>
      <c r="F359" s="121">
        <f>'Zásobník_Január 2023'!R375</f>
        <v>1</v>
      </c>
      <c r="G359" s="121">
        <f>'Zásobník_Január 2023'!U375</f>
        <v>0</v>
      </c>
      <c r="H359" s="122">
        <f>'Zásobník_Január 2023'!AS375</f>
        <v>0</v>
      </c>
      <c r="I359" s="122" t="str">
        <f>'Zásobník_Január 2023'!AT375</f>
        <v>C8</v>
      </c>
    </row>
    <row r="360" spans="1:9" ht="63.75" x14ac:dyDescent="0.2">
      <c r="A360" s="120" t="str">
        <f>'Zásobník_Január 2023'!A376</f>
        <v>DNS</v>
      </c>
      <c r="B360" s="124" t="str">
        <f>'Zásobník_Január 2023'!E376</f>
        <v>Vybudovanie skladu dekorácií - nová hala</v>
      </c>
      <c r="C360" s="123" t="str">
        <f>'Zásobník_Január 2023'!N376</f>
        <v>01 Investičný zámer</v>
      </c>
      <c r="D360" s="123" t="str">
        <f>'Zásobník_Január 2023'!O376</f>
        <v>štátny rozpočet</v>
      </c>
      <c r="E360" s="123" t="str">
        <f>'Zásobník_Január 2023'!P376</f>
        <v>doplniť z preddefinovaného (vysvetlivky a rady)</v>
      </c>
      <c r="F360" s="121">
        <f>'Zásobník_Január 2023'!R376</f>
        <v>1</v>
      </c>
      <c r="G360" s="121">
        <f>'Zásobník_Január 2023'!U376</f>
        <v>0</v>
      </c>
      <c r="H360" s="122">
        <f>'Zásobník_Január 2023'!AS376</f>
        <v>0</v>
      </c>
      <c r="I360" s="122" t="str">
        <f>'Zásobník_Január 2023'!AT376</f>
        <v>A2</v>
      </c>
    </row>
    <row r="361" spans="1:9" ht="63.75" x14ac:dyDescent="0.2">
      <c r="A361" s="120" t="str">
        <f>'Zásobník_Január 2023'!A377</f>
        <v>KHB</v>
      </c>
      <c r="B361" s="124" t="str">
        <f>'Zásobník_Január 2023'!E377</f>
        <v>Úžitkové vozidlo na transport umeleckých diel</v>
      </c>
      <c r="C361" s="123" t="str">
        <f>'Zásobník_Január 2023'!N377</f>
        <v>01 Investičný zámer</v>
      </c>
      <c r="D361" s="123" t="str">
        <f>'Zásobník_Január 2023'!O377</f>
        <v>štátny rozpočet</v>
      </c>
      <c r="E361" s="123" t="str">
        <f>'Zásobník_Január 2023'!P377</f>
        <v>doplniť z preddefinovaného (vysvetlivky a rady)</v>
      </c>
      <c r="F361" s="121">
        <f>'Zásobník_Január 2023'!R377</f>
        <v>1</v>
      </c>
      <c r="G361" s="121">
        <f>'Zásobník_Január 2023'!U377</f>
        <v>0</v>
      </c>
      <c r="H361" s="122">
        <f>'Zásobník_Január 2023'!AS377</f>
        <v>0</v>
      </c>
      <c r="I361" s="122" t="str">
        <f>'Zásobník_Január 2023'!AT377</f>
        <v>C90</v>
      </c>
    </row>
    <row r="362" spans="1:9" ht="63.75" x14ac:dyDescent="0.2">
      <c r="A362" s="120" t="str">
        <f>'Zásobník_Január 2023'!A378</f>
        <v>ÚĽUV</v>
      </c>
      <c r="B362" s="124" t="str">
        <f>'Zásobník_Január 2023'!E378</f>
        <v>Rekonštrukcia kotolne v MĽUV Stupava</v>
      </c>
      <c r="C362" s="123" t="str">
        <f>'Zásobník_Január 2023'!N378</f>
        <v>08 Realizované</v>
      </c>
      <c r="D362" s="123" t="str">
        <f>'Zásobník_Január 2023'!O378</f>
        <v>vlastné zdroje</v>
      </c>
      <c r="E362" s="123" t="str">
        <f>'Zásobník_Január 2023'!P378</f>
        <v>doplniť z preddefinovaného (vysvetlivky a rady)</v>
      </c>
      <c r="F362" s="121">
        <f>'Zásobník_Január 2023'!R378</f>
        <v>1</v>
      </c>
      <c r="G362" s="121">
        <f>'Zásobník_Január 2023'!U378</f>
        <v>9108</v>
      </c>
      <c r="H362" s="122">
        <f>'Zásobník_Január 2023'!AS378</f>
        <v>0</v>
      </c>
      <c r="I362" s="122" t="str">
        <f>'Zásobník_Január 2023'!AT378</f>
        <v>0</v>
      </c>
    </row>
    <row r="363" spans="1:9" ht="63.75" x14ac:dyDescent="0.2">
      <c r="A363" s="120" t="str">
        <f>'Zásobník_Január 2023'!A379</f>
        <v>DÚ</v>
      </c>
      <c r="B363" s="124" t="str">
        <f>'Zásobník_Január 2023'!E379</f>
        <v>Vytvorenie platobnej brány pre portál Virtuálna databáza slovenského divadla - etheatre.sk</v>
      </c>
      <c r="C363" s="123" t="str">
        <f>'Zásobník_Január 2023'!N379</f>
        <v>01 Investičný zámer</v>
      </c>
      <c r="D363" s="123" t="str">
        <f>'Zásobník_Január 2023'!O379</f>
        <v>štátny rozpočet</v>
      </c>
      <c r="E363" s="123" t="str">
        <f>'Zásobník_Január 2023'!P379</f>
        <v>doplniť z preddefinovaného (vysvetlivky a rady)</v>
      </c>
      <c r="F363" s="121">
        <f>'Zásobník_Január 2023'!R379</f>
        <v>1</v>
      </c>
      <c r="G363" s="121">
        <f>'Zásobník_Január 2023'!U379</f>
        <v>0</v>
      </c>
      <c r="H363" s="122">
        <f>'Zásobník_Január 2023'!AS379</f>
        <v>0</v>
      </c>
      <c r="I363" s="122" t="str">
        <f>'Zásobník_Január 2023'!AT379</f>
        <v>D3</v>
      </c>
    </row>
    <row r="364" spans="1:9" ht="63.75" x14ac:dyDescent="0.2">
      <c r="A364" s="120" t="str">
        <f>'Zásobník_Január 2023'!A380</f>
        <v>SNM</v>
      </c>
      <c r="B364" s="124" t="str">
        <f>'Zásobník_Január 2023'!E380</f>
        <v>Výstava Slovensko a Rímska ríša.</v>
      </c>
      <c r="C364" s="123" t="str">
        <f>'Zásobník_Január 2023'!N380</f>
        <v>01 Investičný zámer</v>
      </c>
      <c r="D364" s="123" t="str">
        <f>'Zásobník_Január 2023'!O380</f>
        <v>štátny rozpočet</v>
      </c>
      <c r="E364" s="123" t="str">
        <f>'Zásobník_Január 2023'!P380</f>
        <v>doplniť z preddefinovaného (vysvetlivky a rady)</v>
      </c>
      <c r="F364" s="121">
        <f>'Zásobník_Január 2023'!R380</f>
        <v>1</v>
      </c>
      <c r="G364" s="121">
        <f>'Zásobník_Január 2023'!U380</f>
        <v>0</v>
      </c>
      <c r="H364" s="122">
        <f>'Zásobník_Január 2023'!AS380</f>
        <v>0</v>
      </c>
      <c r="I364" s="122" t="str">
        <f>'Zásobník_Január 2023'!AT380</f>
        <v>F2</v>
      </c>
    </row>
    <row r="365" spans="1:9" ht="63.75" x14ac:dyDescent="0.2">
      <c r="A365" s="120" t="str">
        <f>'Zásobník_Január 2023'!A381</f>
        <v>ŠDKE</v>
      </c>
      <c r="B365" s="124" t="str">
        <f>'Zásobník_Január 2023'!E381</f>
        <v>Objekt riaditeľstva a skúšobní - modernizácia vonkajšieho kamerového systému</v>
      </c>
      <c r="C365" s="123" t="str">
        <f>'Zásobník_Január 2023'!N381</f>
        <v>01 Investičný zámer</v>
      </c>
      <c r="D365" s="123" t="str">
        <f>'Zásobník_Január 2023'!O381</f>
        <v>Štátny rozpočet</v>
      </c>
      <c r="E365" s="123" t="str">
        <f>'Zásobník_Január 2023'!P381</f>
        <v>doplniť z preddefinovaného (vysvetlivky a rady)</v>
      </c>
      <c r="F365" s="121">
        <f>'Zásobník_Január 2023'!R381</f>
        <v>1</v>
      </c>
      <c r="G365" s="121">
        <f>'Zásobník_Január 2023'!U381</f>
        <v>0</v>
      </c>
      <c r="H365" s="122">
        <f>'Zásobník_Január 2023'!AS381</f>
        <v>0</v>
      </c>
      <c r="I365" s="122" t="str">
        <f>'Zásobník_Január 2023'!AT381</f>
        <v>C7</v>
      </c>
    </row>
    <row r="366" spans="1:9" ht="63.75" x14ac:dyDescent="0.2">
      <c r="A366" s="120" t="str">
        <f>'Zásobník_Január 2023'!A382</f>
        <v>ŠDKE</v>
      </c>
      <c r="B366" s="124" t="str">
        <f>'Zásobník_Január 2023'!E382</f>
        <v>Objekt Malej scény ŠDKE - modernizácia vonkajšieho kamerového systému</v>
      </c>
      <c r="C366" s="123" t="str">
        <f>'Zásobník_Január 2023'!N382</f>
        <v>01 Investičný zámer</v>
      </c>
      <c r="D366" s="123" t="str">
        <f>'Zásobník_Január 2023'!O382</f>
        <v>Štátny rozpočet</v>
      </c>
      <c r="E366" s="123" t="str">
        <f>'Zásobník_Január 2023'!P382</f>
        <v>doplniť z preddefinovaného (vysvetlivky a rady)</v>
      </c>
      <c r="F366" s="121">
        <f>'Zásobník_Január 2023'!R382</f>
        <v>1</v>
      </c>
      <c r="G366" s="121">
        <f>'Zásobník_Január 2023'!U382</f>
        <v>0</v>
      </c>
      <c r="H366" s="122">
        <f>'Zásobník_Január 2023'!AS382</f>
        <v>0</v>
      </c>
      <c r="I366" s="122" t="str">
        <f>'Zásobník_Január 2023'!AT382</f>
        <v>C7</v>
      </c>
    </row>
    <row r="367" spans="1:9" ht="63.75" x14ac:dyDescent="0.2">
      <c r="A367" s="120" t="str">
        <f>'Zásobník_Január 2023'!A383</f>
        <v>SNM</v>
      </c>
      <c r="B367" s="124" t="str">
        <f>'Zásobník_Január 2023'!E383</f>
        <v xml:space="preserve">Dopojenie odpadovej kanalizácie objektu depozitára a vrátnice do novovybudovanej prečerpávacej stanice odpadových vôd </v>
      </c>
      <c r="C367" s="123" t="str">
        <f>'Zásobník_Január 2023'!N383</f>
        <v>05 Projektová dokumentácia k dispozícii - pre realizáciu stavby</v>
      </c>
      <c r="D367" s="123" t="str">
        <f>'Zásobník_Január 2023'!O383</f>
        <v>štátny rozpočet</v>
      </c>
      <c r="E367" s="123" t="str">
        <f>'Zásobník_Január 2023'!P383</f>
        <v>doplniť z preddefinovaného (vysvetlivky a rady)</v>
      </c>
      <c r="F367" s="121">
        <f>'Zásobník_Január 2023'!R383</f>
        <v>0</v>
      </c>
      <c r="G367" s="121">
        <f>'Zásobník_Január 2023'!U383</f>
        <v>0</v>
      </c>
      <c r="H367" s="122">
        <f>'Zásobník_Január 2023'!AS383</f>
        <v>0</v>
      </c>
      <c r="I367" s="122" t="str">
        <f>'Zásobník_Január 2023'!AT383</f>
        <v>0</v>
      </c>
    </row>
    <row r="368" spans="1:9" ht="63.75" x14ac:dyDescent="0.2">
      <c r="A368" s="120" t="str">
        <f>'Zásobník_Január 2023'!A385</f>
        <v>UKB</v>
      </c>
      <c r="B368" s="124" t="str">
        <f>'Zásobník_Január 2023'!E385</f>
        <v>Monitorovanie prevádzky LAN siete UKB</v>
      </c>
      <c r="C368" s="123" t="str">
        <f>'Zásobník_Január 2023'!N385</f>
        <v>01 Investičný zámer</v>
      </c>
      <c r="D368" s="123" t="str">
        <f>'Zásobník_Január 2023'!O385</f>
        <v>štátny rozpočet</v>
      </c>
      <c r="E368" s="123" t="str">
        <f>'Zásobník_Január 2023'!P385</f>
        <v>doplniť z preddefinovaného (vysvetlivky a rady)</v>
      </c>
      <c r="F368" s="121">
        <f>'Zásobník_Január 2023'!R385</f>
        <v>1</v>
      </c>
      <c r="G368" s="121">
        <f>'Zásobník_Január 2023'!U385</f>
        <v>0</v>
      </c>
      <c r="H368" s="122">
        <f>'Zásobník_Január 2023'!AS385</f>
        <v>0</v>
      </c>
      <c r="I368" s="122" t="str">
        <f>'Zásobník_Január 2023'!AT385</f>
        <v>D3</v>
      </c>
    </row>
    <row r="369" spans="1:9" ht="63.75" x14ac:dyDescent="0.2">
      <c r="A369" s="120" t="str">
        <f>'Zásobník_Január 2023'!A386</f>
        <v>SNM</v>
      </c>
      <c r="B369" s="124" t="str">
        <f>'Zásobník_Január 2023'!E386</f>
        <v xml:space="preserve">Múzeum obci, obec múzeu  v SNM-MRK v Prešove </v>
      </c>
      <c r="C369" s="123" t="str">
        <f>'Zásobník_Január 2023'!N386</f>
        <v>01 Investičný zámer</v>
      </c>
      <c r="D369" s="123" t="str">
        <f>'Zásobník_Január 2023'!O386</f>
        <v>štátny rozpočet</v>
      </c>
      <c r="E369" s="123" t="str">
        <f>'Zásobník_Január 2023'!P386</f>
        <v>doplniť z preddefinovaného (vysvetlivky a rady)</v>
      </c>
      <c r="F369" s="121">
        <f>'Zásobník_Január 2023'!R386</f>
        <v>1</v>
      </c>
      <c r="G369" s="121">
        <f>'Zásobník_Január 2023'!U386</f>
        <v>0</v>
      </c>
      <c r="H369" s="122">
        <f>'Zásobník_Január 2023'!AS386</f>
        <v>0</v>
      </c>
      <c r="I369" s="122" t="str">
        <f>'Zásobník_Január 2023'!AT386</f>
        <v>F3</v>
      </c>
    </row>
    <row r="370" spans="1:9" ht="63.75" x14ac:dyDescent="0.2">
      <c r="A370" s="120" t="str">
        <f>'Zásobník_Január 2023'!A387</f>
        <v>SNM</v>
      </c>
      <c r="B370" s="124" t="str">
        <f>'Zásobník_Január 2023'!E387</f>
        <v>Reštaurovanie exteriérovej veľkorozmernej plastiky "Slovanská lipa"</v>
      </c>
      <c r="C370" s="123" t="str">
        <f>'Zásobník_Január 2023'!N387</f>
        <v>01 Investičný zámer</v>
      </c>
      <c r="D370" s="123" t="str">
        <f>'Zásobník_Január 2023'!O387</f>
        <v>štátny rozpočet</v>
      </c>
      <c r="E370" s="123" t="str">
        <f>'Zásobník_Január 2023'!P387</f>
        <v>doplniť z preddefinovaného (vysvetlivky a rady)</v>
      </c>
      <c r="F370" s="121">
        <f>'Zásobník_Január 2023'!R387</f>
        <v>1</v>
      </c>
      <c r="G370" s="121">
        <f>'Zásobník_Január 2023'!U387</f>
        <v>0</v>
      </c>
      <c r="H370" s="122">
        <f>'Zásobník_Január 2023'!AS387</f>
        <v>0</v>
      </c>
      <c r="I370" s="122" t="str">
        <f>'Zásobník_Január 2023'!AT387</f>
        <v>B5</v>
      </c>
    </row>
    <row r="371" spans="1:9" ht="63.75" x14ac:dyDescent="0.2">
      <c r="A371" s="120" t="str">
        <f>'Zásobník_Január 2023'!A388</f>
        <v>RTVS</v>
      </c>
      <c r="B371" s="124" t="str">
        <f>'Zásobník_Január 2023'!E388</f>
        <v>Systém virtualného štúdia v štúdiu MD1 v Mlynskej doline</v>
      </c>
      <c r="C371" s="123" t="str">
        <f>'Zásobník_Január 2023'!N388</f>
        <v>02 Analýza / podkladová štúdia k investičnému zámeru</v>
      </c>
      <c r="D371" s="123" t="str">
        <f>'Zásobník_Január 2023'!O388</f>
        <v>štátny rozpočet</v>
      </c>
      <c r="E371" s="123" t="str">
        <f>'Zásobník_Január 2023'!P388</f>
        <v>doplniť z preddefinovaného (vysvetlivky a rady)</v>
      </c>
      <c r="F371" s="121">
        <f>'Zásobník_Január 2023'!R388</f>
        <v>1</v>
      </c>
      <c r="G371" s="121">
        <f>'Zásobník_Január 2023'!U388</f>
        <v>0</v>
      </c>
      <c r="H371" s="122">
        <f>'Zásobník_Január 2023'!AS388</f>
        <v>0</v>
      </c>
      <c r="I371" s="122" t="str">
        <f>'Zásobník_Január 2023'!AT388</f>
        <v>D2</v>
      </c>
    </row>
    <row r="372" spans="1:9" ht="63.75" x14ac:dyDescent="0.2">
      <c r="A372" s="120" t="str">
        <f>'Zásobník_Január 2023'!A389</f>
        <v>DÚ</v>
      </c>
      <c r="B372" s="124" t="str">
        <f>'Zásobník_Január 2023'!E389</f>
        <v>Vytvorenie audiovizuálneho pracoviska</v>
      </c>
      <c r="C372" s="123" t="str">
        <f>'Zásobník_Január 2023'!N389</f>
        <v>01 Investičný zámer</v>
      </c>
      <c r="D372" s="123" t="str">
        <f>'Zásobník_Január 2023'!O389</f>
        <v>štátny rozpočet</v>
      </c>
      <c r="E372" s="123" t="str">
        <f>'Zásobník_Január 2023'!P389</f>
        <v>doplniť z preddefinovaného (vysvetlivky a rady)</v>
      </c>
      <c r="F372" s="121">
        <f>'Zásobník_Január 2023'!R389</f>
        <v>1</v>
      </c>
      <c r="G372" s="121">
        <f>'Zásobník_Január 2023'!U389</f>
        <v>0</v>
      </c>
      <c r="H372" s="122">
        <f>'Zásobník_Január 2023'!AS389</f>
        <v>0</v>
      </c>
      <c r="I372" s="122" t="str">
        <f>'Zásobník_Január 2023'!AT389</f>
        <v>C9</v>
      </c>
    </row>
    <row r="373" spans="1:9" ht="63.75" x14ac:dyDescent="0.2">
      <c r="A373" s="120" t="str">
        <f>'Zásobník_Január 2023'!A390</f>
        <v>SNM</v>
      </c>
      <c r="B373" s="124" t="str">
        <f>'Zásobník_Január 2023'!E390</f>
        <v>Múzeum 20. storočia</v>
      </c>
      <c r="C373" s="123" t="str">
        <f>'Zásobník_Január 2023'!N390</f>
        <v>01 Investičný zámer</v>
      </c>
      <c r="D373" s="123" t="str">
        <f>'Zásobník_Január 2023'!O390</f>
        <v>štátny rozpočet</v>
      </c>
      <c r="E373" s="123" t="str">
        <f>'Zásobník_Január 2023'!P390</f>
        <v>doplniť z preddefinovaného (vysvetlivky a rady)</v>
      </c>
      <c r="F373" s="121">
        <f>'Zásobník_Január 2023'!R390</f>
        <v>1</v>
      </c>
      <c r="G373" s="121">
        <f>'Zásobník_Január 2023'!U390</f>
        <v>0</v>
      </c>
      <c r="H373" s="122">
        <f>'Zásobník_Január 2023'!AS390</f>
        <v>1</v>
      </c>
      <c r="I373" s="122" t="str">
        <f>'Zásobník_Január 2023'!AT390</f>
        <v>G</v>
      </c>
    </row>
    <row r="374" spans="1:9" ht="63.75" x14ac:dyDescent="0.2">
      <c r="A374" s="120" t="str">
        <f>'Zásobník_Január 2023'!A391</f>
        <v>SNG</v>
      </c>
      <c r="B374" s="124" t="str">
        <f>'Zásobník_Január 2023'!E391</f>
        <v>Inštitút Vladimíra Dedečka</v>
      </c>
      <c r="C374" s="123" t="str">
        <f>'Zásobník_Január 2023'!N391</f>
        <v>01 Investičný zámer</v>
      </c>
      <c r="D374" s="123" t="str">
        <f>'Zásobník_Január 2023'!O391</f>
        <v>štátny rozpočet</v>
      </c>
      <c r="E374" s="123" t="str">
        <f>'Zásobník_Január 2023'!P391</f>
        <v>doplniť z preddefinovaného (vysvetlivky a rady)</v>
      </c>
      <c r="F374" s="121">
        <f>'Zásobník_Január 2023'!R391</f>
        <v>1</v>
      </c>
      <c r="G374" s="121">
        <f>'Zásobník_Január 2023'!U391</f>
        <v>0</v>
      </c>
      <c r="H374" s="122">
        <f>'Zásobník_Január 2023'!AS391</f>
        <v>0</v>
      </c>
      <c r="I374" s="122" t="str">
        <f>'Zásobník_Január 2023'!AT391</f>
        <v>G</v>
      </c>
    </row>
    <row r="375" spans="1:9" ht="63.75" x14ac:dyDescent="0.2">
      <c r="A375" s="120" t="str">
        <f>'Zásobník_Január 2023'!A392</f>
        <v>ŠDKE</v>
      </c>
      <c r="B375" s="124" t="str">
        <f>'Zásobník_Január 2023'!E392</f>
        <v>Objekty skladov a dielní - vonkajší kamerový systém</v>
      </c>
      <c r="C375" s="123" t="str">
        <f>'Zásobník_Január 2023'!N392</f>
        <v>01 Investičný zámer</v>
      </c>
      <c r="D375" s="123" t="str">
        <f>'Zásobník_Január 2023'!O392</f>
        <v>štátny rozpočet</v>
      </c>
      <c r="E375" s="123" t="str">
        <f>'Zásobník_Január 2023'!P392</f>
        <v>doplniť z preddefinovaného (vysvetlivky a rady)</v>
      </c>
      <c r="F375" s="121">
        <f>'Zásobník_Január 2023'!R392</f>
        <v>1</v>
      </c>
      <c r="G375" s="121">
        <f>'Zásobník_Január 2023'!U392</f>
        <v>0</v>
      </c>
      <c r="H375" s="122">
        <f>'Zásobník_Január 2023'!AS392</f>
        <v>0</v>
      </c>
      <c r="I375" s="122" t="str">
        <f>'Zásobník_Január 2023'!AT392</f>
        <v>C7</v>
      </c>
    </row>
    <row r="376" spans="1:9" ht="63.75" x14ac:dyDescent="0.2">
      <c r="A376" s="120" t="str">
        <f>'Zásobník_Január 2023'!A393</f>
        <v>SNG</v>
      </c>
      <c r="B376" s="124" t="str">
        <f>'Zásobník_Január 2023'!E393</f>
        <v>Kunst Butik (pracovný názov) - platforma na výrobu upomienkových predmetov z návštevy galérie a múzea</v>
      </c>
      <c r="C376" s="123" t="str">
        <f>'Zásobník_Január 2023'!N393</f>
        <v>01 Investičný zámer</v>
      </c>
      <c r="D376" s="123" t="str">
        <f>'Zásobník_Január 2023'!O393</f>
        <v>kombinované</v>
      </c>
      <c r="E376" s="123" t="str">
        <f>'Zásobník_Január 2023'!P393</f>
        <v>doplniť z preddefinovaného (vysvetlivky a rady)</v>
      </c>
      <c r="F376" s="121">
        <f>'Zásobník_Január 2023'!R393</f>
        <v>0</v>
      </c>
      <c r="G376" s="121">
        <f>'Zásobník_Január 2023'!U393</f>
        <v>0</v>
      </c>
      <c r="H376" s="122">
        <f>'Zásobník_Január 2023'!AS393</f>
        <v>0</v>
      </c>
      <c r="I376" s="122" t="str">
        <f>'Zásobník_Január 2023'!AT393</f>
        <v>G</v>
      </c>
    </row>
    <row r="377" spans="1:9" ht="63.75" x14ac:dyDescent="0.2">
      <c r="A377" s="120" t="str">
        <f>'Zásobník_Január 2023'!A394</f>
        <v>SNM</v>
      </c>
      <c r="B377" s="124" t="str">
        <f>'Zásobník_Január 2023'!E394</f>
        <v>Digitálna evidencia múzejných zbierok (IS DEMZ)</v>
      </c>
      <c r="C377" s="123" t="str">
        <f>'Zásobník_Január 2023'!N394</f>
        <v>06 Pred vyhlásením verejného obstarávania</v>
      </c>
      <c r="D377" s="123" t="str">
        <f>'Zásobník_Január 2023'!O394</f>
        <v>zahraničné fondy</v>
      </c>
      <c r="E377" s="123" t="str">
        <f>'Zásobník_Január 2023'!P394</f>
        <v>doplniť z preddefinovaného (vysvetlivky a rady)</v>
      </c>
      <c r="F377" s="121">
        <f>'Zásobník_Január 2023'!R394</f>
        <v>0</v>
      </c>
      <c r="G377" s="121">
        <f>'Zásobník_Január 2023'!U394</f>
        <v>0</v>
      </c>
      <c r="H377" s="122">
        <f>'Zásobník_Január 2023'!AS394</f>
        <v>0</v>
      </c>
      <c r="I377" s="122" t="str">
        <f>'Zásobník_Január 2023'!AT394</f>
        <v>D3</v>
      </c>
    </row>
    <row r="378" spans="1:9" ht="63.75" x14ac:dyDescent="0.2">
      <c r="A378" s="120" t="str">
        <f>'Zásobník_Január 2023'!A395</f>
        <v>SĽUK</v>
      </c>
      <c r="B378" s="124" t="str">
        <f>'Zásobník_Január 2023'!E395</f>
        <v>Rekonštrukcia a modernizácia areálu v Rusovciach</v>
      </c>
      <c r="C378" s="123" t="str">
        <f>'Zásobník_Január 2023'!N395</f>
        <v>07 V realizácii</v>
      </c>
      <c r="D378" s="123" t="str">
        <f>'Zásobník_Január 2023'!O395</f>
        <v>štátny rozpočet</v>
      </c>
      <c r="E378" s="123" t="str">
        <f>'Zásobník_Január 2023'!P395</f>
        <v>doplniť z preddefinovaného (vysvetlivky a rady)</v>
      </c>
      <c r="F378" s="121">
        <f>'Zásobník_Január 2023'!R395</f>
        <v>1</v>
      </c>
      <c r="G378" s="121">
        <f>'Zásobník_Január 2023'!U395</f>
        <v>270000</v>
      </c>
      <c r="H378" s="122">
        <f>'Zásobník_Január 2023'!AS395</f>
        <v>0</v>
      </c>
      <c r="I378" s="122" t="str">
        <f>'Zásobník_Január 2023'!AT395</f>
        <v>B3</v>
      </c>
    </row>
    <row r="379" spans="1:9" ht="63.75" x14ac:dyDescent="0.2">
      <c r="A379" s="120" t="str">
        <f>'Zásobník_Január 2023'!A396</f>
        <v>RTVS</v>
      </c>
      <c r="B379" s="124" t="str">
        <f>'Zásobník_Január 2023'!E396</f>
        <v xml:space="preserve">Výmena PC systémov pre vysielacie štúdiu MD1 v Mlynskej doline </v>
      </c>
      <c r="C379" s="123" t="str">
        <f>'Zásobník_Január 2023'!N396</f>
        <v>01 Investičný zámer</v>
      </c>
      <c r="D379" s="123" t="str">
        <f>'Zásobník_Január 2023'!O396</f>
        <v>vlastné zdroje</v>
      </c>
      <c r="E379" s="123" t="str">
        <f>'Zásobník_Január 2023'!P396</f>
        <v>doplniť z preddefinovaného (vysvetlivky a rady)</v>
      </c>
      <c r="F379" s="121">
        <f>'Zásobník_Január 2023'!R396</f>
        <v>0</v>
      </c>
      <c r="G379" s="121">
        <f>'Zásobník_Január 2023'!U396</f>
        <v>0</v>
      </c>
      <c r="H379" s="122">
        <f>'Zásobník_Január 2023'!AS396</f>
        <v>0</v>
      </c>
      <c r="I379" s="122" t="str">
        <f>'Zásobník_Január 2023'!AT396</f>
        <v>D1</v>
      </c>
    </row>
    <row r="380" spans="1:9" ht="63.75" x14ac:dyDescent="0.2">
      <c r="A380" s="120" t="str">
        <f>'Zásobník_Január 2023'!A397</f>
        <v>ŠDKE</v>
      </c>
      <c r="B380" s="124" t="str">
        <f>'Zásobník_Január 2023'!E397</f>
        <v>Objekty skladov a dielní - výmena vstupných vrát na objekte skladov</v>
      </c>
      <c r="C380" s="123" t="str">
        <f>'Zásobník_Január 2023'!N397</f>
        <v>01 Investičný zámer</v>
      </c>
      <c r="D380" s="123" t="str">
        <f>'Zásobník_Január 2023'!O397</f>
        <v>štátny rozpočet</v>
      </c>
      <c r="E380" s="123" t="str">
        <f>'Zásobník_Január 2023'!P397</f>
        <v>doplniť z preddefinovaného (vysvetlivky a rady)</v>
      </c>
      <c r="F380" s="121">
        <f>'Zásobník_Január 2023'!R397</f>
        <v>1</v>
      </c>
      <c r="G380" s="121">
        <f>'Zásobník_Január 2023'!U397</f>
        <v>0</v>
      </c>
      <c r="H380" s="122">
        <f>'Zásobník_Január 2023'!AS397</f>
        <v>0</v>
      </c>
      <c r="I380" s="122" t="str">
        <f>'Zásobník_Január 2023'!AT397</f>
        <v>B3</v>
      </c>
    </row>
    <row r="381" spans="1:9" ht="63.75" x14ac:dyDescent="0.2">
      <c r="A381" s="120" t="str">
        <f>'Zásobník_Január 2023'!A398</f>
        <v>RTVS</v>
      </c>
      <c r="B381" s="124" t="str">
        <f>'Zásobník_Január 2023'!E398</f>
        <v>Rekonštrukcia batériových modulov pre UPS v Mlynskej doline</v>
      </c>
      <c r="C381" s="123" t="str">
        <f>'Zásobník_Január 2023'!N398</f>
        <v>01 Investičný zámer</v>
      </c>
      <c r="D381" s="123" t="str">
        <f>'Zásobník_Január 2023'!O398</f>
        <v>vlastné zdroje</v>
      </c>
      <c r="E381" s="123" t="str">
        <f>'Zásobník_Január 2023'!P398</f>
        <v>doplniť z preddefinovaného (vysvetlivky a rady)</v>
      </c>
      <c r="F381" s="121">
        <f>'Zásobník_Január 2023'!R398</f>
        <v>0</v>
      </c>
      <c r="G381" s="121">
        <f>'Zásobník_Január 2023'!U398</f>
        <v>0</v>
      </c>
      <c r="H381" s="122">
        <f>'Zásobník_Január 2023'!AS398</f>
        <v>0</v>
      </c>
      <c r="I381" s="122" t="str">
        <f>'Zásobník_Január 2023'!AT398</f>
        <v>D2</v>
      </c>
    </row>
    <row r="382" spans="1:9" ht="63.75" x14ac:dyDescent="0.2">
      <c r="A382" s="120" t="str">
        <f>'Zásobník_Január 2023'!A399</f>
        <v>SF</v>
      </c>
      <c r="B382" s="124" t="str">
        <f>'Zásobník_Január 2023'!E399</f>
        <v xml:space="preserve">Výmena robotických analógových kamier v Malej sále SF za HD typy - prechod z analógového na digitálny systém  </v>
      </c>
      <c r="C382" s="123" t="str">
        <f>'Zásobník_Január 2023'!N399</f>
        <v>01 Investičný zámer</v>
      </c>
      <c r="D382" s="123" t="str">
        <f>'Zásobník_Január 2023'!O399</f>
        <v>štátny rozpočet</v>
      </c>
      <c r="E382" s="123" t="str">
        <f>'Zásobník_Január 2023'!P399</f>
        <v>doplniť z preddefinovaného (vysvetlivky a rady)</v>
      </c>
      <c r="F382" s="121">
        <f>'Zásobník_Január 2023'!R399</f>
        <v>1</v>
      </c>
      <c r="G382" s="121">
        <f>'Zásobník_Január 2023'!U399</f>
        <v>0</v>
      </c>
      <c r="H382" s="122">
        <f>'Zásobník_Január 2023'!AS399</f>
        <v>0</v>
      </c>
      <c r="I382" s="122" t="str">
        <f>'Zásobník_Január 2023'!AT399</f>
        <v>C4</v>
      </c>
    </row>
    <row r="383" spans="1:9" ht="63.75" x14ac:dyDescent="0.2">
      <c r="A383" s="120" t="str">
        <f>'Zásobník_Január 2023'!A400</f>
        <v xml:space="preserve">ŠO </v>
      </c>
      <c r="B383" s="124" t="str">
        <f>'Zásobník_Január 2023'!E400</f>
        <v>Svetelné zariadenia</v>
      </c>
      <c r="C383" s="123" t="str">
        <f>'Zásobník_Január 2023'!N400</f>
        <v>07 V realizácii</v>
      </c>
      <c r="D383" s="123" t="str">
        <f>'Zásobník_Január 2023'!O400</f>
        <v>štátny rozpočet</v>
      </c>
      <c r="E383" s="123" t="str">
        <f>'Zásobník_Január 2023'!P400</f>
        <v>doplniť z preddefinovaného (vysvetlivky a rady)</v>
      </c>
      <c r="F383" s="121">
        <f>'Zásobník_Január 2023'!R400</f>
        <v>1</v>
      </c>
      <c r="G383" s="121">
        <f>'Zásobník_Január 2023'!U400</f>
        <v>0</v>
      </c>
      <c r="H383" s="122">
        <f>'Zásobník_Január 2023'!AS400</f>
        <v>0</v>
      </c>
      <c r="I383" s="122" t="str">
        <f>'Zásobník_Január 2023'!AT400</f>
        <v>C2</v>
      </c>
    </row>
    <row r="384" spans="1:9" ht="63.75" x14ac:dyDescent="0.2">
      <c r="A384" s="120" t="str">
        <f>'Zásobník_Január 2023'!A401</f>
        <v>RTVS</v>
      </c>
      <c r="B384" s="124" t="str">
        <f>'Zásobník_Január 2023'!E401</f>
        <v>Kamery pre spravodajské redakcie v regionálnych štúdiách Banská Bystrica a Košice</v>
      </c>
      <c r="C384" s="123" t="str">
        <f>'Zásobník_Január 2023'!N401</f>
        <v>07 V realizácii</v>
      </c>
      <c r="D384" s="123" t="str">
        <f>'Zásobník_Január 2023'!O401</f>
        <v>štátny rozpočet</v>
      </c>
      <c r="E384" s="123" t="str">
        <f>'Zásobník_Január 2023'!P401</f>
        <v>doplniť z preddefinovaného (vysvetlivky a rady)</v>
      </c>
      <c r="F384" s="121">
        <f>'Zásobník_Január 2023'!R401</f>
        <v>1</v>
      </c>
      <c r="G384" s="121">
        <f>'Zásobník_Január 2023'!U401</f>
        <v>0</v>
      </c>
      <c r="H384" s="122">
        <f>'Zásobník_Január 2023'!AS401</f>
        <v>0</v>
      </c>
      <c r="I384" s="122" t="str">
        <f>'Zásobník_Január 2023'!AT401</f>
        <v>C4</v>
      </c>
    </row>
    <row r="385" spans="1:9" ht="63.75" x14ac:dyDescent="0.2">
      <c r="A385" s="120" t="str">
        <f>'Zásobník_Január 2023'!A402</f>
        <v>SĽUK</v>
      </c>
      <c r="B385" s="124" t="str">
        <f>'Zásobník_Január 2023'!E402</f>
        <v>Obnova HW a SW vybavenia pre fond tradičnej kultúry</v>
      </c>
      <c r="C385" s="123" t="str">
        <f>'Zásobník_Január 2023'!N402</f>
        <v>01 Investičný zámer</v>
      </c>
      <c r="D385" s="123" t="str">
        <f>'Zásobník_Január 2023'!O402</f>
        <v>štátny rozpočet</v>
      </c>
      <c r="E385" s="123" t="str">
        <f>'Zásobník_Január 2023'!P402</f>
        <v>doplniť z preddefinovaného (vysvetlivky a rady)</v>
      </c>
      <c r="F385" s="121">
        <f>'Zásobník_Január 2023'!R402</f>
        <v>1</v>
      </c>
      <c r="G385" s="121">
        <f>'Zásobník_Január 2023'!U402</f>
        <v>0</v>
      </c>
      <c r="H385" s="122">
        <f>'Zásobník_Január 2023'!AS402</f>
        <v>0</v>
      </c>
      <c r="I385" s="122" t="str">
        <f>'Zásobník_Január 2023'!AT402</f>
        <v>D2</v>
      </c>
    </row>
    <row r="386" spans="1:9" ht="63.75" x14ac:dyDescent="0.2">
      <c r="A386" s="120" t="str">
        <f>'Zásobník_Január 2023'!A403</f>
        <v>RTVS</v>
      </c>
      <c r="B386" s="124" t="str">
        <f>'Zásobník_Január 2023'!E403</f>
        <v>Revitalizácia systému  ozvučenia budov pre zaistenie evakuácie objektov v Mlynskej Doline (HSP)</v>
      </c>
      <c r="C386" s="123" t="str">
        <f>'Zásobník_Január 2023'!N403</f>
        <v>07 V realizácii</v>
      </c>
      <c r="D386" s="123" t="str">
        <f>'Zásobník_Január 2023'!O403</f>
        <v>štátny rozpočet</v>
      </c>
      <c r="E386" s="123" t="str">
        <f>'Zásobník_Január 2023'!P403</f>
        <v>doplniť z preddefinovaného (vysvetlivky a rady)</v>
      </c>
      <c r="F386" s="121">
        <f>'Zásobník_Január 2023'!R403</f>
        <v>1</v>
      </c>
      <c r="G386" s="121">
        <f>'Zásobník_Január 2023'!U403</f>
        <v>0</v>
      </c>
      <c r="H386" s="122">
        <f>'Zásobník_Január 2023'!AS403</f>
        <v>0</v>
      </c>
      <c r="I386" s="122" t="str">
        <f>'Zásobník_Január 2023'!AT403</f>
        <v>B3</v>
      </c>
    </row>
    <row r="387" spans="1:9" ht="63.75" x14ac:dyDescent="0.2">
      <c r="A387" s="120" t="str">
        <f>'Zásobník_Január 2023'!A404</f>
        <v>ŠDKE</v>
      </c>
      <c r="B387" s="124" t="str">
        <f>'Zásobník_Január 2023'!E404</f>
        <v>Mikroporty</v>
      </c>
      <c r="C387" s="123" t="str">
        <f>'Zásobník_Január 2023'!N404</f>
        <v>01 Investičný zámer</v>
      </c>
      <c r="D387" s="123" t="str">
        <f>'Zásobník_Január 2023'!O404</f>
        <v>štátny rozpočet</v>
      </c>
      <c r="E387" s="123" t="str">
        <f>'Zásobník_Január 2023'!P404</f>
        <v>doplniť z preddefinovaného (vysvetlivky a rady)</v>
      </c>
      <c r="F387" s="121">
        <f>'Zásobník_Január 2023'!R404</f>
        <v>1</v>
      </c>
      <c r="G387" s="121">
        <f>'Zásobník_Január 2023'!U404</f>
        <v>0</v>
      </c>
      <c r="H387" s="122">
        <f>'Zásobník_Január 2023'!AS404</f>
        <v>0</v>
      </c>
      <c r="I387" s="122" t="str">
        <f>'Zásobník_Január 2023'!AT404</f>
        <v>C5</v>
      </c>
    </row>
    <row r="388" spans="1:9" ht="63.75" x14ac:dyDescent="0.2">
      <c r="A388" s="120" t="str">
        <f>'Zásobník_Január 2023'!A405</f>
        <v>Lúčnica</v>
      </c>
      <c r="B388" s="124" t="str">
        <f>'Zásobník_Január 2023'!E405</f>
        <v>Dom umenia Piešťany - riešenie energetickej hospodárnosti budovy</v>
      </c>
      <c r="C388" s="123" t="str">
        <f>'Zásobník_Január 2023'!N405</f>
        <v>01 Investičný zámer</v>
      </c>
      <c r="D388" s="123" t="str">
        <f>'Zásobník_Január 2023'!O405</f>
        <v>štátny rozpočet</v>
      </c>
      <c r="E388" s="123" t="str">
        <f>'Zásobník_Január 2023'!P405</f>
        <v>doplniť z preddefinovaného (vysvetlivky a rady)</v>
      </c>
      <c r="F388" s="121">
        <f>'Zásobník_Január 2023'!R405</f>
        <v>1</v>
      </c>
      <c r="G388" s="121">
        <f>'Zásobník_Január 2023'!U405</f>
        <v>0</v>
      </c>
      <c r="H388" s="122">
        <f>'Zásobník_Január 2023'!AS405</f>
        <v>0</v>
      </c>
      <c r="I388" s="122" t="str">
        <f>'Zásobník_Január 2023'!AT405</f>
        <v>B3</v>
      </c>
    </row>
    <row r="389" spans="1:9" ht="63.75" x14ac:dyDescent="0.2">
      <c r="A389" s="120" t="str">
        <f>'Zásobník_Január 2023'!A406</f>
        <v>SND</v>
      </c>
      <c r="B389" s="124" t="str">
        <f>'Zásobník_Január 2023'!E406</f>
        <v>VÝMENA  bezdrôtovej technológie (MIKROPORTY + IN-EAR )</v>
      </c>
      <c r="C389" s="123" t="str">
        <f>'Zásobník_Január 2023'!N406</f>
        <v>06 Pred vyhlásením verejného obstarávania</v>
      </c>
      <c r="D389" s="123" t="str">
        <f>'Zásobník_Január 2023'!O406</f>
        <v>kombinované</v>
      </c>
      <c r="E389" s="123" t="str">
        <f>'Zásobník_Január 2023'!P406</f>
        <v>doplniť z preddefinovaného (vysvetlivky a rady)</v>
      </c>
      <c r="F389" s="121">
        <f>'Zásobník_Január 2023'!R406</f>
        <v>1</v>
      </c>
      <c r="G389" s="121">
        <f>'Zásobník_Január 2023'!U406</f>
        <v>0</v>
      </c>
      <c r="H389" s="122">
        <f>'Zásobník_Január 2023'!AS406</f>
        <v>0</v>
      </c>
      <c r="I389" s="122" t="str">
        <f>'Zásobník_Január 2023'!AT406</f>
        <v>C5</v>
      </c>
    </row>
    <row r="390" spans="1:9" ht="63.75" x14ac:dyDescent="0.2">
      <c r="A390" s="120" t="str">
        <f>'Zásobník_Január 2023'!A407</f>
        <v>ŠFK</v>
      </c>
      <c r="B390" s="124" t="str">
        <f>'Zásobník_Január 2023'!E407</f>
        <v>Mikroporty</v>
      </c>
      <c r="C390" s="123" t="str">
        <f>'Zásobník_Január 2023'!N407</f>
        <v>07 V realizácii</v>
      </c>
      <c r="D390" s="123" t="str">
        <f>'Zásobník_Január 2023'!O407</f>
        <v>štátny rozpočet</v>
      </c>
      <c r="E390" s="123" t="str">
        <f>'Zásobník_Január 2023'!P407</f>
        <v>doplniť z preddefinovaného (vysvetlivky a rady)</v>
      </c>
      <c r="F390" s="121">
        <f>'Zásobník_Január 2023'!R407</f>
        <v>1</v>
      </c>
      <c r="G390" s="121">
        <f>'Zásobník_Január 2023'!U407</f>
        <v>0</v>
      </c>
      <c r="H390" s="122">
        <f>'Zásobník_Január 2023'!AS407</f>
        <v>0</v>
      </c>
      <c r="I390" s="122" t="str">
        <f>'Zásobník_Január 2023'!AT407</f>
        <v>C5</v>
      </c>
    </row>
    <row r="391" spans="1:9" ht="63.75" x14ac:dyDescent="0.2">
      <c r="A391" s="120" t="str">
        <f>'Zásobník_Január 2023'!A408</f>
        <v>SF</v>
      </c>
      <c r="B391" s="124" t="str">
        <f>'Zásobník_Január 2023'!E408</f>
        <v>Výmena elektrichých roliet v Malej sále</v>
      </c>
      <c r="C391" s="123" t="str">
        <f>'Zásobník_Január 2023'!N408</f>
        <v>01 Investičný zámer</v>
      </c>
      <c r="D391" s="123" t="str">
        <f>'Zásobník_Január 2023'!O408</f>
        <v>štátny rozpočet</v>
      </c>
      <c r="E391" s="123" t="str">
        <f>'Zásobník_Január 2023'!P408</f>
        <v>doplniť z preddefinovaného (vysvetlivky a rady)</v>
      </c>
      <c r="F391" s="121">
        <f>'Zásobník_Január 2023'!R408</f>
        <v>1</v>
      </c>
      <c r="G391" s="121">
        <f>'Zásobník_Január 2023'!U408</f>
        <v>0</v>
      </c>
      <c r="H391" s="122">
        <f>'Zásobník_Január 2023'!AS408</f>
        <v>0</v>
      </c>
      <c r="I391" s="122" t="str">
        <f>'Zásobník_Január 2023'!AT408</f>
        <v>C9</v>
      </c>
    </row>
    <row r="392" spans="1:9" ht="63.75" x14ac:dyDescent="0.2">
      <c r="A392" s="120" t="str">
        <f>'Zásobník_Január 2023'!A409</f>
        <v xml:space="preserve">ŠO </v>
      </c>
      <c r="B392" s="124" t="str">
        <f>'Zásobník_Január 2023'!E409</f>
        <v>Výmena nefunkčného chladiaceho stroja</v>
      </c>
      <c r="C392" s="123" t="str">
        <f>'Zásobník_Január 2023'!N409</f>
        <v>07 V realizácii</v>
      </c>
      <c r="D392" s="123" t="str">
        <f>'Zásobník_Január 2023'!O409</f>
        <v>štátny rozpočet</v>
      </c>
      <c r="E392" s="123" t="str">
        <f>'Zásobník_Január 2023'!P409</f>
        <v>doplniť z preddefinovaného (vysvetlivky a rady)</v>
      </c>
      <c r="F392" s="121">
        <f>'Zásobník_Január 2023'!R409</f>
        <v>1</v>
      </c>
      <c r="G392" s="121">
        <f>'Zásobník_Január 2023'!U409</f>
        <v>0</v>
      </c>
      <c r="H392" s="122">
        <f>'Zásobník_Január 2023'!AS409</f>
        <v>0</v>
      </c>
      <c r="I392" s="122" t="str">
        <f>'Zásobník_Január 2023'!AT409</f>
        <v>0</v>
      </c>
    </row>
    <row r="393" spans="1:9" ht="63.75" x14ac:dyDescent="0.2">
      <c r="A393" s="120" t="str">
        <f>'Zásobník_Január 2023'!A410</f>
        <v>RTVS</v>
      </c>
      <c r="B393" s="124" t="str">
        <f>'Zásobník_Január 2023'!E410</f>
        <v>Výmena osvetlenia priestorov vstupu do televíznych štúdií v Mlynskej doline</v>
      </c>
      <c r="C393" s="123" t="str">
        <f>'Zásobník_Január 2023'!N410</f>
        <v>08 Realizované</v>
      </c>
      <c r="D393" s="123" t="str">
        <f>'Zásobník_Január 2023'!O410</f>
        <v>vlastné zdroje</v>
      </c>
      <c r="E393" s="123" t="str">
        <f>'Zásobník_Január 2023'!P410</f>
        <v>doplniť z preddefinovaného (vysvetlivky a rady)</v>
      </c>
      <c r="F393" s="121">
        <f>'Zásobník_Január 2023'!R410</f>
        <v>0</v>
      </c>
      <c r="G393" s="121">
        <f>'Zásobník_Január 2023'!U410</f>
        <v>3000</v>
      </c>
      <c r="H393" s="122">
        <f>'Zásobník_Január 2023'!AS410</f>
        <v>0</v>
      </c>
      <c r="I393" s="122" t="str">
        <f>'Zásobník_Január 2023'!AT410</f>
        <v>B5</v>
      </c>
    </row>
    <row r="394" spans="1:9" ht="63.75" x14ac:dyDescent="0.2">
      <c r="A394" s="120" t="str">
        <f>'Zásobník_Január 2023'!A411</f>
        <v>RTVS</v>
      </c>
      <c r="B394" s="124" t="str">
        <f>'Zásobník_Január 2023'!E411</f>
        <v xml:space="preserve">Výmena stropných svietidiel a feálového podhladu </v>
      </c>
      <c r="C394" s="123" t="str">
        <f>'Zásobník_Január 2023'!N411</f>
        <v>08 Realizované</v>
      </c>
      <c r="D394" s="123" t="str">
        <f>'Zásobník_Január 2023'!O411</f>
        <v>vlastné zdroje</v>
      </c>
      <c r="E394" s="123" t="str">
        <f>'Zásobník_Január 2023'!P411</f>
        <v>doplniť z preddefinovaného (vysvetlivky a rady)</v>
      </c>
      <c r="F394" s="121">
        <f>'Zásobník_Január 2023'!R411</f>
        <v>0</v>
      </c>
      <c r="G394" s="121">
        <f>'Zásobník_Január 2023'!U411</f>
        <v>12000</v>
      </c>
      <c r="H394" s="122">
        <f>'Zásobník_Január 2023'!AS411</f>
        <v>0</v>
      </c>
      <c r="I394" s="122" t="str">
        <f>'Zásobník_Január 2023'!AT411</f>
        <v>C2</v>
      </c>
    </row>
    <row r="395" spans="1:9" ht="63.75" x14ac:dyDescent="0.2">
      <c r="A395" s="120" t="str">
        <f>'Zásobník_Január 2023'!A412</f>
        <v>ŠDKE</v>
      </c>
      <c r="B395" s="124" t="str">
        <f>'Zásobník_Január 2023'!E412</f>
        <v>Malá scéna ŠDKE - výmena nosičov scénického osvetlenia</v>
      </c>
      <c r="C395" s="123" t="str">
        <f>'Zásobník_Január 2023'!N412</f>
        <v>01 Investičný zámer</v>
      </c>
      <c r="D395" s="123" t="str">
        <f>'Zásobník_Január 2023'!O412</f>
        <v>štátny rozpočet</v>
      </c>
      <c r="E395" s="123" t="str">
        <f>'Zásobník_Január 2023'!P412</f>
        <v>doplniť z preddefinovaného (vysvetlivky a rady)</v>
      </c>
      <c r="F395" s="121">
        <f>'Zásobník_Január 2023'!R412</f>
        <v>1</v>
      </c>
      <c r="G395" s="121">
        <f>'Zásobník_Január 2023'!U412</f>
        <v>0</v>
      </c>
      <c r="H395" s="122">
        <f>'Zásobník_Január 2023'!AS412</f>
        <v>0</v>
      </c>
      <c r="I395" s="122" t="str">
        <f>'Zásobník_Január 2023'!AT412</f>
        <v>C2</v>
      </c>
    </row>
    <row r="396" spans="1:9" ht="63.75" x14ac:dyDescent="0.2">
      <c r="A396" s="120" t="str">
        <f>'Zásobník_Január 2023'!A413</f>
        <v xml:space="preserve">ŠO </v>
      </c>
      <c r="B396" s="124" t="str">
        <f>'Zásobník_Január 2023'!E413</f>
        <v>Koberce</v>
      </c>
      <c r="C396" s="123" t="str">
        <f>'Zásobník_Január 2023'!N413</f>
        <v>08 Realizované</v>
      </c>
      <c r="D396" s="123" t="str">
        <f>'Zásobník_Január 2023'!O413</f>
        <v>vlastné zdroje</v>
      </c>
      <c r="E396" s="123" t="str">
        <f>'Zásobník_Január 2023'!P413</f>
        <v>doplniť z preddefinovaného (vysvetlivky a rady)</v>
      </c>
      <c r="F396" s="121">
        <f>'Zásobník_Január 2023'!R413</f>
        <v>1</v>
      </c>
      <c r="G396" s="121">
        <f>'Zásobník_Január 2023'!U413</f>
        <v>11812.46</v>
      </c>
      <c r="H396" s="122">
        <f>'Zásobník_Január 2023'!AS413</f>
        <v>0</v>
      </c>
      <c r="I396" s="122" t="str">
        <f>'Zásobník_Január 2023'!AT413</f>
        <v>C8</v>
      </c>
    </row>
    <row r="397" spans="1:9" ht="63.75" x14ac:dyDescent="0.2">
      <c r="A397" s="120" t="str">
        <f>'Zásobník_Január 2023'!A414</f>
        <v>ŠVK PO</v>
      </c>
      <c r="B397" s="124" t="str">
        <f>'Zásobník_Január 2023'!E414</f>
        <v>Systém na autentifikáciu, autorizáciu a manažment prístupu</v>
      </c>
      <c r="C397" s="123" t="str">
        <f>'Zásobník_Január 2023'!N414</f>
        <v>01 Investičný zámer</v>
      </c>
      <c r="D397" s="123" t="str">
        <f>'Zásobník_Január 2023'!O414</f>
        <v>štátny rozpočet</v>
      </c>
      <c r="E397" s="123" t="str">
        <f>'Zásobník_Január 2023'!P414</f>
        <v>doplniť z preddefinovaného (vysvetlivky a rady)</v>
      </c>
      <c r="F397" s="121">
        <f>'Zásobník_Január 2023'!R414</f>
        <v>1</v>
      </c>
      <c r="G397" s="121">
        <f>'Zásobník_Január 2023'!U414</f>
        <v>0</v>
      </c>
      <c r="H397" s="122">
        <f>'Zásobník_Január 2023'!AS414</f>
        <v>0</v>
      </c>
      <c r="I397" s="122" t="str">
        <f>'Zásobník_Január 2023'!AT414</f>
        <v>D2</v>
      </c>
    </row>
    <row r="398" spans="1:9" ht="63.75" x14ac:dyDescent="0.2">
      <c r="A398" s="120" t="str">
        <f>'Zásobník_Január 2023'!A415</f>
        <v>SND</v>
      </c>
      <c r="B398" s="124" t="str">
        <f>'Zásobník_Január 2023'!E415</f>
        <v>Rekonštrukcia rozvodov teplej úžitkovej vody v NB SND</v>
      </c>
      <c r="C398" s="123" t="str">
        <f>'Zásobník_Január 2023'!N415</f>
        <v>01 Investičný zámer</v>
      </c>
      <c r="D398" s="123" t="str">
        <f>'Zásobník_Január 2023'!O415</f>
        <v>štátny rozpočet</v>
      </c>
      <c r="E398" s="123" t="str">
        <f>'Zásobník_Január 2023'!P415</f>
        <v>doplniť z preddefinovaného (vysvetlivky a rady)</v>
      </c>
      <c r="F398" s="121">
        <f>'Zásobník_Január 2023'!R415</f>
        <v>1</v>
      </c>
      <c r="G398" s="121">
        <f>'Zásobník_Január 2023'!U415</f>
        <v>0</v>
      </c>
      <c r="H398" s="122">
        <f>'Zásobník_Január 2023'!AS415</f>
        <v>0</v>
      </c>
      <c r="I398" s="122" t="str">
        <f>'Zásobník_Január 2023'!AT415</f>
        <v>B3</v>
      </c>
    </row>
    <row r="399" spans="1:9" ht="63.75" x14ac:dyDescent="0.2">
      <c r="A399" s="120" t="str">
        <f>'Zásobník_Január 2023'!A416</f>
        <v>KHB</v>
      </c>
      <c r="B399" s="124" t="str">
        <f>'Zásobník_Január 2023'!E416</f>
        <v>Nákup osvetľovacej techniky</v>
      </c>
      <c r="C399" s="123" t="str">
        <f>'Zásobník_Január 2023'!N416</f>
        <v>01 Investičný zámer</v>
      </c>
      <c r="D399" s="123" t="str">
        <f>'Zásobník_Január 2023'!O416</f>
        <v>štátny rozpočet</v>
      </c>
      <c r="E399" s="123" t="str">
        <f>'Zásobník_Január 2023'!P416</f>
        <v>doplniť z preddefinovaného (vysvetlivky a rady)</v>
      </c>
      <c r="F399" s="121">
        <f>'Zásobník_Január 2023'!R416</f>
        <v>1</v>
      </c>
      <c r="G399" s="121">
        <f>'Zásobník_Január 2023'!U416</f>
        <v>0</v>
      </c>
      <c r="H399" s="122">
        <f>'Zásobník_Január 2023'!AS416</f>
        <v>0</v>
      </c>
      <c r="I399" s="122" t="str">
        <f>'Zásobník_Január 2023'!AT416</f>
        <v>C2</v>
      </c>
    </row>
    <row r="400" spans="1:9" ht="63.75" x14ac:dyDescent="0.2">
      <c r="A400" s="120" t="str">
        <f>'Zásobník_Január 2023'!A417</f>
        <v>ŠVK BB</v>
      </c>
      <c r="B400" s="124" t="str">
        <f>'Zásobník_Január 2023'!E417</f>
        <v>Oprava strechy NKP Lazovná 24 a 26.</v>
      </c>
      <c r="C400" s="123" t="str">
        <f>'Zásobník_Január 2023'!N417</f>
        <v>05 Projektová dokumentácia k dispozícii - pre realizáciu stavby</v>
      </c>
      <c r="D400" s="123" t="str">
        <f>'Zásobník_Január 2023'!O417</f>
        <v>štátny rozpočet</v>
      </c>
      <c r="E400" s="123" t="str">
        <f>'Zásobník_Január 2023'!P417</f>
        <v>doplniť z preddefinovaného (vysvetlivky a rady)</v>
      </c>
      <c r="F400" s="121">
        <f>'Zásobník_Január 2023'!R417</f>
        <v>1</v>
      </c>
      <c r="G400" s="121">
        <f>'Zásobník_Január 2023'!U417</f>
        <v>0</v>
      </c>
      <c r="H400" s="122">
        <f>'Zásobník_Január 2023'!AS417</f>
        <v>0</v>
      </c>
      <c r="I400" s="122" t="str">
        <f>'Zásobník_Január 2023'!AT417</f>
        <v>0</v>
      </c>
    </row>
    <row r="401" spans="1:9" ht="63.75" x14ac:dyDescent="0.2">
      <c r="A401" s="120" t="str">
        <f>'Zásobník_Január 2023'!A418</f>
        <v>ŠDKE</v>
      </c>
      <c r="B401" s="124" t="str">
        <f>'Zásobník_Január 2023'!E418</f>
        <v>Objekt dielní - zníženie energetickej náročnosti objektu /Havarijný stav/</v>
      </c>
      <c r="C401" s="123" t="str">
        <f>'Zásobník_Január 2023'!N418</f>
        <v>01 Investičný zámer</v>
      </c>
      <c r="D401" s="123" t="str">
        <f>'Zásobník_Január 2023'!O418</f>
        <v>štátny rozpočet</v>
      </c>
      <c r="E401" s="123" t="str">
        <f>'Zásobník_Január 2023'!P418</f>
        <v>doplniť z preddefinovaného (vysvetlivky a rady)</v>
      </c>
      <c r="F401" s="121">
        <f>'Zásobník_Január 2023'!R418</f>
        <v>1</v>
      </c>
      <c r="G401" s="121">
        <f>'Zásobník_Január 2023'!U418</f>
        <v>0</v>
      </c>
      <c r="H401" s="122">
        <f>'Zásobník_Január 2023'!AS418</f>
        <v>1</v>
      </c>
      <c r="I401" s="122" t="str">
        <f>'Zásobník_Január 2023'!AT418</f>
        <v>0</v>
      </c>
    </row>
    <row r="402" spans="1:9" ht="63.75" x14ac:dyDescent="0.2">
      <c r="A402" s="120" t="str">
        <f>'Zásobník_Január 2023'!A419</f>
        <v>ŠDKE</v>
      </c>
      <c r="B402" s="124" t="str">
        <f>'Zásobník_Január 2023'!E419</f>
        <v>Objekt historickej budovy divadla - modernizácia technického vybavenia zvukovej réžie</v>
      </c>
      <c r="C402" s="123" t="str">
        <f>'Zásobník_Január 2023'!N419</f>
        <v>01 Investičný zámer</v>
      </c>
      <c r="D402" s="123" t="str">
        <f>'Zásobník_Január 2023'!O419</f>
        <v>štátny rozpočet</v>
      </c>
      <c r="E402" s="123" t="str">
        <f>'Zásobník_Január 2023'!P419</f>
        <v>doplniť z preddefinovaného (vysvetlivky a rady)</v>
      </c>
      <c r="F402" s="121">
        <f>'Zásobník_Január 2023'!R419</f>
        <v>1</v>
      </c>
      <c r="G402" s="121">
        <f>'Zásobník_Január 2023'!U419</f>
        <v>0</v>
      </c>
      <c r="H402" s="122">
        <f>'Zásobník_Január 2023'!AS419</f>
        <v>0</v>
      </c>
      <c r="I402" s="122" t="str">
        <f>'Zásobník_Január 2023'!AT419</f>
        <v>C3</v>
      </c>
    </row>
    <row r="403" spans="1:9" ht="63.75" x14ac:dyDescent="0.2">
      <c r="A403" s="120" t="str">
        <f>'Zásobník_Január 2023'!A420</f>
        <v>ŠDKE</v>
      </c>
      <c r="B403" s="124" t="str">
        <f>'Zásobník_Január 2023'!E420</f>
        <v>Objekt historickej budovy divadla - výmena stmievačov pre réžiu svetla /Havarijný stav/</v>
      </c>
      <c r="C403" s="123" t="str">
        <f>'Zásobník_Január 2023'!N420</f>
        <v>01 Investičný zámer</v>
      </c>
      <c r="D403" s="123" t="str">
        <f>'Zásobník_Január 2023'!O420</f>
        <v>štátny rozpočet</v>
      </c>
      <c r="E403" s="123" t="str">
        <f>'Zásobník_Január 2023'!P420</f>
        <v>doplniť z preddefinovaného (vysvetlivky a rady)</v>
      </c>
      <c r="F403" s="121">
        <f>'Zásobník_Január 2023'!R420</f>
        <v>1</v>
      </c>
      <c r="G403" s="121">
        <f>'Zásobník_Január 2023'!U420</f>
        <v>0</v>
      </c>
      <c r="H403" s="122">
        <f>'Zásobník_Január 2023'!AS420</f>
        <v>0</v>
      </c>
      <c r="I403" s="122" t="str">
        <f>'Zásobník_Január 2023'!AT420</f>
        <v>C2</v>
      </c>
    </row>
    <row r="404" spans="1:9" ht="63.75" x14ac:dyDescent="0.2">
      <c r="A404" s="120" t="str">
        <f>'Zásobník_Január 2023'!A421</f>
        <v xml:space="preserve">ŠO </v>
      </c>
      <c r="B404" s="124" t="str">
        <f>'Zásobník_Január 2023'!E421</f>
        <v>Nákup motorových vozidiel</v>
      </c>
      <c r="C404" s="123" t="str">
        <f>'Zásobník_Január 2023'!N421</f>
        <v>01 Investičný zámer</v>
      </c>
      <c r="D404" s="123" t="str">
        <f>'Zásobník_Január 2023'!O421</f>
        <v>štátny rozpočet</v>
      </c>
      <c r="E404" s="123" t="str">
        <f>'Zásobník_Január 2023'!P421</f>
        <v>doplniť z preddefinovaného (vysvetlivky a rady)</v>
      </c>
      <c r="F404" s="121">
        <f>'Zásobník_Január 2023'!R421</f>
        <v>1</v>
      </c>
      <c r="G404" s="121">
        <f>'Zásobník_Január 2023'!U421</f>
        <v>0</v>
      </c>
      <c r="H404" s="122">
        <f>'Zásobník_Január 2023'!AS421</f>
        <v>0</v>
      </c>
      <c r="I404" s="122" t="str">
        <f>'Zásobník_Január 2023'!AT421</f>
        <v>C90</v>
      </c>
    </row>
    <row r="405" spans="1:9" ht="63.75" x14ac:dyDescent="0.2">
      <c r="A405" s="120" t="str">
        <f>'Zásobník_Január 2023'!A422</f>
        <v xml:space="preserve">ŠO </v>
      </c>
      <c r="B405" s="124" t="str">
        <f>'Zásobník_Január 2023'!E422</f>
        <v>Nákup motorových vozidiel</v>
      </c>
      <c r="C405" s="123" t="str">
        <f>'Zásobník_Január 2023'!N422</f>
        <v>07 V realizácii</v>
      </c>
      <c r="D405" s="123" t="str">
        <f>'Zásobník_Január 2023'!O422</f>
        <v>štátny rozpočet</v>
      </c>
      <c r="E405" s="123" t="str">
        <f>'Zásobník_Január 2023'!P422</f>
        <v>doplniť z preddefinovaného (vysvetlivky a rady)</v>
      </c>
      <c r="F405" s="121">
        <f>'Zásobník_Január 2023'!R422</f>
        <v>1</v>
      </c>
      <c r="G405" s="121">
        <f>'Zásobník_Január 2023'!U422</f>
        <v>0</v>
      </c>
      <c r="H405" s="122">
        <f>'Zásobník_Január 2023'!AS422</f>
        <v>0</v>
      </c>
      <c r="I405" s="122" t="str">
        <f>'Zásobník_Január 2023'!AT422</f>
        <v>C90</v>
      </c>
    </row>
    <row r="406" spans="1:9" ht="63.75" x14ac:dyDescent="0.2">
      <c r="A406" s="120" t="str">
        <f>'Zásobník_Január 2023'!A423</f>
        <v>ŠDKE</v>
      </c>
      <c r="B406" s="124" t="str">
        <f>'Zásobník_Január 2023'!E423</f>
        <v>Objekt historickej budovy divadla - výmena dirigentského pultu</v>
      </c>
      <c r="C406" s="123" t="str">
        <f>'Zásobník_Január 2023'!N423</f>
        <v>01 Investičný zámer</v>
      </c>
      <c r="D406" s="123" t="str">
        <f>'Zásobník_Január 2023'!O423</f>
        <v>štátny rozpočet</v>
      </c>
      <c r="E406" s="123" t="str">
        <f>'Zásobník_Január 2023'!P423</f>
        <v>doplniť z preddefinovaného (vysvetlivky a rady)</v>
      </c>
      <c r="F406" s="121">
        <f>'Zásobník_Január 2023'!R423</f>
        <v>1</v>
      </c>
      <c r="G406" s="121">
        <f>'Zásobník_Január 2023'!U423</f>
        <v>0</v>
      </c>
      <c r="H406" s="122">
        <f>'Zásobník_Január 2023'!AS423</f>
        <v>0</v>
      </c>
      <c r="I406" s="122" t="str">
        <f>'Zásobník_Január 2023'!AT423</f>
        <v>C1</v>
      </c>
    </row>
    <row r="407" spans="1:9" ht="63.75" x14ac:dyDescent="0.2">
      <c r="A407" s="120" t="str">
        <f>'Zásobník_Január 2023'!A424</f>
        <v>RTVS</v>
      </c>
      <c r="B407" s="124" t="str">
        <f>'Zásobník_Január 2023'!E424</f>
        <v>Výmena zariadenia Jimmy Jib v štúdiu MDD v Mlynskej doline</v>
      </c>
      <c r="C407" s="123" t="str">
        <f>'Zásobník_Január 2023'!N424</f>
        <v>08 Realizované</v>
      </c>
      <c r="D407" s="123" t="str">
        <f>'Zásobník_Január 2023'!O424</f>
        <v>vlastné zdroje</v>
      </c>
      <c r="E407" s="123" t="str">
        <f>'Zásobník_Január 2023'!P424</f>
        <v>doplniť z preddefinovaného (vysvetlivky a rady)</v>
      </c>
      <c r="F407" s="121">
        <f>'Zásobník_Január 2023'!R424</f>
        <v>0</v>
      </c>
      <c r="G407" s="121">
        <f>'Zásobník_Január 2023'!U424</f>
        <v>22000</v>
      </c>
      <c r="H407" s="122">
        <f>'Zásobník_Január 2023'!AS424</f>
        <v>0</v>
      </c>
      <c r="I407" s="122" t="str">
        <f>'Zásobník_Január 2023'!AT424</f>
        <v>C4</v>
      </c>
    </row>
    <row r="408" spans="1:9" ht="63.75" x14ac:dyDescent="0.2">
      <c r="A408" s="120" t="str">
        <f>'Zásobník_Január 2023'!A425</f>
        <v>RTVS</v>
      </c>
      <c r="B408" s="124" t="str">
        <f>'Zásobník_Január 2023'!E425</f>
        <v xml:space="preserve">Výmena riadiacieho systému Mosys v štúdiu MD1 v Mlynskej doline </v>
      </c>
      <c r="C408" s="123" t="str">
        <f>'Zásobník_Január 2023'!N425</f>
        <v>07 V realizácii</v>
      </c>
      <c r="D408" s="123" t="str">
        <f>'Zásobník_Január 2023'!O425</f>
        <v>štátny rozpočet</v>
      </c>
      <c r="E408" s="123" t="str">
        <f>'Zásobník_Január 2023'!P425</f>
        <v>doplniť z preddefinovaného (vysvetlivky a rady)</v>
      </c>
      <c r="F408" s="121">
        <f>'Zásobník_Január 2023'!R425</f>
        <v>0</v>
      </c>
      <c r="G408" s="121">
        <f>'Zásobník_Január 2023'!U425</f>
        <v>0</v>
      </c>
      <c r="H408" s="122">
        <f>'Zásobník_Január 2023'!AS425</f>
        <v>0</v>
      </c>
      <c r="I408" s="122" t="str">
        <f>'Zásobník_Január 2023'!AT425</f>
        <v>D2</v>
      </c>
    </row>
    <row r="409" spans="1:9" ht="63.75" x14ac:dyDescent="0.2">
      <c r="A409" s="120" t="str">
        <f>'Zásobník_Január 2023'!A426</f>
        <v>RTVS</v>
      </c>
      <c r="B409" s="124" t="str">
        <f>'Zásobník_Január 2023'!E426</f>
        <v>Výmena hlavného záložného zdroja UPS pre rgionálne štúdio KE</v>
      </c>
      <c r="C409" s="123" t="str">
        <f>'Zásobník_Január 2023'!N426</f>
        <v>01 Investičný zámer</v>
      </c>
      <c r="D409" s="123" t="str">
        <f>'Zásobník_Január 2023'!O426</f>
        <v>vlastné zdroje</v>
      </c>
      <c r="E409" s="123" t="str">
        <f>'Zásobník_Január 2023'!P426</f>
        <v>doplniť z preddefinovaného (vysvetlivky a rady)</v>
      </c>
      <c r="F409" s="121">
        <f>'Zásobník_Január 2023'!R426</f>
        <v>0</v>
      </c>
      <c r="G409" s="121">
        <f>'Zásobník_Január 2023'!U426</f>
        <v>0</v>
      </c>
      <c r="H409" s="122">
        <f>'Zásobník_Január 2023'!AS426</f>
        <v>0</v>
      </c>
      <c r="I409" s="122" t="str">
        <f>'Zásobník_Január 2023'!AT426</f>
        <v>D2</v>
      </c>
    </row>
    <row r="410" spans="1:9" ht="63.75" x14ac:dyDescent="0.2">
      <c r="A410" s="120" t="str">
        <f>'Zásobník_Január 2023'!A427</f>
        <v>RTVS</v>
      </c>
      <c r="B410" s="124" t="str">
        <f>'Zásobník_Január 2023'!E427</f>
        <v>Rekonštrukcia Vysielacieho Pracoviska č. 6 v Slovenskom rozhlase - technolog. časť</v>
      </c>
      <c r="C410" s="123" t="str">
        <f>'Zásobník_Január 2023'!N427</f>
        <v>01 Investičný zámer</v>
      </c>
      <c r="D410" s="123" t="str">
        <f>'Zásobník_Január 2023'!O427</f>
        <v>vlastné zdroje</v>
      </c>
      <c r="E410" s="123" t="str">
        <f>'Zásobník_Január 2023'!P427</f>
        <v>doplniť z preddefinovaného (vysvetlivky a rady)</v>
      </c>
      <c r="F410" s="121">
        <f>'Zásobník_Január 2023'!R427</f>
        <v>0</v>
      </c>
      <c r="G410" s="121">
        <f>'Zásobník_Január 2023'!U427</f>
        <v>0</v>
      </c>
      <c r="H410" s="122">
        <f>'Zásobník_Január 2023'!AS427</f>
        <v>0</v>
      </c>
      <c r="I410" s="122" t="str">
        <f>'Zásobník_Január 2023'!AT427</f>
        <v>C4</v>
      </c>
    </row>
    <row r="411" spans="1:9" ht="63.75" x14ac:dyDescent="0.2">
      <c r="A411" s="120" t="str">
        <f>'Zásobník_Január 2023'!A428</f>
        <v>RTVS</v>
      </c>
      <c r="B411" s="124" t="str">
        <f>'Zásobník_Január 2023'!E428</f>
        <v>Rekonštrukcia Vysielacieho Pracoviska č. 7 v Slovenskom rozhlase - technolog. časť</v>
      </c>
      <c r="C411" s="123" t="str">
        <f>'Zásobník_Január 2023'!N428</f>
        <v>01 Investičný zámer</v>
      </c>
      <c r="D411" s="123" t="str">
        <f>'Zásobník_Január 2023'!O428</f>
        <v>vlastné zdroje</v>
      </c>
      <c r="E411" s="123" t="str">
        <f>'Zásobník_Január 2023'!P428</f>
        <v>doplniť z preddefinovaného (vysvetlivky a rady)</v>
      </c>
      <c r="F411" s="121">
        <f>'Zásobník_Január 2023'!R428</f>
        <v>0</v>
      </c>
      <c r="G411" s="121">
        <f>'Zásobník_Január 2023'!U428</f>
        <v>0</v>
      </c>
      <c r="H411" s="122">
        <f>'Zásobník_Január 2023'!AS428</f>
        <v>0</v>
      </c>
      <c r="I411" s="122" t="str">
        <f>'Zásobník_Január 2023'!AT428</f>
        <v>C4</v>
      </c>
    </row>
    <row r="412" spans="1:9" ht="63.75" x14ac:dyDescent="0.2">
      <c r="A412" s="120" t="str">
        <f>'Zásobník_Január 2023'!A429</f>
        <v>RTVS</v>
      </c>
      <c r="B412" s="124" t="str">
        <f>'Zásobník_Január 2023'!E429</f>
        <v>Rekonštrukcia Réžie č. 5 v Slovenskom rozhlase - technolog. časť</v>
      </c>
      <c r="C412" s="123" t="str">
        <f>'Zásobník_Január 2023'!N429</f>
        <v>01 Investičný zámer</v>
      </c>
      <c r="D412" s="123" t="str">
        <f>'Zásobník_Január 2023'!O429</f>
        <v>vlastné zdroje</v>
      </c>
      <c r="E412" s="123" t="str">
        <f>'Zásobník_Január 2023'!P429</f>
        <v>doplniť z preddefinovaného (vysvetlivky a rady)</v>
      </c>
      <c r="F412" s="121">
        <f>'Zásobník_Január 2023'!R429</f>
        <v>0</v>
      </c>
      <c r="G412" s="121">
        <f>'Zásobník_Január 2023'!U429</f>
        <v>0</v>
      </c>
      <c r="H412" s="122">
        <f>'Zásobník_Január 2023'!AS429</f>
        <v>0</v>
      </c>
      <c r="I412" s="122" t="str">
        <f>'Zásobník_Január 2023'!AT429</f>
        <v>C4</v>
      </c>
    </row>
    <row r="413" spans="1:9" ht="63.75" x14ac:dyDescent="0.2">
      <c r="A413" s="120" t="str">
        <f>'Zásobník_Január 2023'!A430</f>
        <v>RTVS</v>
      </c>
      <c r="B413" s="124" t="str">
        <f>'Zásobník_Január 2023'!E430</f>
        <v>Rekonštrukcia Réžie č. 12 v Slovenskom rozhlase - technolog. časť</v>
      </c>
      <c r="C413" s="123" t="str">
        <f>'Zásobník_Január 2023'!N430</f>
        <v>01 Investičný zámer</v>
      </c>
      <c r="D413" s="123" t="str">
        <f>'Zásobník_Január 2023'!O430</f>
        <v>vlastné zdroje</v>
      </c>
      <c r="E413" s="123" t="str">
        <f>'Zásobník_Január 2023'!P430</f>
        <v>doplniť z preddefinovaného (vysvetlivky a rady)</v>
      </c>
      <c r="F413" s="121">
        <f>'Zásobník_Január 2023'!R430</f>
        <v>0</v>
      </c>
      <c r="G413" s="121">
        <f>'Zásobník_Január 2023'!U430</f>
        <v>0</v>
      </c>
      <c r="H413" s="122">
        <f>'Zásobník_Január 2023'!AS430</f>
        <v>0</v>
      </c>
      <c r="I413" s="122" t="str">
        <f>'Zásobník_Január 2023'!AT430</f>
        <v>C4</v>
      </c>
    </row>
    <row r="414" spans="1:9" ht="63.75" x14ac:dyDescent="0.2">
      <c r="A414" s="120" t="str">
        <f>'Zásobník_Január 2023'!A431</f>
        <v>RTVS</v>
      </c>
      <c r="B414" s="124" t="str">
        <f>'Zásobník_Január 2023'!E431</f>
        <v>Výmena Vysielacieho Pracoviska č. 1 v regionálnom štúdiu BB - vysielacia technológia</v>
      </c>
      <c r="C414" s="123" t="str">
        <f>'Zásobník_Január 2023'!N431</f>
        <v>01 Investičný zámer</v>
      </c>
      <c r="D414" s="123" t="str">
        <f>'Zásobník_Január 2023'!O431</f>
        <v>vlastné zdroje</v>
      </c>
      <c r="E414" s="123" t="str">
        <f>'Zásobník_Január 2023'!P431</f>
        <v>doplniť z preddefinovaného (vysvetlivky a rady)</v>
      </c>
      <c r="F414" s="121">
        <f>'Zásobník_Január 2023'!R431</f>
        <v>0</v>
      </c>
      <c r="G414" s="121">
        <f>'Zásobník_Január 2023'!U431</f>
        <v>0</v>
      </c>
      <c r="H414" s="122">
        <f>'Zásobník_Január 2023'!AS431</f>
        <v>0</v>
      </c>
      <c r="I414" s="122" t="str">
        <f>'Zásobník_Január 2023'!AT431</f>
        <v>C4</v>
      </c>
    </row>
    <row r="415" spans="1:9" ht="63.75" x14ac:dyDescent="0.2">
      <c r="A415" s="120" t="str">
        <f>'Zásobník_Január 2023'!A432</f>
        <v>HC</v>
      </c>
      <c r="B415" s="124" t="str">
        <f>'Zásobník_Január 2023'!E432</f>
        <v>Výmena vozového parku - ostaranie motorového vozidla</v>
      </c>
      <c r="C415" s="123" t="str">
        <f>'Zásobník_Január 2023'!N432</f>
        <v>01 Investičný zámer</v>
      </c>
      <c r="D415" s="123" t="str">
        <f>'Zásobník_Január 2023'!O432</f>
        <v>štátny rozpočet</v>
      </c>
      <c r="E415" s="123" t="str">
        <f>'Zásobník_Január 2023'!P432</f>
        <v>doplniť z preddefinovaného (vysvetlivky a rady)</v>
      </c>
      <c r="F415" s="121">
        <f>'Zásobník_Január 2023'!R432</f>
        <v>1</v>
      </c>
      <c r="G415" s="121">
        <f>'Zásobník_Január 2023'!U432</f>
        <v>0</v>
      </c>
      <c r="H415" s="122">
        <f>'Zásobník_Január 2023'!AS432</f>
        <v>0</v>
      </c>
      <c r="I415" s="122" t="str">
        <f>'Zásobník_Január 2023'!AT432</f>
        <v>C90</v>
      </c>
    </row>
    <row r="416" spans="1:9" ht="63.75" x14ac:dyDescent="0.2">
      <c r="A416" s="120" t="str">
        <f>'Zásobník_Január 2023'!A433</f>
        <v>SF</v>
      </c>
      <c r="B416" s="124" t="str">
        <f>'Zásobník_Január 2023'!E433</f>
        <v>Výmena vzduchotechniky v Koncertnej sieni a Malej sále SF</v>
      </c>
      <c r="C416" s="123" t="str">
        <f>'Zásobník_Január 2023'!N433</f>
        <v>01 Investičný zámer</v>
      </c>
      <c r="D416" s="123" t="str">
        <f>'Zásobník_Január 2023'!O433</f>
        <v>štátny rozpočet</v>
      </c>
      <c r="E416" s="123" t="str">
        <f>'Zásobník_Január 2023'!P433</f>
        <v>doplniť z preddefinovaného (vysvetlivky a rady)</v>
      </c>
      <c r="F416" s="121">
        <f>'Zásobník_Január 2023'!R433</f>
        <v>1</v>
      </c>
      <c r="G416" s="121">
        <f>'Zásobník_Január 2023'!U433</f>
        <v>0</v>
      </c>
      <c r="H416" s="122">
        <f>'Zásobník_Január 2023'!AS433</f>
        <v>0</v>
      </c>
      <c r="I416" s="122" t="str">
        <f>'Zásobník_Január 2023'!AT433</f>
        <v>C6</v>
      </c>
    </row>
    <row r="417" spans="1:9" ht="63.75" x14ac:dyDescent="0.2">
      <c r="A417" s="120" t="str">
        <f>'Zásobník_Január 2023'!A434</f>
        <v>RTVS</v>
      </c>
      <c r="B417" s="124" t="str">
        <f>'Zásobník_Január 2023'!E434</f>
        <v>Výmena UPS v televíznom regionálnom štúdiu v Košiciach</v>
      </c>
      <c r="C417" s="123" t="str">
        <f>'Zásobník_Január 2023'!N434</f>
        <v>01 Investičný zámer</v>
      </c>
      <c r="D417" s="123" t="str">
        <f>'Zásobník_Január 2023'!O434</f>
        <v>vlastné zdroje</v>
      </c>
      <c r="E417" s="123" t="str">
        <f>'Zásobník_Január 2023'!P434</f>
        <v>doplniť z preddefinovaného (vysvetlivky a rady)</v>
      </c>
      <c r="F417" s="121">
        <f>'Zásobník_Január 2023'!R434</f>
        <v>0</v>
      </c>
      <c r="G417" s="121">
        <f>'Zásobník_Január 2023'!U434</f>
        <v>0</v>
      </c>
      <c r="H417" s="122">
        <f>'Zásobník_Január 2023'!AS434</f>
        <v>0</v>
      </c>
      <c r="I417" s="122" t="str">
        <f>'Zásobník_Január 2023'!AT434</f>
        <v>D2</v>
      </c>
    </row>
    <row r="418" spans="1:9" ht="63.75" x14ac:dyDescent="0.2">
      <c r="A418" s="120" t="str">
        <f>'Zásobník_Január 2023'!A435</f>
        <v>NOC</v>
      </c>
      <c r="B418" s="124" t="str">
        <f>'Zásobník_Január 2023'!E435</f>
        <v>nákladný výťah</v>
      </c>
      <c r="C418" s="123" t="str">
        <f>'Zásobník_Január 2023'!N435</f>
        <v>02 Analýza / podkladová štúdia k investičnému zámeru</v>
      </c>
      <c r="D418" s="123" t="str">
        <f>'Zásobník_Január 2023'!O435</f>
        <v>Plán obnovy a odolnosti SR</v>
      </c>
      <c r="E418" s="123" t="str">
        <f>'Zásobník_Január 2023'!P435</f>
        <v>doplniť z preddefinovaného (vysvetlivky a rady)</v>
      </c>
      <c r="F418" s="121">
        <f>'Zásobník_Január 2023'!R435</f>
        <v>1</v>
      </c>
      <c r="G418" s="121">
        <f>'Zásobník_Január 2023'!U435</f>
        <v>0</v>
      </c>
      <c r="H418" s="122">
        <f>'Zásobník_Január 2023'!AS435</f>
        <v>0</v>
      </c>
      <c r="I418" s="122" t="str">
        <f>'Zásobník_Január 2023'!AT435</f>
        <v>0</v>
      </c>
    </row>
    <row r="419" spans="1:9" ht="63.75" x14ac:dyDescent="0.2">
      <c r="A419" s="120" t="str">
        <f>'Zásobník_Január 2023'!A436</f>
        <v>RTVS</v>
      </c>
      <c r="B419" s="124" t="str">
        <f>'Zásobník_Január 2023'!E436</f>
        <v>HTK Sync generátor</v>
      </c>
      <c r="C419" s="123" t="str">
        <f>'Zásobník_Január 2023'!N436</f>
        <v>01 Investičný zámer</v>
      </c>
      <c r="D419" s="123" t="str">
        <f>'Zásobník_Január 2023'!O436</f>
        <v>vlastné zdroje</v>
      </c>
      <c r="E419" s="123" t="str">
        <f>'Zásobník_Január 2023'!P436</f>
        <v>doplniť z preddefinovaného (vysvetlivky a rady)</v>
      </c>
      <c r="F419" s="121">
        <f>'Zásobník_Január 2023'!R436</f>
        <v>0</v>
      </c>
      <c r="G419" s="121">
        <f>'Zásobník_Január 2023'!U436</f>
        <v>0</v>
      </c>
      <c r="H419" s="122">
        <f>'Zásobník_Január 2023'!AS436</f>
        <v>0</v>
      </c>
      <c r="I419" s="122" t="str">
        <f>'Zásobník_Január 2023'!AT436</f>
        <v>D2</v>
      </c>
    </row>
    <row r="420" spans="1:9" ht="63.75" x14ac:dyDescent="0.2">
      <c r="A420" s="120" t="str">
        <f>'Zásobník_Január 2023'!A437</f>
        <v>PÚ SR</v>
      </c>
      <c r="B420" s="124" t="str">
        <f>'Zásobník_Január 2023'!E437</f>
        <v xml:space="preserve">Požiarne zabezpečenie archívu PÚ SR </v>
      </c>
      <c r="C420" s="123" t="str">
        <f>'Zásobník_Január 2023'!N437</f>
        <v>01 Investičný zámer</v>
      </c>
      <c r="D420" s="123" t="str">
        <f>'Zásobník_Január 2023'!O437</f>
        <v>štátny rozpočet</v>
      </c>
      <c r="E420" s="123" t="str">
        <f>'Zásobník_Január 2023'!P437</f>
        <v>doplniť z preddefinovaného (vysvetlivky a rady)</v>
      </c>
      <c r="F420" s="121">
        <f>'Zásobník_Január 2023'!R437</f>
        <v>1</v>
      </c>
      <c r="G420" s="121">
        <f>'Zásobník_Január 2023'!U437</f>
        <v>0</v>
      </c>
      <c r="H420" s="122">
        <f>'Zásobník_Január 2023'!AS437</f>
        <v>0</v>
      </c>
      <c r="I420" s="122" t="str">
        <f>'Zásobník_Január 2023'!AT437</f>
        <v>B3</v>
      </c>
    </row>
    <row r="421" spans="1:9" ht="63.75" x14ac:dyDescent="0.2">
      <c r="A421" s="120" t="str">
        <f>'Zásobník_Január 2023'!A438</f>
        <v>RTVS</v>
      </c>
      <c r="B421" s="124" t="str">
        <f>'Zásobník_Január 2023'!E438</f>
        <v>Výmena kamerových statívov pre vysielací voz BA1</v>
      </c>
      <c r="C421" s="123" t="str">
        <f>'Zásobník_Január 2023'!N438</f>
        <v>01 Investičný zámer</v>
      </c>
      <c r="D421" s="123" t="str">
        <f>'Zásobník_Január 2023'!O438</f>
        <v>vlastné zdroje</v>
      </c>
      <c r="E421" s="123" t="str">
        <f>'Zásobník_Január 2023'!P438</f>
        <v>doplniť z preddefinovaného (vysvetlivky a rady)</v>
      </c>
      <c r="F421" s="121">
        <f>'Zásobník_Január 2023'!R438</f>
        <v>0</v>
      </c>
      <c r="G421" s="121">
        <f>'Zásobník_Január 2023'!U438</f>
        <v>0</v>
      </c>
      <c r="H421" s="122">
        <f>'Zásobník_Január 2023'!AS438</f>
        <v>0</v>
      </c>
      <c r="I421" s="122" t="str">
        <f>'Zásobník_Január 2023'!AT438</f>
        <v>C4</v>
      </c>
    </row>
    <row r="422" spans="1:9" ht="63.75" x14ac:dyDescent="0.2">
      <c r="A422" s="120" t="str">
        <f>'Zásobník_Január 2023'!A439</f>
        <v>RTVS</v>
      </c>
      <c r="B422" s="124" t="str">
        <f>'Zásobník_Január 2023'!E439</f>
        <v>Výmena kamerových statívov pre vysielací voz BA2</v>
      </c>
      <c r="C422" s="123" t="str">
        <f>'Zásobník_Január 2023'!N439</f>
        <v>01 Investičný zámer</v>
      </c>
      <c r="D422" s="123" t="str">
        <f>'Zásobník_Január 2023'!O439</f>
        <v>vlastné zdroje</v>
      </c>
      <c r="E422" s="123" t="str">
        <f>'Zásobník_Január 2023'!P439</f>
        <v>doplniť z preddefinovaného (vysvetlivky a rady)</v>
      </c>
      <c r="F422" s="121">
        <f>'Zásobník_Január 2023'!R439</f>
        <v>0</v>
      </c>
      <c r="G422" s="121">
        <f>'Zásobník_Január 2023'!U439</f>
        <v>0</v>
      </c>
      <c r="H422" s="122">
        <f>'Zásobník_Január 2023'!AS439</f>
        <v>0</v>
      </c>
      <c r="I422" s="122" t="str">
        <f>'Zásobník_Január 2023'!AT439</f>
        <v>C4</v>
      </c>
    </row>
    <row r="423" spans="1:9" ht="63.75" x14ac:dyDescent="0.2">
      <c r="A423" s="120" t="str">
        <f>'Zásobník_Január 2023'!A440</f>
        <v>RTVS</v>
      </c>
      <c r="B423" s="124" t="str">
        <f>'Zásobník_Január 2023'!E440</f>
        <v xml:space="preserve">Výmena UPS HP v rozhlasovom regionálnom štúdiu v Košiciach </v>
      </c>
      <c r="C423" s="123" t="str">
        <f>'Zásobník_Január 2023'!N440</f>
        <v>01 Investičný zámer</v>
      </c>
      <c r="D423" s="123" t="str">
        <f>'Zásobník_Január 2023'!O440</f>
        <v>vlastné zdroje</v>
      </c>
      <c r="E423" s="123" t="str">
        <f>'Zásobník_Január 2023'!P440</f>
        <v>doplniť z preddefinovaného (vysvetlivky a rady)</v>
      </c>
      <c r="F423" s="121">
        <f>'Zásobník_Január 2023'!R440</f>
        <v>0</v>
      </c>
      <c r="G423" s="121">
        <f>'Zásobník_Január 2023'!U440</f>
        <v>0</v>
      </c>
      <c r="H423" s="122">
        <f>'Zásobník_Január 2023'!AS440</f>
        <v>0</v>
      </c>
      <c r="I423" s="122" t="str">
        <f>'Zásobník_Január 2023'!AT440</f>
        <v>D2</v>
      </c>
    </row>
    <row r="424" spans="1:9" ht="63.75" x14ac:dyDescent="0.2">
      <c r="A424" s="120" t="str">
        <f>'Zásobník_Január 2023'!A441</f>
        <v>SF</v>
      </c>
      <c r="B424" s="124" t="str">
        <f>'Zásobník_Január 2023'!E441</f>
        <v>Výmena svetelnej technológie v Malej sále SF a Koncertnej sieni SF - zníženie energetickej náročnosti</v>
      </c>
      <c r="C424" s="123" t="str">
        <f>'Zásobník_Január 2023'!N441</f>
        <v>01 Investičný zámer</v>
      </c>
      <c r="D424" s="123" t="str">
        <f>'Zásobník_Január 2023'!O441</f>
        <v>štátny rozpočet</v>
      </c>
      <c r="E424" s="123" t="str">
        <f>'Zásobník_Január 2023'!P441</f>
        <v>doplniť z preddefinovaného (vysvetlivky a rady)</v>
      </c>
      <c r="F424" s="121">
        <f>'Zásobník_Január 2023'!R441</f>
        <v>1</v>
      </c>
      <c r="G424" s="121">
        <f>'Zásobník_Január 2023'!U441</f>
        <v>30000</v>
      </c>
      <c r="H424" s="122">
        <f>'Zásobník_Január 2023'!AS441</f>
        <v>0</v>
      </c>
      <c r="I424" s="122" t="str">
        <f>'Zásobník_Január 2023'!AT441</f>
        <v>C2</v>
      </c>
    </row>
    <row r="425" spans="1:9" ht="63.75" x14ac:dyDescent="0.2">
      <c r="A425" s="120" t="str">
        <f>'Zásobník_Január 2023'!A442</f>
        <v>RTVS</v>
      </c>
      <c r="B425" s="124" t="str">
        <f>'Zásobník_Január 2023'!E442</f>
        <v>Mikroportové exteriérové sety, vreckové prijímače</v>
      </c>
      <c r="C425" s="123" t="str">
        <f>'Zásobník_Január 2023'!N442</f>
        <v>01 Investičný zámer</v>
      </c>
      <c r="D425" s="123" t="str">
        <f>'Zásobník_Január 2023'!O442</f>
        <v>vlastné zdroje</v>
      </c>
      <c r="E425" s="123" t="str">
        <f>'Zásobník_Január 2023'!P442</f>
        <v>doplniť z preddefinovaného (vysvetlivky a rady)</v>
      </c>
      <c r="F425" s="121">
        <f>'Zásobník_Január 2023'!R442</f>
        <v>0</v>
      </c>
      <c r="G425" s="121">
        <f>'Zásobník_Január 2023'!U442</f>
        <v>0</v>
      </c>
      <c r="H425" s="122">
        <f>'Zásobník_Január 2023'!AS442</f>
        <v>0</v>
      </c>
      <c r="I425" s="122" t="str">
        <f>'Zásobník_Január 2023'!AT442</f>
        <v>C5</v>
      </c>
    </row>
    <row r="426" spans="1:9" ht="63.75" x14ac:dyDescent="0.2">
      <c r="A426" s="120" t="str">
        <f>'Zásobník_Január 2023'!A443</f>
        <v>RTVS</v>
      </c>
      <c r="B426" s="124" t="str">
        <f>'Zásobník_Január 2023'!E443</f>
        <v>Výmena Mikroportových systémových setov</v>
      </c>
      <c r="C426" s="123" t="str">
        <f>'Zásobník_Január 2023'!N443</f>
        <v>01 Investičný zámer</v>
      </c>
      <c r="D426" s="123" t="str">
        <f>'Zásobník_Január 2023'!O443</f>
        <v>vlastné zdroje</v>
      </c>
      <c r="E426" s="123" t="str">
        <f>'Zásobník_Január 2023'!P443</f>
        <v>doplniť z preddefinovaného (vysvetlivky a rady)</v>
      </c>
      <c r="F426" s="121">
        <f>'Zásobník_Január 2023'!R443</f>
        <v>0</v>
      </c>
      <c r="G426" s="121">
        <f>'Zásobník_Január 2023'!U443</f>
        <v>0</v>
      </c>
      <c r="H426" s="122">
        <f>'Zásobník_Január 2023'!AS443</f>
        <v>0</v>
      </c>
      <c r="I426" s="122" t="str">
        <f>'Zásobník_Január 2023'!AT443</f>
        <v>C5</v>
      </c>
    </row>
    <row r="427" spans="1:9" ht="63.75" x14ac:dyDescent="0.2">
      <c r="A427" s="120" t="str">
        <f>'Zásobník_Január 2023'!A444</f>
        <v>NOC</v>
      </c>
      <c r="B427" s="124" t="str">
        <f>'Zásobník_Január 2023'!E444</f>
        <v>výmena kritín</v>
      </c>
      <c r="C427" s="123" t="str">
        <f>'Zásobník_Január 2023'!N444</f>
        <v>02 Analýza / podkladová štúdia k investičnému zámeru</v>
      </c>
      <c r="D427" s="123" t="str">
        <f>'Zásobník_Január 2023'!O444</f>
        <v>Plán obnovy a odolnosti SR</v>
      </c>
      <c r="E427" s="123" t="str">
        <f>'Zásobník_Január 2023'!P444</f>
        <v>doplniť z preddefinovaného (vysvetlivky a rady)</v>
      </c>
      <c r="F427" s="121">
        <f>'Zásobník_Január 2023'!R444</f>
        <v>1</v>
      </c>
      <c r="G427" s="121">
        <f>'Zásobník_Január 2023'!U444</f>
        <v>0</v>
      </c>
      <c r="H427" s="122">
        <f>'Zásobník_Január 2023'!AS444</f>
        <v>0</v>
      </c>
      <c r="I427" s="122" t="str">
        <f>'Zásobník_Január 2023'!AT444</f>
        <v>B3</v>
      </c>
    </row>
    <row r="428" spans="1:9" x14ac:dyDescent="0.2">
      <c r="A428" s="120" t="e">
        <f>'Zásobník_Január 2023'!#REF!</f>
        <v>#REF!</v>
      </c>
      <c r="B428" s="124" t="e">
        <f>'Zásobník_Január 2023'!#REF!</f>
        <v>#REF!</v>
      </c>
      <c r="C428" s="123" t="e">
        <f>'Zásobník_Január 2023'!#REF!</f>
        <v>#REF!</v>
      </c>
      <c r="D428" s="123" t="e">
        <f>'Zásobník_Január 2023'!#REF!</f>
        <v>#REF!</v>
      </c>
      <c r="E428" s="123" t="e">
        <f>'Zásobník_Január 2023'!#REF!</f>
        <v>#REF!</v>
      </c>
      <c r="F428" s="121" t="e">
        <f>'Zásobník_Január 2023'!#REF!</f>
        <v>#REF!</v>
      </c>
      <c r="G428" s="121" t="e">
        <f>'Zásobník_Január 2023'!#REF!</f>
        <v>#REF!</v>
      </c>
      <c r="H428" s="122" t="e">
        <f>'Zásobník_Január 2023'!#REF!</f>
        <v>#REF!</v>
      </c>
      <c r="I428" s="122" t="e">
        <f>'Zásobník_Január 2023'!#REF!</f>
        <v>#REF!</v>
      </c>
    </row>
    <row r="429" spans="1:9" ht="63.75" x14ac:dyDescent="0.2">
      <c r="A429" s="120" t="str">
        <f>'Zásobník_Január 2023'!A445</f>
        <v>SND</v>
      </c>
      <c r="B429" s="124" t="str">
        <f>'Zásobník_Január 2023'!E445</f>
        <v>Rekonštrukcia Centrálnej prípravy vzduchu v Novej budove SND</v>
      </c>
      <c r="C429" s="123" t="str">
        <f>'Zásobník_Január 2023'!N445</f>
        <v>01 Investičný zámer</v>
      </c>
      <c r="D429" s="123" t="str">
        <f>'Zásobník_Január 2023'!O445</f>
        <v>štátny rozpočet</v>
      </c>
      <c r="E429" s="123" t="str">
        <f>'Zásobník_Január 2023'!P445</f>
        <v>doplniť z preddefinovaného (vysvetlivky a rady)</v>
      </c>
      <c r="F429" s="121">
        <f>'Zásobník_Január 2023'!R445</f>
        <v>1</v>
      </c>
      <c r="G429" s="121">
        <f>'Zásobník_Január 2023'!U445</f>
        <v>0</v>
      </c>
      <c r="H429" s="122">
        <f>'Zásobník_Január 2023'!AS445</f>
        <v>0</v>
      </c>
      <c r="I429" s="122" t="str">
        <f>'Zásobník_Január 2023'!AT445</f>
        <v>C6</v>
      </c>
    </row>
    <row r="430" spans="1:9" ht="63.75" x14ac:dyDescent="0.2">
      <c r="A430" s="120" t="str">
        <f>'Zásobník_Január 2023'!A447</f>
        <v>BIB</v>
      </c>
      <c r="B430" s="124" t="str">
        <f>'Zásobník_Január 2023'!E447</f>
        <v>Rekonštrukcia podkrovia - interiér</v>
      </c>
      <c r="C430" s="123" t="str">
        <f>'Zásobník_Január 2023'!N447</f>
        <v>08 Realizované</v>
      </c>
      <c r="D430" s="123" t="str">
        <f>'Zásobník_Január 2023'!O447</f>
        <v>štátny rozpočet</v>
      </c>
      <c r="E430" s="123" t="str">
        <f>'Zásobník_Január 2023'!P447</f>
        <v>doplniť z preddefinovaného (vysvetlivky a rady)</v>
      </c>
      <c r="F430" s="121">
        <f>'Zásobník_Január 2023'!R447</f>
        <v>1</v>
      </c>
      <c r="G430" s="121">
        <f>'Zásobník_Január 2023'!U447</f>
        <v>190000</v>
      </c>
      <c r="H430" s="122">
        <f>'Zásobník_Január 2023'!AS447</f>
        <v>0</v>
      </c>
      <c r="I430" s="122" t="str">
        <f>'Zásobník_Január 2023'!AT447</f>
        <v>0</v>
      </c>
    </row>
    <row r="431" spans="1:9" ht="63.75" x14ac:dyDescent="0.2">
      <c r="A431" s="120" t="str">
        <f>'Zásobník_Január 2023'!A448</f>
        <v>ŠDKE</v>
      </c>
      <c r="B431" s="124" t="str">
        <f>'Zásobník_Január 2023'!E448</f>
        <v>Budova riaditeľstva a skúšobní - výmena zariadení trafostanice /Havarijný stav/</v>
      </c>
      <c r="C431" s="123" t="str">
        <f>'Zásobník_Január 2023'!N448</f>
        <v>05 Projektová dokumentácia k dispozícii - pre realizáciu stavby</v>
      </c>
      <c r="D431" s="123" t="str">
        <f>'Zásobník_Január 2023'!O448</f>
        <v>kombinované</v>
      </c>
      <c r="E431" s="123" t="str">
        <f>'Zásobník_Január 2023'!P448</f>
        <v>doplniť z preddefinovaného (vysvetlivky a rady)</v>
      </c>
      <c r="F431" s="121">
        <f>'Zásobník_Január 2023'!R448</f>
        <v>0.93</v>
      </c>
      <c r="G431" s="121">
        <f>'Zásobník_Január 2023'!U448</f>
        <v>3840</v>
      </c>
      <c r="H431" s="122">
        <f>'Zásobník_Január 2023'!AS448</f>
        <v>0</v>
      </c>
      <c r="I431" s="122" t="str">
        <f>'Zásobník_Január 2023'!AT448</f>
        <v>0</v>
      </c>
    </row>
    <row r="432" spans="1:9" ht="63.75" x14ac:dyDescent="0.2">
      <c r="A432" s="120" t="str">
        <f>'Zásobník_Január 2023'!A449</f>
        <v xml:space="preserve">ŠO </v>
      </c>
      <c r="B432" s="124" t="str">
        <f>'Zásobník_Január 2023'!E449</f>
        <v>Výmena riadiaceho systému vzduchotechniky a chladenia</v>
      </c>
      <c r="C432" s="123" t="str">
        <f>'Zásobník_Január 2023'!N449</f>
        <v>08 Realizované</v>
      </c>
      <c r="D432" s="123" t="str">
        <f>'Zásobník_Január 2023'!O449</f>
        <v>kombinované</v>
      </c>
      <c r="E432" s="123" t="str">
        <f>'Zásobník_Január 2023'!P449</f>
        <v>doplniť z preddefinovaného (vysvetlivky a rady)</v>
      </c>
      <c r="F432" s="121">
        <f>'Zásobník_Január 2023'!R449</f>
        <v>0.83099999999999996</v>
      </c>
      <c r="G432" s="121">
        <f>'Zásobník_Január 2023'!U449</f>
        <v>57799</v>
      </c>
      <c r="H432" s="122">
        <f>'Zásobník_Január 2023'!AS449</f>
        <v>0</v>
      </c>
      <c r="I432" s="122" t="str">
        <f>'Zásobník_Január 2023'!AT449</f>
        <v>C6</v>
      </c>
    </row>
    <row r="433" spans="1:9" ht="63.75" x14ac:dyDescent="0.2">
      <c r="A433" s="120" t="str">
        <f>'Zásobník_Január 2023'!A450</f>
        <v xml:space="preserve">ŠO </v>
      </c>
      <c r="B433" s="124" t="str">
        <f>'Zásobník_Január 2023'!E450</f>
        <v>Zvukový distribučný procesor</v>
      </c>
      <c r="C433" s="123" t="str">
        <f>'Zásobník_Január 2023'!N450</f>
        <v>08 Realizované</v>
      </c>
      <c r="D433" s="123" t="str">
        <f>'Zásobník_Január 2023'!O450</f>
        <v>štátny rozpočet</v>
      </c>
      <c r="E433" s="123" t="str">
        <f>'Zásobník_Január 2023'!P450</f>
        <v>doplniť z preddefinovaného (vysvetlivky a rady)</v>
      </c>
      <c r="F433" s="121">
        <f>'Zásobník_Január 2023'!R450</f>
        <v>1</v>
      </c>
      <c r="G433" s="121">
        <f>'Zásobník_Január 2023'!U450</f>
        <v>17765</v>
      </c>
      <c r="H433" s="122">
        <f>'Zásobník_Január 2023'!AS450</f>
        <v>0</v>
      </c>
      <c r="I433" s="122" t="str">
        <f>'Zásobník_Január 2023'!AT450</f>
        <v>C3</v>
      </c>
    </row>
    <row r="434" spans="1:9" ht="63.75" x14ac:dyDescent="0.2">
      <c r="A434" s="120" t="str">
        <f>'Zásobník_Január 2023'!A451</f>
        <v>ŠDKE</v>
      </c>
      <c r="B434" s="124" t="str">
        <f>'Zásobník_Január 2023'!E451</f>
        <v xml:space="preserve">Budova riaditeľstva a skúšobní - Rekonštrukcia odovzdávacej stanice vrátane vyregulovania systému ÚK /Havarijný stav/                        </v>
      </c>
      <c r="C434" s="123" t="str">
        <f>'Zásobník_Január 2023'!N451</f>
        <v>05 Projektová dokumentácia k dispozícii - pre realizáciu stavby</v>
      </c>
      <c r="D434" s="123" t="str">
        <f>'Zásobník_Január 2023'!O451</f>
        <v>kombinované</v>
      </c>
      <c r="E434" s="123" t="str">
        <f>'Zásobník_Január 2023'!P451</f>
        <v>doplniť z preddefinovaného (vysvetlivky a rady)</v>
      </c>
      <c r="F434" s="121">
        <f>'Zásobník_Január 2023'!R451</f>
        <v>0.94</v>
      </c>
      <c r="G434" s="121">
        <f>'Zásobník_Január 2023'!U451</f>
        <v>5100</v>
      </c>
      <c r="H434" s="122">
        <f>'Zásobník_Január 2023'!AS451</f>
        <v>0</v>
      </c>
      <c r="I434" s="122" t="str">
        <f>'Zásobník_Január 2023'!AT451</f>
        <v>0</v>
      </c>
    </row>
    <row r="435" spans="1:9" ht="63.75" x14ac:dyDescent="0.2">
      <c r="A435" s="120" t="str">
        <f>'Zásobník_Január 2023'!A452</f>
        <v>ŠDKE</v>
      </c>
      <c r="B435" s="124" t="str">
        <f>'Zásobník_Január 2023'!E452</f>
        <v>Objekt historickej budovy divadla - modernizácia strojovne vzduchotechniky /Havarijný stav/</v>
      </c>
      <c r="C435" s="123" t="str">
        <f>'Zásobník_Január 2023'!N452</f>
        <v>05 Projektová dokumentácia k dispozícii - pre realizáciu stavby</v>
      </c>
      <c r="D435" s="123" t="str">
        <f>'Zásobník_Január 2023'!O452</f>
        <v>kombinované</v>
      </c>
      <c r="E435" s="123" t="str">
        <f>'Zásobník_Január 2023'!P452</f>
        <v>doplniť z preddefinovaného (vysvetlivky a rady)</v>
      </c>
      <c r="F435" s="121">
        <f>'Zásobník_Január 2023'!R452</f>
        <v>0.97929999999999995</v>
      </c>
      <c r="G435" s="121">
        <f>'Zásobník_Január 2023'!U452</f>
        <v>2160</v>
      </c>
      <c r="H435" s="122">
        <f>'Zásobník_Január 2023'!AS452</f>
        <v>0</v>
      </c>
      <c r="I435" s="122" t="str">
        <f>'Zásobník_Január 2023'!AT452</f>
        <v>0</v>
      </c>
    </row>
    <row r="436" spans="1:9" ht="63.75" x14ac:dyDescent="0.2">
      <c r="A436" s="120" t="str">
        <f>'Zásobník_Január 2023'!A453</f>
        <v>RTVS</v>
      </c>
      <c r="B436" s="124" t="str">
        <f>'Zásobník_Január 2023'!E453</f>
        <v>Vypracovanie PD k rekonštrukcii VN aNN siete v Areáli  RTVS  - regionálne štúdio KE</v>
      </c>
      <c r="C436" s="123" t="str">
        <f>'Zásobník_Január 2023'!N453</f>
        <v>01 Investičný zámer</v>
      </c>
      <c r="D436" s="123" t="str">
        <f>'Zásobník_Január 2023'!O453</f>
        <v>vlastné zdroje</v>
      </c>
      <c r="E436" s="123" t="str">
        <f>'Zásobník_Január 2023'!P453</f>
        <v>doplniť z preddefinovaného (vysvetlivky a rady)</v>
      </c>
      <c r="F436" s="121">
        <f>'Zásobník_Január 2023'!R453</f>
        <v>0</v>
      </c>
      <c r="G436" s="121">
        <f>'Zásobník_Január 2023'!U453</f>
        <v>0</v>
      </c>
      <c r="H436" s="122">
        <f>'Zásobník_Január 2023'!AS453</f>
        <v>0</v>
      </c>
      <c r="I436" s="122" t="str">
        <f>'Zásobník_Január 2023'!AT453</f>
        <v>B5</v>
      </c>
    </row>
    <row r="437" spans="1:9" ht="63.75" x14ac:dyDescent="0.2">
      <c r="A437" s="120" t="str">
        <f>'Zásobník_Január 2023'!A454</f>
        <v>RTVS</v>
      </c>
      <c r="B437" s="124" t="str">
        <f>'Zásobník_Január 2023'!E454</f>
        <v>Vypracovanie PD rekonštrukcia Mlyn v regionálnom štúdiu KE</v>
      </c>
      <c r="C437" s="123" t="str">
        <f>'Zásobník_Január 2023'!N454</f>
        <v>01 Investičný zámer</v>
      </c>
      <c r="D437" s="123" t="str">
        <f>'Zásobník_Január 2023'!O454</f>
        <v>vlastné zdroje</v>
      </c>
      <c r="E437" s="123" t="str">
        <f>'Zásobník_Január 2023'!P454</f>
        <v>doplniť z preddefinovaného (vysvetlivky a rady)</v>
      </c>
      <c r="F437" s="121">
        <f>'Zásobník_Január 2023'!R454</f>
        <v>0</v>
      </c>
      <c r="G437" s="121">
        <f>'Zásobník_Január 2023'!U454</f>
        <v>0</v>
      </c>
      <c r="H437" s="122">
        <f>'Zásobník_Január 2023'!AS454</f>
        <v>0</v>
      </c>
      <c r="I437" s="122" t="str">
        <f>'Zásobník_Január 2023'!AT454</f>
        <v>B3</v>
      </c>
    </row>
    <row r="438" spans="1:9" ht="63.75" x14ac:dyDescent="0.2">
      <c r="A438" s="120" t="str">
        <f>'Zásobník_Január 2023'!A455</f>
        <v>SNM</v>
      </c>
      <c r="B438" s="124" t="str">
        <f>'Zásobník_Január 2023'!E455</f>
        <v>Renovovanie barokového kaštieľa Galérie Dezidera Millyho</v>
      </c>
      <c r="C438" s="123" t="str">
        <f>'Zásobník_Január 2023'!N455</f>
        <v>01 Investičný zámer</v>
      </c>
      <c r="D438" s="123" t="str">
        <f>'Zásobník_Január 2023'!O455</f>
        <v>Kombinované</v>
      </c>
      <c r="E438" s="123" t="str">
        <f>'Zásobník_Január 2023'!P455</f>
        <v>doplniť z preddefinovaného (vysvetlivky a rady)</v>
      </c>
      <c r="F438" s="121">
        <f>'Zásobník_Január 2023'!R455</f>
        <v>1</v>
      </c>
      <c r="G438" s="121">
        <f>'Zásobník_Január 2023'!U455</f>
        <v>0</v>
      </c>
      <c r="H438" s="122">
        <f>'Zásobník_Január 2023'!AS455</f>
        <v>0</v>
      </c>
      <c r="I438" s="122" t="str">
        <f>'Zásobník_Január 2023'!AT455</f>
        <v>B3</v>
      </c>
    </row>
    <row r="439" spans="1:9" ht="63.75" x14ac:dyDescent="0.2">
      <c r="A439" s="120" t="str">
        <f>'Zásobník_Január 2023'!A456</f>
        <v>DÚ</v>
      </c>
      <c r="B439" s="124" t="str">
        <f>'Zásobník_Január 2023'!E456</f>
        <v>Výroba inštalácia samonosnej svetelnej rampy do Štúdia 12</v>
      </c>
      <c r="C439" s="123" t="str">
        <f>'Zásobník_Január 2023'!N456</f>
        <v>01 Investičný zámer</v>
      </c>
      <c r="D439" s="123" t="str">
        <f>'Zásobník_Január 2023'!O456</f>
        <v>štátny rozpočet</v>
      </c>
      <c r="E439" s="123" t="str">
        <f>'Zásobník_Január 2023'!P456</f>
        <v>doplniť z preddefinovaného (vysvetlivky a rady)</v>
      </c>
      <c r="F439" s="121">
        <f>'Zásobník_Január 2023'!R456</f>
        <v>1</v>
      </c>
      <c r="G439" s="121">
        <f>'Zásobník_Január 2023'!U456</f>
        <v>0</v>
      </c>
      <c r="H439" s="122">
        <f>'Zásobník_Január 2023'!AS456</f>
        <v>0</v>
      </c>
      <c r="I439" s="122" t="str">
        <f>'Zásobník_Január 2023'!AT456</f>
        <v>C2</v>
      </c>
    </row>
    <row r="440" spans="1:9" ht="63.75" x14ac:dyDescent="0.2">
      <c r="A440" s="120" t="str">
        <f>'Zásobník_Január 2023'!A457</f>
        <v>SNM</v>
      </c>
      <c r="B440" s="124" t="str">
        <f>'Zásobník_Január 2023'!E457</f>
        <v>Výtvarný fenomén v rodine Dubayových (vedecko-populárna obrazová monografia)</v>
      </c>
      <c r="C440" s="123" t="str">
        <f>'Zásobník_Január 2023'!N457</f>
        <v>01 Investičný zámer</v>
      </c>
      <c r="D440" s="123" t="str">
        <f>'Zásobník_Január 2023'!O457</f>
        <v>štátny rozpočet</v>
      </c>
      <c r="E440" s="123" t="str">
        <f>'Zásobník_Január 2023'!P457</f>
        <v>doplniť z preddefinovaného (vysvetlivky a rady)</v>
      </c>
      <c r="F440" s="121">
        <f>'Zásobník_Január 2023'!R457</f>
        <v>1</v>
      </c>
      <c r="G440" s="121">
        <f>'Zásobník_Január 2023'!U457</f>
        <v>0</v>
      </c>
      <c r="H440" s="122">
        <f>'Zásobník_Január 2023'!AS457</f>
        <v>0</v>
      </c>
      <c r="I440" s="122" t="str">
        <f>'Zásobník_Január 2023'!AT457</f>
        <v>F3</v>
      </c>
    </row>
    <row r="441" spans="1:9" x14ac:dyDescent="0.2">
      <c r="A441" s="120" t="e">
        <f>'Zásobník_Január 2023'!#REF!</f>
        <v>#REF!</v>
      </c>
      <c r="B441" s="124" t="e">
        <f>'Zásobník_Január 2023'!#REF!</f>
        <v>#REF!</v>
      </c>
      <c r="C441" s="123" t="e">
        <f>'Zásobník_Január 2023'!#REF!</f>
        <v>#REF!</v>
      </c>
      <c r="D441" s="123" t="e">
        <f>'Zásobník_Január 2023'!#REF!</f>
        <v>#REF!</v>
      </c>
      <c r="E441" s="123" t="e">
        <f>'Zásobník_Január 2023'!#REF!</f>
        <v>#REF!</v>
      </c>
      <c r="F441" s="121" t="e">
        <f>'Zásobník_Január 2023'!#REF!</f>
        <v>#REF!</v>
      </c>
      <c r="G441" s="121" t="e">
        <f>'Zásobník_Január 2023'!#REF!</f>
        <v>#REF!</v>
      </c>
      <c r="H441" s="122" t="e">
        <f>'Zásobník_Január 2023'!#REF!</f>
        <v>#REF!</v>
      </c>
      <c r="I441" s="122" t="e">
        <f>'Zásobník_Január 2023'!#REF!</f>
        <v>#REF!</v>
      </c>
    </row>
    <row r="442" spans="1:9" ht="63.75" x14ac:dyDescent="0.2">
      <c r="A442" s="120" t="str">
        <f>'Zásobník_Január 2023'!A458</f>
        <v>SNM</v>
      </c>
      <c r="B442" s="124" t="str">
        <f>'Zásobník_Január 2023'!E458</f>
        <v xml:space="preserve">Výstava ikon v SNM-MRK v Prešove v roku 2023 - OBRAZ - ODRAZ – ODKAZ </v>
      </c>
      <c r="C442" s="123" t="str">
        <f>'Zásobník_Január 2023'!N458</f>
        <v>01 Investičný zámer</v>
      </c>
      <c r="D442" s="123" t="str">
        <f>'Zásobník_Január 2023'!O458</f>
        <v>štátny rozpočet</v>
      </c>
      <c r="E442" s="123" t="str">
        <f>'Zásobník_Január 2023'!P458</f>
        <v>doplniť z preddefinovaného (vysvetlivky a rady)</v>
      </c>
      <c r="F442" s="121">
        <f>'Zásobník_Január 2023'!R458</f>
        <v>1</v>
      </c>
      <c r="G442" s="121">
        <f>'Zásobník_Január 2023'!U458</f>
        <v>0</v>
      </c>
      <c r="H442" s="122">
        <f>'Zásobník_Január 2023'!AS458</f>
        <v>0</v>
      </c>
      <c r="I442" s="122" t="str">
        <f>'Zásobník_Január 2023'!AT458</f>
        <v>F2</v>
      </c>
    </row>
    <row r="443" spans="1:9" ht="63.75" x14ac:dyDescent="0.2">
      <c r="A443" s="120" t="str">
        <f>'Zásobník_Január 2023'!A459</f>
        <v>SNM</v>
      </c>
      <c r="B443" s="124" t="str">
        <f>'Zásobník_Január 2023'!E459</f>
        <v>Záchrana objektov ľudovej architektúry v Múzeu slovenskej dediny  v Martine</v>
      </c>
      <c r="C443" s="123" t="str">
        <f>'Zásobník_Január 2023'!N459</f>
        <v>01 Investičný zámer</v>
      </c>
      <c r="D443" s="123" t="str">
        <f>'Zásobník_Január 2023'!O459</f>
        <v>štátny rozpočet</v>
      </c>
      <c r="E443" s="123" t="str">
        <f>'Zásobník_Január 2023'!P459</f>
        <v>doplniť z preddefinovaného (vysvetlivky a rady)</v>
      </c>
      <c r="F443" s="121">
        <f>'Zásobník_Január 2023'!R459</f>
        <v>1</v>
      </c>
      <c r="G443" s="121">
        <f>'Zásobník_Január 2023'!U459</f>
        <v>0</v>
      </c>
      <c r="H443" s="122">
        <f>'Zásobník_Január 2023'!AS459</f>
        <v>1</v>
      </c>
      <c r="I443" s="122" t="str">
        <f>'Zásobník_Január 2023'!AT459</f>
        <v>A2</v>
      </c>
    </row>
    <row r="444" spans="1:9" ht="63.75" x14ac:dyDescent="0.2">
      <c r="A444" s="120" t="str">
        <f>'Zásobník_Január 2023'!A460</f>
        <v>ŠVK PO</v>
      </c>
      <c r="B444" s="124" t="str">
        <f>'Zásobník_Január 2023'!E460</f>
        <v>Výstavba účelovej budovy - novostavba</v>
      </c>
      <c r="C444" s="123" t="str">
        <f>'Zásobník_Január 2023'!N460</f>
        <v>01 Investičný zámer</v>
      </c>
      <c r="D444" s="123" t="str">
        <f>'Zásobník_Január 2023'!O460</f>
        <v>štátny rozpočet</v>
      </c>
      <c r="E444" s="123" t="str">
        <f>'Zásobník_Január 2023'!P460</f>
        <v>doplniť z preddefinovaného (vysvetlivky a rady)</v>
      </c>
      <c r="F444" s="121">
        <f>'Zásobník_Január 2023'!R460</f>
        <v>1</v>
      </c>
      <c r="G444" s="121">
        <f>'Zásobník_Január 2023'!U460</f>
        <v>0</v>
      </c>
      <c r="H444" s="122">
        <f>'Zásobník_Január 2023'!AS460</f>
        <v>1</v>
      </c>
      <c r="I444" s="122" t="str">
        <f>'Zásobník_Január 2023'!AT460</f>
        <v>A2</v>
      </c>
    </row>
    <row r="445" spans="1:9" ht="63.75" x14ac:dyDescent="0.2">
      <c r="A445" s="120" t="str">
        <f>'Zásobník_Január 2023'!A461</f>
        <v>DÚ</v>
      </c>
      <c r="B445" s="124" t="str">
        <f>'Zásobník_Január 2023'!E461</f>
        <v>Vytvorenie stálej expozície Múzea DÚ</v>
      </c>
      <c r="C445" s="123" t="str">
        <f>'Zásobník_Január 2023'!N461</f>
        <v>01 Investičný zámer</v>
      </c>
      <c r="D445" s="123" t="str">
        <f>'Zásobník_Január 2023'!O461</f>
        <v>štátny rozpočet</v>
      </c>
      <c r="E445" s="123" t="str">
        <f>'Zásobník_Január 2023'!P461</f>
        <v>doplniť z preddefinovaného (vysvetlivky a rady)</v>
      </c>
      <c r="F445" s="121">
        <f>'Zásobník_Január 2023'!R461</f>
        <v>1</v>
      </c>
      <c r="G445" s="121">
        <f>'Zásobník_Január 2023'!U461</f>
        <v>0</v>
      </c>
      <c r="H445" s="122">
        <f>'Zásobník_Január 2023'!AS461</f>
        <v>0</v>
      </c>
      <c r="I445" s="122" t="str">
        <f>'Zásobník_Január 2023'!AT461</f>
        <v>F2</v>
      </c>
    </row>
    <row r="446" spans="1:9" ht="63.75" x14ac:dyDescent="0.2">
      <c r="A446" s="120" t="str">
        <f>'Zásobník_Január 2023'!A462</f>
        <v>SNM</v>
      </c>
      <c r="B446" s="124" t="str">
        <f>'Zásobník_Január 2023'!E462</f>
        <v>Slovenské a české bábkarstvo ako fenomén kultúrneho dedičstva UNESCO</v>
      </c>
      <c r="C446" s="123" t="str">
        <f>'Zásobník_Január 2023'!N462</f>
        <v>02 Analýza / podkladová štúdia k investičnému zámeru</v>
      </c>
      <c r="D446" s="123" t="str">
        <f>'Zásobník_Január 2023'!O462</f>
        <v>štátny rozpočet</v>
      </c>
      <c r="E446" s="123" t="str">
        <f>'Zásobník_Január 2023'!P462</f>
        <v>doplniť z preddefinovaného (vysvetlivky a rady)</v>
      </c>
      <c r="F446" s="121">
        <f>'Zásobník_Január 2023'!R462</f>
        <v>1</v>
      </c>
      <c r="G446" s="121">
        <f>'Zásobník_Január 2023'!U462</f>
        <v>0</v>
      </c>
      <c r="H446" s="122">
        <f>'Zásobník_Január 2023'!AS462</f>
        <v>0</v>
      </c>
      <c r="I446" s="122" t="str">
        <f>'Zásobník_Január 2023'!AT462</f>
        <v>F2</v>
      </c>
    </row>
    <row r="447" spans="1:9" ht="63.75" x14ac:dyDescent="0.2">
      <c r="A447" s="120" t="str">
        <f>'Zásobník_Január 2023'!A463</f>
        <v>RTVS</v>
      </c>
      <c r="B447" s="124" t="str">
        <f>'Zásobník_Január 2023'!E463</f>
        <v>Rekonštrukcia a modernizácia osobného  výťahu v Mlynskej doline RTVS</v>
      </c>
      <c r="C447" s="123" t="str">
        <f>'Zásobník_Január 2023'!N463</f>
        <v>01 Investičný zámer</v>
      </c>
      <c r="D447" s="123" t="str">
        <f>'Zásobník_Január 2023'!O463</f>
        <v>vlastné zdroje</v>
      </c>
      <c r="E447" s="123" t="str">
        <f>'Zásobník_Január 2023'!P463</f>
        <v>doplniť z preddefinovaného (vysvetlivky a rady)</v>
      </c>
      <c r="F447" s="121">
        <f>'Zásobník_Január 2023'!R463</f>
        <v>0</v>
      </c>
      <c r="G447" s="121">
        <f>'Zásobník_Január 2023'!U463</f>
        <v>0</v>
      </c>
      <c r="H447" s="122">
        <f>'Zásobník_Január 2023'!AS463</f>
        <v>0</v>
      </c>
      <c r="I447" s="122" t="str">
        <f>'Zásobník_Január 2023'!AT463</f>
        <v>B3</v>
      </c>
    </row>
    <row r="448" spans="1:9" ht="63.75" x14ac:dyDescent="0.2">
      <c r="A448" s="120" t="str">
        <f>'Zásobník_Január 2023'!A464</f>
        <v>SNM</v>
      </c>
      <c r="B448" s="124" t="str">
        <f>'Zásobník_Január 2023'!E464</f>
        <v>Vytvorenie nového webového sídla a intranetu SNM</v>
      </c>
      <c r="C448" s="123" t="str">
        <f>'Zásobník_Január 2023'!N464</f>
        <v>01 Investičný zámer</v>
      </c>
      <c r="D448" s="123" t="str">
        <f>'Zásobník_Január 2023'!O464</f>
        <v>štátny rozpočet</v>
      </c>
      <c r="E448" s="123" t="str">
        <f>'Zásobník_Január 2023'!P464</f>
        <v>doplniť z preddefinovaného (vysvetlivky a rady)</v>
      </c>
      <c r="F448" s="121">
        <f>'Zásobník_Január 2023'!R464</f>
        <v>1</v>
      </c>
      <c r="G448" s="121">
        <f>'Zásobník_Január 2023'!U464</f>
        <v>0</v>
      </c>
      <c r="H448" s="122">
        <f>'Zásobník_Január 2023'!AS464</f>
        <v>0</v>
      </c>
      <c r="I448" s="122" t="str">
        <f>'Zásobník_Január 2023'!AT464</f>
        <v>D2</v>
      </c>
    </row>
    <row r="449" spans="1:9" ht="63.75" x14ac:dyDescent="0.2">
      <c r="A449" s="120" t="str">
        <f>'Zásobník_Január 2023'!A465</f>
        <v>ŠDKE</v>
      </c>
      <c r="B449" s="124" t="str">
        <f>'Zásobník_Január 2023'!E465</f>
        <v>Licencie k umeleckým dielam</v>
      </c>
      <c r="C449" s="123" t="str">
        <f>'Zásobník_Január 2023'!N465</f>
        <v>01 Investičný zámer</v>
      </c>
      <c r="D449" s="123" t="str">
        <f>'Zásobník_Január 2023'!O465</f>
        <v>štátny rozpočet</v>
      </c>
      <c r="E449" s="123" t="str">
        <f>'Zásobník_Január 2023'!P465</f>
        <v>doplniť z preddefinovaného (vysvetlivky a rady)</v>
      </c>
      <c r="F449" s="121">
        <f>'Zásobník_Január 2023'!R465</f>
        <v>1</v>
      </c>
      <c r="G449" s="121">
        <f>'Zásobník_Január 2023'!U465</f>
        <v>33500</v>
      </c>
      <c r="H449" s="122">
        <f>'Zásobník_Január 2023'!AS465</f>
        <v>0</v>
      </c>
      <c r="I449" s="122" t="str">
        <f>'Zásobník_Január 2023'!AT465</f>
        <v>E2</v>
      </c>
    </row>
    <row r="450" spans="1:9" ht="63.75" x14ac:dyDescent="0.2">
      <c r="A450" s="120" t="str">
        <f>'Zásobník_Január 2023'!A466</f>
        <v>ÚĽUV</v>
      </c>
      <c r="B450" s="124" t="str">
        <f>'Zásobník_Január 2023'!E466</f>
        <v>Online platforma pre remeslo a dizajn</v>
      </c>
      <c r="C450" s="123" t="str">
        <f>'Zásobník_Január 2023'!N466</f>
        <v>01 Investičný zámer</v>
      </c>
      <c r="D450" s="123" t="str">
        <f>'Zásobník_Január 2023'!O466</f>
        <v>štátny rozpočet</v>
      </c>
      <c r="E450" s="123" t="str">
        <f>'Zásobník_Január 2023'!P466</f>
        <v>doplniť z preddefinovaného (vysvetlivky a rady)</v>
      </c>
      <c r="F450" s="121">
        <f>'Zásobník_Január 2023'!R466</f>
        <v>1</v>
      </c>
      <c r="G450" s="121">
        <f>'Zásobník_Január 2023'!U466</f>
        <v>0</v>
      </c>
      <c r="H450" s="122">
        <f>'Zásobník_Január 2023'!AS466</f>
        <v>0</v>
      </c>
      <c r="I450" s="122" t="str">
        <f>'Zásobník_Január 2023'!AT466</f>
        <v>D3</v>
      </c>
    </row>
    <row r="451" spans="1:9" ht="63.75" x14ac:dyDescent="0.2">
      <c r="A451" s="120" t="str">
        <f>'Zásobník_Január 2023'!A467</f>
        <v>Lúčnica</v>
      </c>
      <c r="B451" s="124" t="str">
        <f>'Zásobník_Január 2023'!E467</f>
        <v>Dom umenia Piešťany - havarijný stav - výmena sklenenej plochy - havarijný stav</v>
      </c>
      <c r="C451" s="123" t="str">
        <f>'Zásobník_Január 2023'!N467</f>
        <v>01 Investičný zámer</v>
      </c>
      <c r="D451" s="123" t="str">
        <f>'Zásobník_Január 2023'!O467</f>
        <v>štátny rozpočet</v>
      </c>
      <c r="E451" s="123" t="str">
        <f>'Zásobník_Január 2023'!P467</f>
        <v>doplniť z preddefinovaného (vysvetlivky a rady)</v>
      </c>
      <c r="F451" s="121">
        <f>'Zásobník_Január 2023'!R467</f>
        <v>1</v>
      </c>
      <c r="G451" s="121">
        <f>'Zásobník_Január 2023'!U467</f>
        <v>0</v>
      </c>
      <c r="H451" s="122">
        <f>'Zásobník_Január 2023'!AS467</f>
        <v>0</v>
      </c>
      <c r="I451" s="122" t="str">
        <f>'Zásobník_Január 2023'!AT467</f>
        <v>0</v>
      </c>
    </row>
    <row r="452" spans="1:9" ht="63.75" x14ac:dyDescent="0.2">
      <c r="A452" s="120" t="str">
        <f>'Zásobník_Január 2023'!A468</f>
        <v>Lúčnica</v>
      </c>
      <c r="B452" s="124" t="str">
        <f>'Zásobník_Január 2023'!E468</f>
        <v>Dom umenia Piešťany - havarijný stav - výmena sklenenej plochy - havarijný stav</v>
      </c>
      <c r="C452" s="123" t="str">
        <f>'Zásobník_Január 2023'!N468</f>
        <v>01 Investičný zámer</v>
      </c>
      <c r="D452" s="123" t="str">
        <f>'Zásobník_Január 2023'!O468</f>
        <v>Kombinované</v>
      </c>
      <c r="E452" s="123" t="str">
        <f>'Zásobník_Január 2023'!P468</f>
        <v>doplniť z preddefinovaného (vysvetlivky a rady)</v>
      </c>
      <c r="F452" s="121">
        <f>'Zásobník_Január 2023'!R468</f>
        <v>0.84</v>
      </c>
      <c r="G452" s="121">
        <f>'Zásobník_Január 2023'!U468</f>
        <v>0</v>
      </c>
      <c r="H452" s="122">
        <f>'Zásobník_Január 2023'!AS468</f>
        <v>0</v>
      </c>
      <c r="I452" s="122" t="str">
        <f>'Zásobník_Január 2023'!AT468</f>
        <v>0</v>
      </c>
    </row>
    <row r="453" spans="1:9" ht="63.75" x14ac:dyDescent="0.2">
      <c r="A453" s="120" t="str">
        <f>'Zásobník_Január 2023'!A469</f>
        <v>RTVS</v>
      </c>
      <c r="B453" s="124" t="str">
        <f>'Zásobník_Január 2023'!E469</f>
        <v>Rekonštrukcia toaliet v Mlynskej doline</v>
      </c>
      <c r="C453" s="123" t="str">
        <f>'Zásobník_Január 2023'!N469</f>
        <v>01 Investičný zámer</v>
      </c>
      <c r="D453" s="123" t="str">
        <f>'Zásobník_Január 2023'!O469</f>
        <v>vlastné zdroje</v>
      </c>
      <c r="E453" s="123" t="str">
        <f>'Zásobník_Január 2023'!P469</f>
        <v>doplniť z preddefinovaného (vysvetlivky a rady)</v>
      </c>
      <c r="F453" s="121">
        <f>'Zásobník_Január 2023'!R469</f>
        <v>0</v>
      </c>
      <c r="G453" s="121">
        <f>'Zásobník_Január 2023'!U469</f>
        <v>0</v>
      </c>
      <c r="H453" s="122">
        <f>'Zásobník_Január 2023'!AS469</f>
        <v>0</v>
      </c>
      <c r="I453" s="122" t="str">
        <f>'Zásobník_Január 2023'!AT469</f>
        <v>B3</v>
      </c>
    </row>
    <row r="454" spans="1:9" ht="63.75" x14ac:dyDescent="0.2">
      <c r="A454" s="120" t="str">
        <f>'Zásobník_Január 2023'!A470</f>
        <v>MK SR</v>
      </c>
      <c r="B454" s="124" t="str">
        <f>'Zásobník_Január 2023'!E470</f>
        <v>Výmena elektronickej požiarnej signalizácie (EPS)</v>
      </c>
      <c r="C454" s="123" t="str">
        <f>'Zásobník_Január 2023'!N470</f>
        <v>01 Investičný zámer</v>
      </c>
      <c r="D454" s="123" t="str">
        <f>'Zásobník_Január 2023'!O470</f>
        <v>štátny rozpočet</v>
      </c>
      <c r="E454" s="123" t="str">
        <f>'Zásobník_Január 2023'!P470</f>
        <v>doplniť z preddefinovaného (vysvetlivky a rady)</v>
      </c>
      <c r="F454" s="121">
        <f>'Zásobník_Január 2023'!R470</f>
        <v>1</v>
      </c>
      <c r="G454" s="121">
        <f>'Zásobník_Január 2023'!U470</f>
        <v>0</v>
      </c>
      <c r="H454" s="122">
        <f>'Zásobník_Január 2023'!AS470</f>
        <v>0</v>
      </c>
      <c r="I454" s="122" t="str">
        <f>'Zásobník_Január 2023'!AT470</f>
        <v>C7</v>
      </c>
    </row>
    <row r="455" spans="1:9" ht="63.75" x14ac:dyDescent="0.2">
      <c r="A455" s="120" t="str">
        <f>'Zásobník_Január 2023'!A471</f>
        <v>SNM</v>
      </c>
      <c r="B455" s="124" t="str">
        <f>'Zásobník_Január 2023'!E471</f>
        <v>Depozitár-novostavba</v>
      </c>
      <c r="C455" s="123" t="str">
        <f>'Zásobník_Január 2023'!N471</f>
        <v>03 Projektová dokumentácia k dispozícii - pre územné rozhodnutie</v>
      </c>
      <c r="D455" s="123" t="str">
        <f>'Zásobník_Január 2023'!O471</f>
        <v>štátny rozpočet</v>
      </c>
      <c r="E455" s="123" t="str">
        <f>'Zásobník_Január 2023'!P471</f>
        <v>doplniť z preddefinovaného (vysvetlivky a rady)</v>
      </c>
      <c r="F455" s="121">
        <f>'Zásobník_Január 2023'!R471</f>
        <v>0</v>
      </c>
      <c r="G455" s="121">
        <f>'Zásobník_Január 2023'!U471</f>
        <v>0</v>
      </c>
      <c r="H455" s="122">
        <f>'Zásobník_Január 2023'!AS471</f>
        <v>1</v>
      </c>
      <c r="I455" s="122" t="str">
        <f>'Zásobník_Január 2023'!AT471</f>
        <v>A2</v>
      </c>
    </row>
    <row r="456" spans="1:9" ht="63.75" x14ac:dyDescent="0.2">
      <c r="A456" s="120" t="str">
        <f>'Zásobník_Január 2023'!A472</f>
        <v>ŠDKE</v>
      </c>
      <c r="B456" s="124" t="str">
        <f>'Zásobník_Január 2023'!E472</f>
        <v>Objekt riaditeľstva a skúšobní - horúcovodný kolektor /Havarijný stav/</v>
      </c>
      <c r="C456" s="123" t="str">
        <f>'Zásobník_Január 2023'!N472</f>
        <v>05 Projektová dokumentácia k dispozícii - pre realizáciu stavby</v>
      </c>
      <c r="D456" s="123" t="str">
        <f>'Zásobník_Január 2023'!O472</f>
        <v>Štátny rozpočet</v>
      </c>
      <c r="E456" s="123" t="str">
        <f>'Zásobník_Január 2023'!P472</f>
        <v>doplniť z preddefinovaného (vysvetlivky a rady)</v>
      </c>
      <c r="F456" s="121">
        <f>'Zásobník_Január 2023'!R472</f>
        <v>1</v>
      </c>
      <c r="G456" s="121">
        <f>'Zásobník_Január 2023'!U472</f>
        <v>0</v>
      </c>
      <c r="H456" s="122">
        <f>'Zásobník_Január 2023'!AS472</f>
        <v>0</v>
      </c>
      <c r="I456" s="122" t="str">
        <f>'Zásobník_Január 2023'!AT472</f>
        <v>0</v>
      </c>
    </row>
    <row r="457" spans="1:9" ht="63.75" x14ac:dyDescent="0.2">
      <c r="A457" s="120" t="str">
        <f>'Zásobník_Január 2023'!A473</f>
        <v>ŠVK BB</v>
      </c>
      <c r="B457" s="124" t="str">
        <f>'Zásobník_Január 2023'!E473</f>
        <v>Modernizácia audiovizuálneho pracoviska.</v>
      </c>
      <c r="C457" s="123" t="str">
        <f>'Zásobník_Január 2023'!N473</f>
        <v>01 Investičný zámer</v>
      </c>
      <c r="D457" s="123" t="str">
        <f>'Zásobník_Január 2023'!O473</f>
        <v>štátny rozpočet</v>
      </c>
      <c r="E457" s="123" t="str">
        <f>'Zásobník_Január 2023'!P473</f>
        <v>doplniť z preddefinovaného (vysvetlivky a rady)</v>
      </c>
      <c r="F457" s="121">
        <f>'Zásobník_Január 2023'!R473</f>
        <v>1</v>
      </c>
      <c r="G457" s="121">
        <f>'Zásobník_Január 2023'!U473</f>
        <v>0</v>
      </c>
      <c r="H457" s="122">
        <f>'Zásobník_Január 2023'!AS473</f>
        <v>0</v>
      </c>
      <c r="I457" s="122" t="str">
        <f>'Zásobník_Január 2023'!AT473</f>
        <v>D3</v>
      </c>
    </row>
    <row r="458" spans="1:9" ht="63.75" x14ac:dyDescent="0.2">
      <c r="A458" s="120" t="str">
        <f>'Zásobník_Január 2023'!A474</f>
        <v>TASR</v>
      </c>
      <c r="B458" s="124" t="str">
        <f>'Zásobník_Január 2023'!E474</f>
        <v>Projekt kybernetickej bezpečnosti</v>
      </c>
      <c r="C458" s="123" t="str">
        <f>'Zásobník_Január 2023'!N474</f>
        <v>01 Investičný zámer</v>
      </c>
      <c r="D458" s="123" t="str">
        <f>'Zásobník_Január 2023'!O474</f>
        <v>štátny rozpočet</v>
      </c>
      <c r="E458" s="123" t="str">
        <f>'Zásobník_Január 2023'!P474</f>
        <v>doplniť z preddefinovaného (vysvetlivky a rady)</v>
      </c>
      <c r="F458" s="121">
        <f>'Zásobník_Január 2023'!R474</f>
        <v>1</v>
      </c>
      <c r="G458" s="121">
        <f>'Zásobník_Január 2023'!U474</f>
        <v>0</v>
      </c>
      <c r="H458" s="122">
        <f>'Zásobník_Január 2023'!AS474</f>
        <v>0</v>
      </c>
      <c r="I458" s="122" t="str">
        <f>'Zásobník_Január 2023'!AT474</f>
        <v>D2</v>
      </c>
    </row>
    <row r="459" spans="1:9" ht="63.75" x14ac:dyDescent="0.2">
      <c r="A459" s="120" t="str">
        <f>'Zásobník_Január 2023'!A475</f>
        <v>SNM</v>
      </c>
      <c r="B459" s="124" t="str">
        <f>'Zásobník_Január 2023'!E475</f>
        <v>Rozšírenie EZS, monitorovací kamerový systém a rozšírenie nedostatočnej kpoacity siete IT</v>
      </c>
      <c r="C459" s="123" t="str">
        <f>'Zásobník_Január 2023'!N475</f>
        <v>01 Investičný zámer</v>
      </c>
      <c r="D459" s="123" t="str">
        <f>'Zásobník_Január 2023'!O475</f>
        <v>štátny rozpočet</v>
      </c>
      <c r="E459" s="123" t="str">
        <f>'Zásobník_Január 2023'!P475</f>
        <v>doplniť z preddefinovaného (vysvetlivky a rady)</v>
      </c>
      <c r="F459" s="121">
        <f>'Zásobník_Január 2023'!R475</f>
        <v>1</v>
      </c>
      <c r="G459" s="121">
        <f>'Zásobník_Január 2023'!U475</f>
        <v>0</v>
      </c>
      <c r="H459" s="122">
        <f>'Zásobník_Január 2023'!AS475</f>
        <v>0</v>
      </c>
      <c r="I459" s="122" t="str">
        <f>'Zásobník_Január 2023'!AT475</f>
        <v>C7</v>
      </c>
    </row>
    <row r="460" spans="1:9" ht="63.75" x14ac:dyDescent="0.2">
      <c r="A460" s="120" t="str">
        <f>'Zásobník_Január 2023'!A476</f>
        <v>STM</v>
      </c>
      <c r="B460" s="124" t="str">
        <f>'Zásobník_Január 2023'!E476</f>
        <v>Výstavba prestrešenia veľkorozmerných exponátov v Múzeu letectva Košice, "Galéria II"</v>
      </c>
      <c r="C460" s="123" t="str">
        <f>'Zásobník_Január 2023'!N476</f>
        <v>05 Projektová dokumentácia k dispozícii - pre realizáciu stavby</v>
      </c>
      <c r="D460" s="123" t="str">
        <f>'Zásobník_Január 2023'!O476</f>
        <v>štátny rozpočet</v>
      </c>
      <c r="E460" s="123" t="str">
        <f>'Zásobník_Január 2023'!P476</f>
        <v>doplniť z preddefinovaného (vysvetlivky a rady)</v>
      </c>
      <c r="F460" s="121">
        <f>'Zásobník_Január 2023'!R476</f>
        <v>1</v>
      </c>
      <c r="G460" s="121">
        <f>'Zásobník_Január 2023'!U476</f>
        <v>0</v>
      </c>
      <c r="H460" s="122">
        <f>'Zásobník_Január 2023'!AS476</f>
        <v>1</v>
      </c>
      <c r="I460" s="122" t="str">
        <f>'Zásobník_Január 2023'!AT476</f>
        <v>A2</v>
      </c>
    </row>
    <row r="461" spans="1:9" ht="63.75" x14ac:dyDescent="0.2">
      <c r="A461" s="120" t="str">
        <f>'Zásobník_Január 2023'!A477</f>
        <v>STM</v>
      </c>
      <c r="B461" s="124" t="str">
        <f>'Zásobník_Január 2023'!E477</f>
        <v xml:space="preserve">Kúpa budovy Centrálneho depozitára </v>
      </c>
      <c r="C461" s="123" t="str">
        <f>'Zásobník_Január 2023'!N477</f>
        <v>01 Investičný zámer</v>
      </c>
      <c r="D461" s="123" t="str">
        <f>'Zásobník_Január 2023'!O477</f>
        <v>štátny rozpočet</v>
      </c>
      <c r="E461" s="123" t="str">
        <f>'Zásobník_Január 2023'!P477</f>
        <v>doplniť z preddefinovaného (vysvetlivky a rady)</v>
      </c>
      <c r="F461" s="121">
        <f>'Zásobník_Január 2023'!R477</f>
        <v>1</v>
      </c>
      <c r="G461" s="121">
        <f>'Zásobník_Január 2023'!U477</f>
        <v>0</v>
      </c>
      <c r="H461" s="122">
        <f>'Zásobník_Január 2023'!AS477</f>
        <v>1</v>
      </c>
      <c r="I461" s="122" t="str">
        <f>'Zásobník_Január 2023'!AT477</f>
        <v>A1</v>
      </c>
    </row>
    <row r="462" spans="1:9" ht="63.75" x14ac:dyDescent="0.2">
      <c r="A462" s="120" t="str">
        <f>'Zásobník_Január 2023'!A478</f>
        <v>ŠDKE</v>
      </c>
      <c r="B462" s="124" t="str">
        <f>'Zásobník_Január 2023'!E478</f>
        <v>Revízna šachta teplovodného kolektora - výmena technického vybavenia /Havarijný stav/</v>
      </c>
      <c r="C462" s="123" t="str">
        <f>'Zásobník_Január 2023'!N478</f>
        <v>01 Investičný zámer</v>
      </c>
      <c r="D462" s="123" t="str">
        <f>'Zásobník_Január 2023'!O478</f>
        <v>štátny rozpočet</v>
      </c>
      <c r="E462" s="123" t="str">
        <f>'Zásobník_Január 2023'!P478</f>
        <v>doplniť z preddefinovaného (vysvetlivky a rady)</v>
      </c>
      <c r="F462" s="121">
        <f>'Zásobník_Január 2023'!R478</f>
        <v>1</v>
      </c>
      <c r="G462" s="121">
        <f>'Zásobník_Január 2023'!U478</f>
        <v>0</v>
      </c>
      <c r="H462" s="122">
        <f>'Zásobník_Január 2023'!AS478</f>
        <v>0</v>
      </c>
      <c r="I462" s="122" t="str">
        <f>'Zásobník_Január 2023'!AT478</f>
        <v>0</v>
      </c>
    </row>
    <row r="463" spans="1:9" ht="63.75" x14ac:dyDescent="0.2">
      <c r="A463" s="120" t="str">
        <f>'Zásobník_Január 2023'!A479</f>
        <v>SF</v>
      </c>
      <c r="B463" s="124" t="str">
        <f>'Zásobník_Január 2023'!E479</f>
        <v>Zakúpenie osobného motorového vozidla, 2ks</v>
      </c>
      <c r="C463" s="123" t="str">
        <f>'Zásobník_Január 2023'!N479</f>
        <v>01 Investičný zámer</v>
      </c>
      <c r="D463" s="123" t="str">
        <f>'Zásobník_Január 2023'!O479</f>
        <v>štátny rozpočet</v>
      </c>
      <c r="E463" s="123" t="str">
        <f>'Zásobník_Január 2023'!P479</f>
        <v>doplniť z preddefinovaného (vysvetlivky a rady)</v>
      </c>
      <c r="F463" s="121">
        <f>'Zásobník_Január 2023'!R479</f>
        <v>1</v>
      </c>
      <c r="G463" s="121">
        <f>'Zásobník_Január 2023'!U479</f>
        <v>0</v>
      </c>
      <c r="H463" s="122">
        <f>'Zásobník_Január 2023'!AS479</f>
        <v>0</v>
      </c>
      <c r="I463" s="122" t="str">
        <f>'Zásobník_Január 2023'!AT479</f>
        <v>C90</v>
      </c>
    </row>
    <row r="464" spans="1:9" ht="63.75" x14ac:dyDescent="0.2">
      <c r="A464" s="120" t="str">
        <f>'Zásobník_Január 2023'!A480</f>
        <v>RTVS</v>
      </c>
      <c r="B464" s="124" t="str">
        <f>'Zásobník_Január 2023'!E480</f>
        <v>Nákup bezpečnostného kamerového systému pre televízne regionálne štúdio v Košiciach</v>
      </c>
      <c r="C464" s="123" t="str">
        <f>'Zásobník_Január 2023'!N480</f>
        <v>01 Investičný zámer</v>
      </c>
      <c r="D464" s="123" t="str">
        <f>'Zásobník_Január 2023'!O480</f>
        <v>vlastné zdroje</v>
      </c>
      <c r="E464" s="123" t="str">
        <f>'Zásobník_Január 2023'!P480</f>
        <v>doplniť z preddefinovaného (vysvetlivky a rady)</v>
      </c>
      <c r="F464" s="121">
        <f>'Zásobník_Január 2023'!R480</f>
        <v>0</v>
      </c>
      <c r="G464" s="121">
        <f>'Zásobník_Január 2023'!U480</f>
        <v>0</v>
      </c>
      <c r="H464" s="122">
        <f>'Zásobník_Január 2023'!AS480</f>
        <v>0</v>
      </c>
      <c r="I464" s="122" t="str">
        <f>'Zásobník_Január 2023'!AT480</f>
        <v>C7</v>
      </c>
    </row>
    <row r="465" spans="1:9" ht="63.75" x14ac:dyDescent="0.2">
      <c r="A465" s="120" t="str">
        <f>'Zásobník_Január 2023'!A481</f>
        <v xml:space="preserve">ŠO </v>
      </c>
      <c r="B465" s="124" t="str">
        <f>'Zásobník_Január 2023'!E481</f>
        <v>Svetelné zariadenia</v>
      </c>
      <c r="C465" s="123" t="str">
        <f>'Zásobník_Január 2023'!N481</f>
        <v>08 Realizované</v>
      </c>
      <c r="D465" s="123" t="str">
        <f>'Zásobník_Január 2023'!O481</f>
        <v>kombinované</v>
      </c>
      <c r="E465" s="123" t="str">
        <f>'Zásobník_Január 2023'!P481</f>
        <v>doplniť z preddefinovaného (vysvetlivky a rady)</v>
      </c>
      <c r="F465" s="121">
        <f>'Zásobník_Január 2023'!R481</f>
        <v>0.97</v>
      </c>
      <c r="G465" s="121">
        <f>'Zásobník_Január 2023'!U481</f>
        <v>39989</v>
      </c>
      <c r="H465" s="122">
        <f>'Zásobník_Január 2023'!AS481</f>
        <v>0</v>
      </c>
      <c r="I465" s="122" t="str">
        <f>'Zásobník_Január 2023'!AT481</f>
        <v>C2</v>
      </c>
    </row>
    <row r="466" spans="1:9" ht="63.75" x14ac:dyDescent="0.2">
      <c r="A466" s="120" t="str">
        <f>'Zásobník_Január 2023'!A482</f>
        <v xml:space="preserve">ŠO </v>
      </c>
      <c r="B466" s="124" t="str">
        <f>'Zásobník_Január 2023'!E482</f>
        <v>Javiskové zdvíhacie zariadenia</v>
      </c>
      <c r="C466" s="123" t="str">
        <f>'Zásobník_Január 2023'!N482</f>
        <v>01 Investičný zámer</v>
      </c>
      <c r="D466" s="123" t="str">
        <f>'Zásobník_Január 2023'!O482</f>
        <v>štátny rozpočet</v>
      </c>
      <c r="E466" s="123" t="str">
        <f>'Zásobník_Január 2023'!P482</f>
        <v>doplniť z preddefinovaného (vysvetlivky a rady)</v>
      </c>
      <c r="F466" s="121">
        <f>'Zásobník_Január 2023'!R482</f>
        <v>1</v>
      </c>
      <c r="G466" s="121">
        <f>'Zásobník_Január 2023'!U482</f>
        <v>0</v>
      </c>
      <c r="H466" s="122">
        <f>'Zásobník_Január 2023'!AS482</f>
        <v>0</v>
      </c>
      <c r="I466" s="122" t="str">
        <f>'Zásobník_Január 2023'!AT482</f>
        <v>C1</v>
      </c>
    </row>
    <row r="467" spans="1:9" ht="63.75" x14ac:dyDescent="0.2">
      <c r="A467" s="120" t="str">
        <f>'Zásobník_Január 2023'!A483</f>
        <v>SCD</v>
      </c>
      <c r="B467" s="124" t="str">
        <f>'Zásobník_Január 2023'!E483</f>
        <v>Akvizícia zbierkových predmetov Slovenského múza dizajnu SCD</v>
      </c>
      <c r="C467" s="123" t="str">
        <f>'Zásobník_Január 2023'!N483</f>
        <v>01 Investičný zámer</v>
      </c>
      <c r="D467" s="123" t="str">
        <f>'Zásobník_Január 2023'!O483</f>
        <v>štátny rozpočet</v>
      </c>
      <c r="E467" s="123" t="str">
        <f>'Zásobník_Január 2023'!P483</f>
        <v>doplniť z preddefinovaného (vysvetlivky a rady)</v>
      </c>
      <c r="F467" s="121">
        <f>'Zásobník_Január 2023'!R483</f>
        <v>1</v>
      </c>
      <c r="G467" s="121">
        <f>'Zásobník_Január 2023'!U483</f>
        <v>0</v>
      </c>
      <c r="H467" s="122">
        <f>'Zásobník_Január 2023'!AS483</f>
        <v>0</v>
      </c>
      <c r="I467" s="122" t="str">
        <f>'Zásobník_Január 2023'!AT483</f>
        <v>E3</v>
      </c>
    </row>
    <row r="468" spans="1:9" ht="63.75" x14ac:dyDescent="0.2">
      <c r="A468" s="120" t="str">
        <f>'Zásobník_Január 2023'!A484</f>
        <v>SNM</v>
      </c>
      <c r="B468" s="124" t="str">
        <f>'Zásobník_Január 2023'!E484</f>
        <v>Rekonštrukcia Spišského hradu, Románsky palác a západné paláce, II. etapa</v>
      </c>
      <c r="C468" s="123" t="str">
        <f>'Zásobník_Január 2023'!N484</f>
        <v>07 V realizácii</v>
      </c>
      <c r="D468" s="123" t="str">
        <f>'Zásobník_Január 2023'!O484</f>
        <v>štátny rozpočet</v>
      </c>
      <c r="E468" s="123" t="str">
        <f>'Zásobník_Január 2023'!P484</f>
        <v>doplniť z preddefinovaného (vysvetlivky a rady)</v>
      </c>
      <c r="F468" s="121">
        <f>'Zásobník_Január 2023'!R484</f>
        <v>1</v>
      </c>
      <c r="G468" s="121">
        <f>'Zásobník_Január 2023'!U484</f>
        <v>0</v>
      </c>
      <c r="H468" s="122">
        <f>'Zásobník_Január 2023'!AS484</f>
        <v>1</v>
      </c>
      <c r="I468" s="122" t="str">
        <f>'Zásobník_Január 2023'!AT484</f>
        <v>B1</v>
      </c>
    </row>
    <row r="469" spans="1:9" ht="63.75" x14ac:dyDescent="0.2">
      <c r="A469" s="120" t="str">
        <f>'Zásobník_Január 2023'!A485</f>
        <v>SNM</v>
      </c>
      <c r="B469" s="124" t="str">
        <f>'Zásobník_Január 2023'!E485</f>
        <v>Konzervovanie a reštaurovanie zbierkových predmetov</v>
      </c>
      <c r="C469" s="123" t="str">
        <f>'Zásobník_Január 2023'!N485</f>
        <v>01 Investičný zámer</v>
      </c>
      <c r="D469" s="123" t="str">
        <f>'Zásobník_Január 2023'!O485</f>
        <v>štátny rozpočet</v>
      </c>
      <c r="E469" s="123" t="str">
        <f>'Zásobník_Január 2023'!P485</f>
        <v>doplniť z preddefinovaného (vysvetlivky a rady)</v>
      </c>
      <c r="F469" s="121">
        <f>'Zásobník_Január 2023'!R485</f>
        <v>1</v>
      </c>
      <c r="G469" s="121">
        <f>'Zásobník_Január 2023'!U485</f>
        <v>0</v>
      </c>
      <c r="H469" s="122">
        <f>'Zásobník_Január 2023'!AS485</f>
        <v>0</v>
      </c>
      <c r="I469" s="122" t="str">
        <f>'Zásobník_Január 2023'!AT485</f>
        <v>C91</v>
      </c>
    </row>
    <row r="470" spans="1:9" ht="63.75" x14ac:dyDescent="0.2">
      <c r="A470" s="120" t="str">
        <f>'Zásobník_Január 2023'!A486</f>
        <v>MK SR</v>
      </c>
      <c r="B470" s="124" t="str">
        <f>'Zásobník_Január 2023'!E486</f>
        <v>Manažment údajov Ministerstva kultúry Slovenskej republiky</v>
      </c>
      <c r="C470" s="123" t="str">
        <f>'Zásobník_Január 2023'!N486</f>
        <v>07 V realizácii</v>
      </c>
      <c r="D470" s="123" t="str">
        <f>'Zásobník_Január 2023'!O486</f>
        <v>zahraničné fondy</v>
      </c>
      <c r="E470" s="123" t="str">
        <f>'Zásobník_Január 2023'!P486</f>
        <v>doplniť z preddefinovaného (vysvetlivky a rady)</v>
      </c>
      <c r="F470" s="121">
        <f>'Zásobník_Január 2023'!R486</f>
        <v>0</v>
      </c>
      <c r="G470" s="121">
        <f>'Zásobník_Január 2023'!U486</f>
        <v>0</v>
      </c>
      <c r="H470" s="122">
        <f>'Zásobník_Január 2023'!AS486</f>
        <v>0</v>
      </c>
      <c r="I470" s="122" t="str">
        <f>'Zásobník_Január 2023'!AT486</f>
        <v>D2</v>
      </c>
    </row>
    <row r="471" spans="1:9" ht="63.75" x14ac:dyDescent="0.2">
      <c r="A471" s="120" t="str">
        <f>'Zásobník_Január 2023'!A487</f>
        <v>SNM</v>
      </c>
      <c r="B471" s="124" t="str">
        <f>'Zásobník_Január 2023'!E487</f>
        <v xml:space="preserve">Rozšírenie zbierkových predmetov Múzea Bojnice </v>
      </c>
      <c r="C471" s="123" t="str">
        <f>'Zásobník_Január 2023'!N487</f>
        <v>07 v realizácii</v>
      </c>
      <c r="D471" s="123" t="str">
        <f>'Zásobník_Január 2023'!O487</f>
        <v>štátny rozpočet</v>
      </c>
      <c r="E471" s="123" t="str">
        <f>'Zásobník_Január 2023'!P487</f>
        <v>doplniť z preddefinovaného (vysvetlivky a rady)</v>
      </c>
      <c r="F471" s="121">
        <f>'Zásobník_Január 2023'!R487</f>
        <v>1</v>
      </c>
      <c r="G471" s="121">
        <f>'Zásobník_Január 2023'!U487</f>
        <v>0</v>
      </c>
      <c r="H471" s="122">
        <f>'Zásobník_Január 2023'!AS487</f>
        <v>0</v>
      </c>
      <c r="I471" s="122" t="str">
        <f>'Zásobník_Január 2023'!AT487</f>
        <v>E3</v>
      </c>
    </row>
    <row r="472" spans="1:9" ht="63.75" x14ac:dyDescent="0.2">
      <c r="A472" s="120" t="str">
        <f>'Zásobník_Január 2023'!A488</f>
        <v>SNG</v>
      </c>
      <c r="B472" s="124" t="str">
        <f>'Zásobník_Január 2023'!E488</f>
        <v>Inštitút pre výskum a ochranu hnuteľného kultúrneho dedičstva</v>
      </c>
      <c r="C472" s="123" t="str">
        <f>'Zásobník_Január 2023'!N488</f>
        <v>01 Investičný zámer</v>
      </c>
      <c r="D472" s="123" t="str">
        <f>'Zásobník_Január 2023'!O488</f>
        <v>štátny rozpočet</v>
      </c>
      <c r="E472" s="123" t="str">
        <f>'Zásobník_Január 2023'!P488</f>
        <v>doplniť z preddefinovaného (vysvetlivky a rady)</v>
      </c>
      <c r="F472" s="121">
        <f>'Zásobník_Január 2023'!R488</f>
        <v>1</v>
      </c>
      <c r="G472" s="121">
        <f>'Zásobník_Január 2023'!U488</f>
        <v>0</v>
      </c>
      <c r="H472" s="122">
        <f>'Zásobník_Január 2023'!AS488</f>
        <v>0</v>
      </c>
      <c r="I472" s="122" t="str">
        <f>'Zásobník_Január 2023'!AT488</f>
        <v>G</v>
      </c>
    </row>
    <row r="473" spans="1:9" ht="63.75" x14ac:dyDescent="0.2">
      <c r="A473" s="120" t="str">
        <f>'Zásobník_Január 2023'!A489</f>
        <v>MK SR</v>
      </c>
      <c r="B473" s="124" t="str">
        <f>'Zásobník_Január 2023'!E489</f>
        <v xml:space="preserve">Akreditačný fond </v>
      </c>
      <c r="C473" s="123" t="str">
        <f>'Zásobník_Január 2023'!N489</f>
        <v>01 Investičný zámer</v>
      </c>
      <c r="D473" s="123" t="str">
        <f>'Zásobník_Január 2023'!O489</f>
        <v>štátny rozpočet</v>
      </c>
      <c r="E473" s="123" t="str">
        <f>'Zásobník_Január 2023'!P489</f>
        <v>doplniť z preddefinovaného (vysvetlivky a rady)</v>
      </c>
      <c r="F473" s="121">
        <f>'Zásobník_Január 2023'!R489</f>
        <v>1</v>
      </c>
      <c r="G473" s="121">
        <f>'Zásobník_Január 2023'!U489</f>
        <v>0</v>
      </c>
      <c r="H473" s="122">
        <f>'Zásobník_Január 2023'!AS489</f>
        <v>1</v>
      </c>
      <c r="I473" s="122" t="str">
        <f>'Zásobník_Január 2023'!AT489</f>
        <v>G</v>
      </c>
    </row>
    <row r="474" spans="1:9" ht="63.75" x14ac:dyDescent="0.2">
      <c r="A474" s="120" t="str">
        <f>'Zásobník_Január 2023'!A490</f>
        <v>SNM</v>
      </c>
      <c r="B474" s="124" t="str">
        <f>'Zásobník_Január 2023'!E490</f>
        <v>Konáre koreňov  (prezentácia mladých rusínskych umelcov - vizuálneho, aj hudobného umenia)</v>
      </c>
      <c r="C474" s="123" t="str">
        <f>'Zásobník_Január 2023'!N490</f>
        <v>01 Investičný zámer</v>
      </c>
      <c r="D474" s="123" t="str">
        <f>'Zásobník_Január 2023'!O490</f>
        <v>štátny rozpočet</v>
      </c>
      <c r="E474" s="123" t="str">
        <f>'Zásobník_Január 2023'!P490</f>
        <v>doplniť z preddefinovaného (vysvetlivky a rady)</v>
      </c>
      <c r="F474" s="121">
        <f>'Zásobník_Január 2023'!R490</f>
        <v>1</v>
      </c>
      <c r="G474" s="121">
        <f>'Zásobník_Január 2023'!U490</f>
        <v>0</v>
      </c>
      <c r="H474" s="122">
        <f>'Zásobník_Január 2023'!AS490</f>
        <v>0</v>
      </c>
      <c r="I474" s="122" t="str">
        <f>'Zásobník_Január 2023'!AT490</f>
        <v>F2</v>
      </c>
    </row>
    <row r="475" spans="1:9" ht="63.75" x14ac:dyDescent="0.2">
      <c r="A475" s="120" t="str">
        <f>'Zásobník_Január 2023'!A491</f>
        <v>DÚ</v>
      </c>
      <c r="B475" s="124" t="str">
        <f>'Zásobník_Január 2023'!E491</f>
        <v>Technické zhodnotenie IS THEATRE.SK</v>
      </c>
      <c r="C475" s="123" t="str">
        <f>'Zásobník_Január 2023'!N491</f>
        <v>08 Realizované</v>
      </c>
      <c r="D475" s="123" t="str">
        <f>'Zásobník_Január 2023'!O491</f>
        <v>štátny rozpočet</v>
      </c>
      <c r="E475" s="123" t="str">
        <f>'Zásobník_Január 2023'!P491</f>
        <v>doplniť z preddefinovaného (vysvetlivky a rady)</v>
      </c>
      <c r="F475" s="121">
        <f>'Zásobník_Január 2023'!R491</f>
        <v>1</v>
      </c>
      <c r="G475" s="121">
        <f>'Zásobník_Január 2023'!U491</f>
        <v>7500</v>
      </c>
      <c r="H475" s="122">
        <f>'Zásobník_Január 2023'!AS491</f>
        <v>0</v>
      </c>
      <c r="I475" s="122" t="str">
        <f>'Zásobník_Január 2023'!AT491</f>
        <v>D2</v>
      </c>
    </row>
    <row r="476" spans="1:9" ht="63.75" x14ac:dyDescent="0.2">
      <c r="A476" s="120" t="str">
        <f>'Zásobník_Január 2023'!A492</f>
        <v>DÚ</v>
      </c>
      <c r="B476" s="124" t="str">
        <f>'Zásobník_Január 2023'!E492</f>
        <v>Vývoj evidencií v IS THEATRE.SK</v>
      </c>
      <c r="C476" s="123" t="str">
        <f>'Zásobník_Január 2023'!N492</f>
        <v>07 V realizácii</v>
      </c>
      <c r="D476" s="123" t="str">
        <f>'Zásobník_Január 2023'!O492</f>
        <v>štátny rozpočet</v>
      </c>
      <c r="E476" s="123" t="str">
        <f>'Zásobník_Január 2023'!P492</f>
        <v>doplniť z preddefinovaného (vysvetlivky a rady)</v>
      </c>
      <c r="F476" s="121">
        <f>'Zásobník_Január 2023'!R492</f>
        <v>1</v>
      </c>
      <c r="G476" s="121">
        <f>'Zásobník_Január 2023'!U492</f>
        <v>0</v>
      </c>
      <c r="H476" s="122">
        <f>'Zásobník_Január 2023'!AS492</f>
        <v>0</v>
      </c>
      <c r="I476" s="122" t="str">
        <f>'Zásobník_Január 2023'!AT492</f>
        <v>D2</v>
      </c>
    </row>
    <row r="477" spans="1:9" ht="63.75" x14ac:dyDescent="0.2">
      <c r="A477" s="120" t="str">
        <f>'Zásobník_Január 2023'!A493</f>
        <v>SNM</v>
      </c>
      <c r="B477" s="124" t="str">
        <f>'Zásobník_Január 2023'!E493</f>
        <v>Oprava Pohrebnej kaplnky Palfiovcov na hrade Červený Kameň</v>
      </c>
      <c r="C477" s="123" t="str">
        <f>'Zásobník_Január 2023'!N493</f>
        <v>05 Projektová dokumentácia k dispozícii - pre realizáciu stavby</v>
      </c>
      <c r="D477" s="123" t="str">
        <f>'Zásobník_Január 2023'!O493</f>
        <v>štátny rozpočet</v>
      </c>
      <c r="E477" s="123" t="str">
        <f>'Zásobník_Január 2023'!P493</f>
        <v>doplniť z preddefinovaného (vysvetlivky a rady)</v>
      </c>
      <c r="F477" s="121">
        <f>'Zásobník_Január 2023'!R493</f>
        <v>1</v>
      </c>
      <c r="G477" s="121">
        <f>'Zásobník_Január 2023'!U493</f>
        <v>0</v>
      </c>
      <c r="H477" s="122">
        <f>'Zásobník_Január 2023'!AS493</f>
        <v>0</v>
      </c>
      <c r="I477" s="122" t="str">
        <f>'Zásobník_Január 2023'!AT493</f>
        <v>B3</v>
      </c>
    </row>
    <row r="478" spans="1:9" ht="63.75" x14ac:dyDescent="0.2">
      <c r="A478" s="120" t="str">
        <f>'Zásobník_Január 2023'!A494</f>
        <v>ŠDKE</v>
      </c>
      <c r="B478" s="124" t="str">
        <f>'Zásobník_Január 2023'!E494</f>
        <v>Objekt historickej budovy divadla - obnova scénického osvetlenia</v>
      </c>
      <c r="C478" s="123" t="str">
        <f>'Zásobník_Január 2023'!N494</f>
        <v>01 Investičný zámer</v>
      </c>
      <c r="D478" s="123" t="str">
        <f>'Zásobník_Január 2023'!O494</f>
        <v>štátny rozpočet</v>
      </c>
      <c r="E478" s="123" t="str">
        <f>'Zásobník_Január 2023'!P494</f>
        <v>doplniť z preddefinovaného (vysvetlivky a rady)</v>
      </c>
      <c r="F478" s="121">
        <f>'Zásobník_Január 2023'!R494</f>
        <v>1</v>
      </c>
      <c r="G478" s="121">
        <f>'Zásobník_Január 2023'!U494</f>
        <v>0</v>
      </c>
      <c r="H478" s="122">
        <f>'Zásobník_Január 2023'!AS494</f>
        <v>0</v>
      </c>
      <c r="I478" s="122" t="str">
        <f>'Zásobník_Január 2023'!AT494</f>
        <v>C2</v>
      </c>
    </row>
    <row r="479" spans="1:9" ht="63.75" x14ac:dyDescent="0.2">
      <c r="A479" s="120" t="str">
        <f>'Zásobník_Január 2023'!A495</f>
        <v>SNM</v>
      </c>
      <c r="B479" s="124" t="str">
        <f>'Zásobník_Január 2023'!E495</f>
        <v>Oprava Strechy hradu Červený Kameň</v>
      </c>
      <c r="C479" s="123" t="str">
        <f>'Zásobník_Január 2023'!N495</f>
        <v>01 Investičný zámer</v>
      </c>
      <c r="D479" s="123" t="str">
        <f>'Zásobník_Január 2023'!O495</f>
        <v>štátny rozpočet</v>
      </c>
      <c r="E479" s="123" t="str">
        <f>'Zásobník_Január 2023'!P495</f>
        <v>doplniť z preddefinovaného (vysvetlivky a rady)</v>
      </c>
      <c r="F479" s="121">
        <f>'Zásobník_Január 2023'!R495</f>
        <v>1</v>
      </c>
      <c r="G479" s="121">
        <f>'Zásobník_Január 2023'!U495</f>
        <v>0</v>
      </c>
      <c r="H479" s="122">
        <f>'Zásobník_Január 2023'!AS495</f>
        <v>0</v>
      </c>
      <c r="I479" s="122" t="str">
        <f>'Zásobník_Január 2023'!AT495</f>
        <v>B1</v>
      </c>
    </row>
    <row r="480" spans="1:9" ht="63.75" x14ac:dyDescent="0.2">
      <c r="A480" s="120" t="str">
        <f>'Zásobník_Január 2023'!A496</f>
        <v>SNM</v>
      </c>
      <c r="B480" s="124" t="str">
        <f>'Zásobník_Január 2023'!E496</f>
        <v xml:space="preserve">Park (dosadba, jazerá-vodný systém, 
osvetlenie, oplotenie, rozárium)
</v>
      </c>
      <c r="C480" s="123" t="str">
        <f>'Zásobník_Január 2023'!N496</f>
        <v>04 Projektová dokumentácia k dispozícii - pre stavebné povolenie</v>
      </c>
      <c r="D480" s="123" t="str">
        <f>'Zásobník_Január 2023'!O496</f>
        <v>štátny rozpočet</v>
      </c>
      <c r="E480" s="123" t="str">
        <f>'Zásobník_Január 2023'!P496</f>
        <v>doplniť z preddefinovaného (vysvetlivky a rady)</v>
      </c>
      <c r="F480" s="121">
        <f>'Zásobník_Január 2023'!R496</f>
        <v>0</v>
      </c>
      <c r="G480" s="121">
        <f>'Zásobník_Január 2023'!U496</f>
        <v>0</v>
      </c>
      <c r="H480" s="122">
        <f>'Zásobník_Január 2023'!AS496</f>
        <v>1</v>
      </c>
      <c r="I480" s="122" t="str">
        <f>'Zásobník_Január 2023'!AT496</f>
        <v>B5</v>
      </c>
    </row>
    <row r="481" spans="1:9" ht="63.75" x14ac:dyDescent="0.2">
      <c r="A481" s="120" t="str">
        <f>'Zásobník_Január 2023'!A497</f>
        <v>SNM</v>
      </c>
      <c r="B481" s="124" t="str">
        <f>'Zásobník_Január 2023'!E497</f>
        <v>Zázrak prírody - Klenoty Zeme</v>
      </c>
      <c r="C481" s="123" t="str">
        <f>'Zásobník_Január 2023'!N497</f>
        <v>01 Investičný zámer</v>
      </c>
      <c r="D481" s="123" t="str">
        <f>'Zásobník_Január 2023'!O497</f>
        <v>štátny rozpočet</v>
      </c>
      <c r="E481" s="123" t="str">
        <f>'Zásobník_Január 2023'!P497</f>
        <v>doplniť z preddefinovaného (vysvetlivky a rady)</v>
      </c>
      <c r="F481" s="121">
        <f>'Zásobník_Január 2023'!R497</f>
        <v>1</v>
      </c>
      <c r="G481" s="121">
        <f>'Zásobník_Január 2023'!U497</f>
        <v>0</v>
      </c>
      <c r="H481" s="122">
        <f>'Zásobník_Január 2023'!AS497</f>
        <v>0</v>
      </c>
      <c r="I481" s="122" t="str">
        <f>'Zásobník_Január 2023'!AT497</f>
        <v>F2</v>
      </c>
    </row>
    <row r="482" spans="1:9" ht="76.5" x14ac:dyDescent="0.2">
      <c r="A482" s="120" t="str">
        <f>'Zásobník_Január 2023'!A498</f>
        <v>SNK</v>
      </c>
      <c r="B482" s="124" t="str">
        <f>'Zásobník_Január 2023'!E498</f>
        <v>IZ –  Rozšírenie úložných kapacít SNK na uchovávanie písomného kultúrneho dedičstva prestavbou objektu č. 1 v   detašovanom pracovisku SNK vo Vrútkach na depozity,  IA č. 39726</v>
      </c>
      <c r="C482" s="123" t="str">
        <f>'Zásobník_Január 2023'!N498</f>
        <v>06 Pred vyhlásením verejného obstarávania</v>
      </c>
      <c r="D482" s="123" t="str">
        <f>'Zásobník_Január 2023'!O498</f>
        <v>štátny rozpočet</v>
      </c>
      <c r="E482" s="123" t="str">
        <f>'Zásobník_Január 2023'!P498</f>
        <v>doplniť z preddefinovaného (vysvetlivky a rady)</v>
      </c>
      <c r="F482" s="121">
        <f>'Zásobník_Január 2023'!R498</f>
        <v>1</v>
      </c>
      <c r="G482" s="121">
        <f>'Zásobník_Január 2023'!U498</f>
        <v>0</v>
      </c>
      <c r="H482" s="122">
        <f>'Zásobník_Január 2023'!AS498</f>
        <v>1</v>
      </c>
      <c r="I482" s="122" t="str">
        <f>'Zásobník_Január 2023'!AT498</f>
        <v>A3</v>
      </c>
    </row>
    <row r="483" spans="1:9" ht="63.75" x14ac:dyDescent="0.2">
      <c r="A483" s="120" t="str">
        <f>'Zásobník_Január 2023'!A499</f>
        <v>DÚ</v>
      </c>
      <c r="B483" s="124" t="str">
        <f>'Zásobník_Január 2023'!E499</f>
        <v>Nákup nového knižničného systému</v>
      </c>
      <c r="C483" s="123" t="str">
        <f>'Zásobník_Január 2023'!N499</f>
        <v>07 V realizácii</v>
      </c>
      <c r="D483" s="123" t="str">
        <f>'Zásobník_Január 2023'!O499</f>
        <v>štátny rozpočet</v>
      </c>
      <c r="E483" s="123" t="str">
        <f>'Zásobník_Január 2023'!P499</f>
        <v>doplniť z preddefinovaného (vysvetlivky a rady)</v>
      </c>
      <c r="F483" s="121">
        <f>'Zásobník_Január 2023'!R499</f>
        <v>1</v>
      </c>
      <c r="G483" s="121">
        <f>'Zásobník_Január 2023'!U499</f>
        <v>15500</v>
      </c>
      <c r="H483" s="122">
        <f>'Zásobník_Január 2023'!AS499</f>
        <v>0</v>
      </c>
      <c r="I483" s="122" t="str">
        <f>'Zásobník_Január 2023'!AT499</f>
        <v>D3</v>
      </c>
    </row>
    <row r="484" spans="1:9" ht="63.75" x14ac:dyDescent="0.2">
      <c r="A484" s="120" t="str">
        <f>'Zásobník_Január 2023'!A502</f>
        <v>SNK</v>
      </c>
      <c r="B484" s="124" t="str">
        <f>'Zásobník_Január 2023'!E502</f>
        <v>Permanentné informačné značky - logo SNK nasvietenie na depozite sídelnej budovy</v>
      </c>
      <c r="C484" s="123" t="str">
        <f>'Zásobník_Január 2023'!N502</f>
        <v>01 Investičný zámer</v>
      </c>
      <c r="D484" s="123" t="str">
        <f>'Zásobník_Január 2023'!O502</f>
        <v>štátny rozpočet</v>
      </c>
      <c r="E484" s="123" t="str">
        <f>'Zásobník_Január 2023'!P502</f>
        <v>doplniť z preddefinovaného (vysvetlivky a rady)</v>
      </c>
      <c r="F484" s="121">
        <f>'Zásobník_Január 2023'!R502</f>
        <v>1</v>
      </c>
      <c r="G484" s="121">
        <f>'Zásobník_Január 2023'!U502</f>
        <v>0</v>
      </c>
      <c r="H484" s="122">
        <f>'Zásobník_Január 2023'!AS502</f>
        <v>0</v>
      </c>
      <c r="I484" s="122" t="str">
        <f>'Zásobník_Január 2023'!AT502</f>
        <v>B3</v>
      </c>
    </row>
    <row r="485" spans="1:9" ht="63.75" x14ac:dyDescent="0.2">
      <c r="A485" s="120" t="str">
        <f>'Zásobník_Január 2023'!A503</f>
        <v>SNM</v>
      </c>
      <c r="B485" s="124" t="str">
        <f>'Zásobník_Január 2023'!E503</f>
        <v>Rekonštrukcia budovy múzea vo Svidníku</v>
      </c>
      <c r="C485" s="123" t="str">
        <f>'Zásobník_Január 2023'!N503</f>
        <v>01 Investičný zámer</v>
      </c>
      <c r="D485" s="123" t="str">
        <f>'Zásobník_Január 2023'!O503</f>
        <v>kombinované</v>
      </c>
      <c r="E485" s="123" t="str">
        <f>'Zásobník_Január 2023'!P503</f>
        <v>doplniť z preddefinovaného (vysvetlivky a rady)</v>
      </c>
      <c r="F485" s="121">
        <f>'Zásobník_Január 2023'!R503</f>
        <v>1</v>
      </c>
      <c r="G485" s="121">
        <f>'Zásobník_Január 2023'!U503</f>
        <v>0</v>
      </c>
      <c r="H485" s="122">
        <f>'Zásobník_Január 2023'!AS503</f>
        <v>1</v>
      </c>
      <c r="I485" s="122" t="str">
        <f>'Zásobník_Január 2023'!AT503</f>
        <v>B1</v>
      </c>
    </row>
    <row r="486" spans="1:9" ht="63.75" x14ac:dyDescent="0.2">
      <c r="A486" s="120" t="str">
        <f>'Zásobník_Január 2023'!A504</f>
        <v>SNM</v>
      </c>
      <c r="B486" s="124" t="str">
        <f>'Zásobník_Január 2023'!E504</f>
        <v>Dodávka stacionárnych súprav zvukovej aparatúry pre ozvučenie jednotlivých výstavných priestoroví SNM-MRK v Prešove</v>
      </c>
      <c r="C486" s="123" t="str">
        <f>'Zásobník_Január 2023'!N504</f>
        <v>01 Investičný zámer</v>
      </c>
      <c r="D486" s="123" t="str">
        <f>'Zásobník_Január 2023'!O504</f>
        <v>štátny rozpočet</v>
      </c>
      <c r="E486" s="123" t="str">
        <f>'Zásobník_Január 2023'!P504</f>
        <v>doplniť z preddefinovaného (vysvetlivky a rady)</v>
      </c>
      <c r="F486" s="121">
        <f>'Zásobník_Január 2023'!R504</f>
        <v>1</v>
      </c>
      <c r="G486" s="121">
        <f>'Zásobník_Január 2023'!U504</f>
        <v>0</v>
      </c>
      <c r="H486" s="122">
        <f>'Zásobník_Január 2023'!AS504</f>
        <v>0</v>
      </c>
      <c r="I486" s="122" t="str">
        <f>'Zásobník_Január 2023'!AT504</f>
        <v>C3</v>
      </c>
    </row>
    <row r="487" spans="1:9" ht="63.75" x14ac:dyDescent="0.2">
      <c r="A487" s="120" t="str">
        <f>'Zásobník_Január 2023'!A505</f>
        <v>SNM</v>
      </c>
      <c r="B487" s="124" t="str">
        <f>'Zásobník_Január 2023'!E505</f>
        <v>Rusínsky svet (duša, jazyk, príroda) - cyklus výstav, besied, koncertov</v>
      </c>
      <c r="C487" s="123" t="str">
        <f>'Zásobník_Január 2023'!N505</f>
        <v>01 Investičný zámer</v>
      </c>
      <c r="D487" s="123" t="str">
        <f>'Zásobník_Január 2023'!O505</f>
        <v>štátny rozpočet</v>
      </c>
      <c r="E487" s="123" t="str">
        <f>'Zásobník_Január 2023'!P505</f>
        <v>doplniť z preddefinovaného (vysvetlivky a rady)</v>
      </c>
      <c r="F487" s="121">
        <f>'Zásobník_Január 2023'!R505</f>
        <v>1</v>
      </c>
      <c r="G487" s="121">
        <f>'Zásobník_Január 2023'!U505</f>
        <v>0</v>
      </c>
      <c r="H487" s="122">
        <f>'Zásobník_Január 2023'!AS505</f>
        <v>0</v>
      </c>
      <c r="I487" s="122" t="str">
        <f>'Zásobník_Január 2023'!AT505</f>
        <v>F2</v>
      </c>
    </row>
    <row r="488" spans="1:9" ht="63.75" x14ac:dyDescent="0.2">
      <c r="A488" s="120" t="str">
        <f>'Zásobník_Január 2023'!A506</f>
        <v>SNM</v>
      </c>
      <c r="B488" s="124" t="str">
        <f>'Zásobník_Január 2023'!E506</f>
        <v>Modernizácia hygienických zariaden, to znamená WC, sprchy, umývadlá pri výstavných, ale aj kancelárskych priestoroch SNM-MRK v Prešove</v>
      </c>
      <c r="C488" s="123" t="str">
        <f>'Zásobník_Január 2023'!N506</f>
        <v>01 Investičný zámer</v>
      </c>
      <c r="D488" s="123" t="str">
        <f>'Zásobník_Január 2023'!O506</f>
        <v>štátny rozpočet</v>
      </c>
      <c r="E488" s="123" t="str">
        <f>'Zásobník_Január 2023'!P506</f>
        <v>doplniť z preddefinovaného (vysvetlivky a rady)</v>
      </c>
      <c r="F488" s="121">
        <f>'Zásobník_Január 2023'!R506</f>
        <v>1</v>
      </c>
      <c r="G488" s="121">
        <f>'Zásobník_Január 2023'!U506</f>
        <v>0</v>
      </c>
      <c r="H488" s="122">
        <f>'Zásobník_Január 2023'!AS506</f>
        <v>0</v>
      </c>
      <c r="I488" s="122" t="str">
        <f>'Zásobník_Január 2023'!AT506</f>
        <v>B2</v>
      </c>
    </row>
    <row r="489" spans="1:9" ht="63.75" x14ac:dyDescent="0.2">
      <c r="A489" s="120" t="str">
        <f>'Zásobník_Január 2023'!A507</f>
        <v>SNM</v>
      </c>
      <c r="B489" s="124" t="str">
        <f>'Zásobník_Január 2023'!E507</f>
        <v>Projekčná interaktívna stena</v>
      </c>
      <c r="C489" s="123" t="str">
        <f>'Zásobník_Január 2023'!N507</f>
        <v>01 Investičný zámer</v>
      </c>
      <c r="D489" s="123" t="str">
        <f>'Zásobník_Január 2023'!O507</f>
        <v>štátny rozpočet</v>
      </c>
      <c r="E489" s="123" t="str">
        <f>'Zásobník_Január 2023'!P507</f>
        <v>doplniť z preddefinovaného (vysvetlivky a rady)</v>
      </c>
      <c r="F489" s="121">
        <f>'Zásobník_Január 2023'!R507</f>
        <v>1</v>
      </c>
      <c r="G489" s="121">
        <f>'Zásobník_Január 2023'!U507</f>
        <v>0</v>
      </c>
      <c r="H489" s="122">
        <f>'Zásobník_Január 2023'!AS507</f>
        <v>0</v>
      </c>
      <c r="I489" s="122" t="str">
        <f>'Zásobník_Január 2023'!AT507</f>
        <v>F2</v>
      </c>
    </row>
    <row r="490" spans="1:9" ht="63.75" x14ac:dyDescent="0.2">
      <c r="A490" s="120" t="str">
        <f>'Zásobník_Január 2023'!A508</f>
        <v>SNM</v>
      </c>
      <c r="B490" s="124" t="str">
        <f>'Zásobník_Január 2023'!E508</f>
        <v>Paraska Goricvit - vizuálna výstava</v>
      </c>
      <c r="C490" s="123" t="str">
        <f>'Zásobník_Január 2023'!N508</f>
        <v>01 Investičný zámer</v>
      </c>
      <c r="D490" s="123" t="str">
        <f>'Zásobník_Január 2023'!O508</f>
        <v>štátny rozpočet</v>
      </c>
      <c r="E490" s="123" t="str">
        <f>'Zásobník_Január 2023'!P508</f>
        <v>doplniť z preddefinovaného (vysvetlivky a rady)</v>
      </c>
      <c r="F490" s="121">
        <f>'Zásobník_Január 2023'!R508</f>
        <v>1</v>
      </c>
      <c r="G490" s="121">
        <f>'Zásobník_Január 2023'!U508</f>
        <v>0</v>
      </c>
      <c r="H490" s="122">
        <f>'Zásobník_Január 2023'!AS508</f>
        <v>0</v>
      </c>
      <c r="I490" s="122" t="str">
        <f>'Zásobník_Január 2023'!AT508</f>
        <v>F2</v>
      </c>
    </row>
    <row r="491" spans="1:9" ht="63.75" x14ac:dyDescent="0.2">
      <c r="A491" s="120" t="str">
        <f>'Zásobník_Január 2023'!A509</f>
        <v>SNM</v>
      </c>
      <c r="B491" s="124" t="str">
        <f>'Zásobník_Január 2023'!E509</f>
        <v xml:space="preserve">Výstava Ivan Nestor Šafranko </v>
      </c>
      <c r="C491" s="123" t="str">
        <f>'Zásobník_Január 2023'!N509</f>
        <v>01 Investičný zámer</v>
      </c>
      <c r="D491" s="123" t="str">
        <f>'Zásobník_Január 2023'!O509</f>
        <v>štátny rozpočet</v>
      </c>
      <c r="E491" s="123" t="str">
        <f>'Zásobník_Január 2023'!P509</f>
        <v>doplniť z preddefinovaného (vysvetlivky a rady)</v>
      </c>
      <c r="F491" s="121">
        <f>'Zásobník_Január 2023'!R509</f>
        <v>1</v>
      </c>
      <c r="G491" s="121">
        <f>'Zásobník_Január 2023'!U509</f>
        <v>0</v>
      </c>
      <c r="H491" s="122">
        <f>'Zásobník_Január 2023'!AS509</f>
        <v>0</v>
      </c>
      <c r="I491" s="122" t="str">
        <f>'Zásobník_Január 2023'!AT509</f>
        <v>F2</v>
      </c>
    </row>
    <row r="492" spans="1:9" ht="63.75" x14ac:dyDescent="0.2">
      <c r="A492" s="120" t="str">
        <f>'Zásobník_Január 2023'!A510</f>
        <v>SNM</v>
      </c>
      <c r="B492" s="124" t="str">
        <f>'Zásobník_Január 2023'!E510</f>
        <v>Miško Čabala  - výstava z diela rusínskeho maliara</v>
      </c>
      <c r="C492" s="123" t="str">
        <f>'Zásobník_Január 2023'!N510</f>
        <v>01 Investičný zámer</v>
      </c>
      <c r="D492" s="123" t="str">
        <f>'Zásobník_Január 2023'!O510</f>
        <v>štátny rozpočet</v>
      </c>
      <c r="E492" s="123" t="str">
        <f>'Zásobník_Január 2023'!P510</f>
        <v>doplniť z preddefinovaného (vysvetlivky a rady)</v>
      </c>
      <c r="F492" s="121">
        <f>'Zásobník_Január 2023'!R510</f>
        <v>1</v>
      </c>
      <c r="G492" s="121">
        <f>'Zásobník_Január 2023'!U510</f>
        <v>0</v>
      </c>
      <c r="H492" s="122">
        <f>'Zásobník_Január 2023'!AS510</f>
        <v>0</v>
      </c>
      <c r="I492" s="122" t="str">
        <f>'Zásobník_Január 2023'!AT510</f>
        <v>F2</v>
      </c>
    </row>
    <row r="493" spans="1:9" ht="63.75" x14ac:dyDescent="0.2">
      <c r="A493" s="120" t="str">
        <f>'Zásobník_Január 2023'!A511</f>
        <v>SNM</v>
      </c>
      <c r="B493" s="124" t="str">
        <f>'Zásobník_Január 2023'!E511</f>
        <v>Rekonštrukcia budovy bývalých kasární na moderné SNM – Múzeum rusínskej kultúry v Prešove na Masarykovej ulici 20.</v>
      </c>
      <c r="C493" s="123" t="str">
        <f>'Zásobník_Január 2023'!N511</f>
        <v>01 Investičný zámer</v>
      </c>
      <c r="D493" s="123" t="str">
        <f>'Zásobník_Január 2023'!O511</f>
        <v>štátny rozpočet</v>
      </c>
      <c r="E493" s="123" t="str">
        <f>'Zásobník_Január 2023'!P511</f>
        <v>doplniť z preddefinovaného (vysvetlivky a rady)</v>
      </c>
      <c r="F493" s="121">
        <f>'Zásobník_Január 2023'!R511</f>
        <v>1</v>
      </c>
      <c r="G493" s="121">
        <f>'Zásobník_Január 2023'!U511</f>
        <v>0</v>
      </c>
      <c r="H493" s="122">
        <f>'Zásobník_Január 2023'!AS511</f>
        <v>1</v>
      </c>
      <c r="I493" s="122" t="str">
        <f>'Zásobník_Január 2023'!AT511</f>
        <v>B1</v>
      </c>
    </row>
    <row r="494" spans="1:9" ht="63.75" x14ac:dyDescent="0.2">
      <c r="A494" s="120" t="str">
        <f>'Zásobník_Január 2023'!A512</f>
        <v>SNM</v>
      </c>
      <c r="B494" s="124" t="str">
        <f>'Zásobník_Január 2023'!E512</f>
        <v>Reštaurovanie textílií</v>
      </c>
      <c r="C494" s="123" t="str">
        <f>'Zásobník_Január 2023'!N512</f>
        <v>01 Investičný zámer</v>
      </c>
      <c r="D494" s="123" t="str">
        <f>'Zásobník_Január 2023'!O512</f>
        <v>štátny rozpočet</v>
      </c>
      <c r="E494" s="123" t="str">
        <f>'Zásobník_Január 2023'!P512</f>
        <v>doplniť z preddefinovaného (vysvetlivky a rady)</v>
      </c>
      <c r="F494" s="121">
        <f>'Zásobník_Január 2023'!R512</f>
        <v>1</v>
      </c>
      <c r="G494" s="121">
        <f>'Zásobník_Január 2023'!U512</f>
        <v>0</v>
      </c>
      <c r="H494" s="122">
        <f>'Zásobník_Január 2023'!AS512</f>
        <v>0</v>
      </c>
      <c r="I494" s="122" t="str">
        <f>'Zásobník_Január 2023'!AT512</f>
        <v>C91</v>
      </c>
    </row>
    <row r="495" spans="1:9" ht="63.75" x14ac:dyDescent="0.2">
      <c r="A495" s="120" t="str">
        <f>'Zásobník_Január 2023'!A513</f>
        <v>SNM</v>
      </c>
      <c r="B495" s="124" t="str">
        <f>'Zásobník_Január 2023'!E513</f>
        <v xml:space="preserve">Takto sme začínali - výstava o začiatkoch  slovenského televízneho a rozhlasového vysielania a vysielania pre národností </v>
      </c>
      <c r="C495" s="123" t="str">
        <f>'Zásobník_Január 2023'!N513</f>
        <v>01 Investičný zámer</v>
      </c>
      <c r="D495" s="123" t="str">
        <f>'Zásobník_Január 2023'!O513</f>
        <v>štátny rozpočet</v>
      </c>
      <c r="E495" s="123" t="str">
        <f>'Zásobník_Január 2023'!P513</f>
        <v>doplniť z preddefinovaného (vysvetlivky a rady)</v>
      </c>
      <c r="F495" s="121">
        <f>'Zásobník_Január 2023'!R513</f>
        <v>1</v>
      </c>
      <c r="G495" s="121">
        <f>'Zásobník_Január 2023'!U513</f>
        <v>0</v>
      </c>
      <c r="H495" s="122">
        <f>'Zásobník_Január 2023'!AS513</f>
        <v>0</v>
      </c>
      <c r="I495" s="122" t="str">
        <f>'Zásobník_Január 2023'!AT513</f>
        <v>F2</v>
      </c>
    </row>
    <row r="496" spans="1:9" ht="63.75" x14ac:dyDescent="0.2">
      <c r="A496" s="120" t="str">
        <f>'Zásobník_Január 2023'!A514</f>
        <v>SNM</v>
      </c>
      <c r="B496" s="124" t="str">
        <f>'Zásobník_Január 2023'!E514</f>
        <v>Terénny výskum v rusínskych obciach na Slovensku skúmajúci  stupeň asimilácie rusínskeho obyvateľstva s majoritnou populáciou</v>
      </c>
      <c r="C496" s="123" t="str">
        <f>'Zásobník_Január 2023'!N514</f>
        <v>01 Investičný zámer</v>
      </c>
      <c r="D496" s="123" t="str">
        <f>'Zásobník_Január 2023'!O514</f>
        <v>štátny rozpočet</v>
      </c>
      <c r="E496" s="123" t="str">
        <f>'Zásobník_Január 2023'!P514</f>
        <v>doplniť z preddefinovaného (vysvetlivky a rady)</v>
      </c>
      <c r="F496" s="121">
        <f>'Zásobník_Január 2023'!R514</f>
        <v>1</v>
      </c>
      <c r="G496" s="121">
        <f>'Zásobník_Január 2023'!U514</f>
        <v>0</v>
      </c>
      <c r="H496" s="122">
        <f>'Zásobník_Január 2023'!AS514</f>
        <v>0</v>
      </c>
      <c r="I496" s="122" t="str">
        <f>'Zásobník_Január 2023'!AT514</f>
        <v>F3</v>
      </c>
    </row>
    <row r="497" spans="1:9" ht="63.75" x14ac:dyDescent="0.2">
      <c r="A497" s="120" t="str">
        <f>'Zásobník_Január 2023'!A515</f>
        <v>SNM</v>
      </c>
      <c r="B497" s="124" t="str">
        <f>'Zásobník_Január 2023'!E515</f>
        <v xml:space="preserve">Slávni Rusíni - cyklus videodokumentov zo života a diela významných, často neznámych Rusínov zo Slovenska. </v>
      </c>
      <c r="C497" s="123" t="str">
        <f>'Zásobník_Január 2023'!N515</f>
        <v>01 Investičný zámer</v>
      </c>
      <c r="D497" s="123" t="str">
        <f>'Zásobník_Január 2023'!O515</f>
        <v>štátny rozpočet</v>
      </c>
      <c r="E497" s="123" t="str">
        <f>'Zásobník_Január 2023'!P515</f>
        <v>doplniť z preddefinovaného (vysvetlivky a rady)</v>
      </c>
      <c r="F497" s="121">
        <f>'Zásobník_Január 2023'!R515</f>
        <v>1</v>
      </c>
      <c r="G497" s="121">
        <f>'Zásobník_Január 2023'!U515</f>
        <v>0</v>
      </c>
      <c r="H497" s="122">
        <f>'Zásobník_Január 2023'!AS515</f>
        <v>0</v>
      </c>
      <c r="I497" s="122" t="str">
        <f>'Zásobník_Január 2023'!AT515</f>
        <v>F2</v>
      </c>
    </row>
    <row r="498" spans="1:9" ht="63.75" x14ac:dyDescent="0.2">
      <c r="A498" s="120" t="str">
        <f>'Zásobník_Január 2023'!A516</f>
        <v>SNM</v>
      </c>
      <c r="B498" s="124" t="str">
        <f>'Zásobník_Január 2023'!E516</f>
        <v>Nová stála historická expozícia v SNM – Múzeu rusínskej kultúry v Prešove ako prezentácie kultúrneho dedičstva Rusínov v strednej Európe</v>
      </c>
      <c r="C498" s="123" t="str">
        <f>'Zásobník_Január 2023'!N516</f>
        <v>01 Investičný zámer</v>
      </c>
      <c r="D498" s="123" t="str">
        <f>'Zásobník_Január 2023'!O516</f>
        <v>štátny rozpočet</v>
      </c>
      <c r="E498" s="123" t="str">
        <f>'Zásobník_Január 2023'!P516</f>
        <v>doplniť z preddefinovaného (vysvetlivky a rady)</v>
      </c>
      <c r="F498" s="121">
        <f>'Zásobník_Január 2023'!R516</f>
        <v>1</v>
      </c>
      <c r="G498" s="121">
        <f>'Zásobník_Január 2023'!U516</f>
        <v>0</v>
      </c>
      <c r="H498" s="122">
        <f>'Zásobník_Január 2023'!AS516</f>
        <v>0</v>
      </c>
      <c r="I498" s="122" t="str">
        <f>'Zásobník_Január 2023'!AT516</f>
        <v>F2</v>
      </c>
    </row>
    <row r="499" spans="1:9" ht="76.5" x14ac:dyDescent="0.2">
      <c r="A499" s="120" t="str">
        <f>'Zásobník_Január 2023'!A517</f>
        <v>SNM</v>
      </c>
      <c r="B499" s="124" t="str">
        <f>'Zásobník_Január 2023'!E517</f>
        <v>Nákup mobilnej zvukovej techniky pre ozvučenie kultúrnych podujatí v interiéri aj exteriéri SNM-MRK a dodávka svetelnej techniky pre osvetlenie kultúrnych podujatí v interiéri aj exteriéri SNM - MRK.</v>
      </c>
      <c r="C499" s="123" t="str">
        <f>'Zásobník_Január 2023'!N517</f>
        <v>01 Investičný zámer</v>
      </c>
      <c r="D499" s="123" t="str">
        <f>'Zásobník_Január 2023'!O517</f>
        <v>štátny rozpočet</v>
      </c>
      <c r="E499" s="123" t="str">
        <f>'Zásobník_Január 2023'!P517</f>
        <v>doplniť z preddefinovaného (vysvetlivky a rady)</v>
      </c>
      <c r="F499" s="121">
        <f>'Zásobník_Január 2023'!R517</f>
        <v>1</v>
      </c>
      <c r="G499" s="121">
        <f>'Zásobník_Január 2023'!U517</f>
        <v>0</v>
      </c>
      <c r="H499" s="122">
        <f>'Zásobník_Január 2023'!AS517</f>
        <v>0</v>
      </c>
      <c r="I499" s="122" t="str">
        <f>'Zásobník_Január 2023'!AT517</f>
        <v>C3</v>
      </c>
    </row>
    <row r="500" spans="1:9" ht="63.75" x14ac:dyDescent="0.2">
      <c r="A500" s="120" t="str">
        <f>'Zásobník_Január 2023'!A518</f>
        <v>ŠVK KE</v>
      </c>
      <c r="B500" s="124" t="str">
        <f>'Zásobník_Január 2023'!E518</f>
        <v>Nový depozitár knižničného fondu</v>
      </c>
      <c r="C500" s="123" t="str">
        <f>'Zásobník_Január 2023'!N518</f>
        <v>01 Investičný zámer</v>
      </c>
      <c r="D500" s="123" t="str">
        <f>'Zásobník_Január 2023'!O518</f>
        <v>štátny rozpočet</v>
      </c>
      <c r="E500" s="123" t="str">
        <f>'Zásobník_Január 2023'!P518</f>
        <v>doplniť z preddefinovaného (vysvetlivky a rady)</v>
      </c>
      <c r="F500" s="121">
        <f>'Zásobník_Január 2023'!R518</f>
        <v>1</v>
      </c>
      <c r="G500" s="121">
        <f>'Zásobník_Január 2023'!U518</f>
        <v>0</v>
      </c>
      <c r="H500" s="122">
        <f>'Zásobník_Január 2023'!AS518</f>
        <v>1</v>
      </c>
      <c r="I500" s="122" t="str">
        <f>'Zásobník_Január 2023'!AT518</f>
        <v>A1</v>
      </c>
    </row>
    <row r="501" spans="1:9" ht="63.75" x14ac:dyDescent="0.2">
      <c r="A501" s="120" t="str">
        <f>'Zásobník_Január 2023'!A519</f>
        <v>SNM</v>
      </c>
      <c r="B501" s="124" t="str">
        <f>'Zásobník_Január 2023'!E519</f>
        <v xml:space="preserve">Literárne večery a  medailóny rusínskych osobností pri príležitosti ich významného životného jubilea. </v>
      </c>
      <c r="C501" s="123" t="str">
        <f>'Zásobník_Január 2023'!N519</f>
        <v>01 Investičný zámer</v>
      </c>
      <c r="D501" s="123" t="str">
        <f>'Zásobník_Január 2023'!O519</f>
        <v>štátny rozpočet</v>
      </c>
      <c r="E501" s="123" t="str">
        <f>'Zásobník_Január 2023'!P519</f>
        <v>doplniť z preddefinovaného (vysvetlivky a rady)</v>
      </c>
      <c r="F501" s="121">
        <f>'Zásobník_Január 2023'!R519</f>
        <v>1</v>
      </c>
      <c r="G501" s="121">
        <f>'Zásobník_Január 2023'!U519</f>
        <v>0</v>
      </c>
      <c r="H501" s="122">
        <f>'Zásobník_Január 2023'!AS519</f>
        <v>0</v>
      </c>
      <c r="I501" s="122" t="str">
        <f>'Zásobník_Január 2023'!AT519</f>
        <v>F2</v>
      </c>
    </row>
    <row r="502" spans="1:9" ht="63.75" x14ac:dyDescent="0.2">
      <c r="A502" s="120" t="str">
        <f>'Zásobník_Január 2023'!A520</f>
        <v>SNM</v>
      </c>
      <c r="B502" s="124" t="str">
        <f>'Zásobník_Január 2023'!E520</f>
        <v xml:space="preserve">Vytvorenie digitálneho zvukového archívu v SNM-MRK v Prešove na základe výskumu zvukového archívu RTVS </v>
      </c>
      <c r="C502" s="123" t="str">
        <f>'Zásobník_Január 2023'!N520</f>
        <v>01 Investičný zámer</v>
      </c>
      <c r="D502" s="123" t="str">
        <f>'Zásobník_Január 2023'!O520</f>
        <v>štátny rozpočet</v>
      </c>
      <c r="E502" s="123" t="str">
        <f>'Zásobník_Január 2023'!P520</f>
        <v>doplniť z preddefinovaného (vysvetlivky a rady)</v>
      </c>
      <c r="F502" s="121">
        <f>'Zásobník_Január 2023'!R520</f>
        <v>1</v>
      </c>
      <c r="G502" s="121">
        <f>'Zásobník_Január 2023'!U520</f>
        <v>0</v>
      </c>
      <c r="H502" s="122">
        <f>'Zásobník_Január 2023'!AS520</f>
        <v>0</v>
      </c>
      <c r="I502" s="122" t="str">
        <f>'Zásobník_Január 2023'!AT520</f>
        <v>F3</v>
      </c>
    </row>
    <row r="503" spans="1:9" ht="63.75" x14ac:dyDescent="0.2">
      <c r="A503" s="120" t="str">
        <f>'Zásobník_Január 2023'!A521</f>
        <v>ŠVK KE</v>
      </c>
      <c r="B503" s="124" t="str">
        <f>'Zásobník_Január 2023'!E521</f>
        <v>Rozvoj digitálnych služeb a modernizácia IT infraštruktúry knižnice</v>
      </c>
      <c r="C503" s="123" t="str">
        <f>'Zásobník_Január 2023'!N521</f>
        <v>01 Investičný zámer</v>
      </c>
      <c r="D503" s="123" t="str">
        <f>'Zásobník_Január 2023'!O521</f>
        <v>štátny rozpočet</v>
      </c>
      <c r="E503" s="123" t="str">
        <f>'Zásobník_Január 2023'!P521</f>
        <v>doplniť z preddefinovaného (vysvetlivky a rady)</v>
      </c>
      <c r="F503" s="121">
        <f>'Zásobník_Január 2023'!R521</f>
        <v>1</v>
      </c>
      <c r="G503" s="121">
        <f>'Zásobník_Január 2023'!U521</f>
        <v>0</v>
      </c>
      <c r="H503" s="122">
        <f>'Zásobník_Január 2023'!AS521</f>
        <v>0</v>
      </c>
      <c r="I503" s="122" t="str">
        <f>'Zásobník_Január 2023'!AT521</f>
        <v>D1</v>
      </c>
    </row>
    <row r="504" spans="1:9" ht="63.75" x14ac:dyDescent="0.2">
      <c r="A504" s="120" t="str">
        <f>'Zásobník_Január 2023'!A522</f>
        <v>SNM</v>
      </c>
      <c r="B504" s="124" t="str">
        <f>'Zásobník_Január 2023'!E522</f>
        <v>Zateplenie a výmena medenej strechy na Prístavbe prof. Kusého</v>
      </c>
      <c r="C504" s="123" t="str">
        <f>'Zásobník_Január 2023'!N522</f>
        <v>01 Investičný zámer</v>
      </c>
      <c r="D504" s="123" t="str">
        <f>'Zásobník_Január 2023'!O522</f>
        <v>Kombinované</v>
      </c>
      <c r="E504" s="123" t="str">
        <f>'Zásobník_Január 2023'!P522</f>
        <v>doplniť z preddefinovaného (vysvetlivky a rady)</v>
      </c>
      <c r="F504" s="121">
        <f>'Zásobník_Január 2023'!R522</f>
        <v>1</v>
      </c>
      <c r="G504" s="121">
        <f>'Zásobník_Január 2023'!U522</f>
        <v>0</v>
      </c>
      <c r="H504" s="122">
        <f>'Zásobník_Január 2023'!AS522</f>
        <v>0</v>
      </c>
      <c r="I504" s="122" t="str">
        <f>'Zásobník_Január 2023'!AT522</f>
        <v>B4</v>
      </c>
    </row>
    <row r="505" spans="1:9" ht="63.75" x14ac:dyDescent="0.2">
      <c r="A505" s="120" t="str">
        <f>'Zásobník_Január 2023'!A523</f>
        <v>SNK</v>
      </c>
      <c r="B505" s="124" t="str">
        <f>'Zásobník_Január 2023'!E523</f>
        <v>Informačná tabuľa/citilight pred sídelnou budovou SNK</v>
      </c>
      <c r="C505" s="123" t="str">
        <f>'Zásobník_Január 2023'!N523</f>
        <v>01 Investičný zámer</v>
      </c>
      <c r="D505" s="123" t="str">
        <f>'Zásobník_Január 2023'!O523</f>
        <v>štátny rozpočet</v>
      </c>
      <c r="E505" s="123" t="str">
        <f>'Zásobník_Január 2023'!P523</f>
        <v>doplniť z preddefinovaného (vysvetlivky a rady)</v>
      </c>
      <c r="F505" s="121">
        <f>'Zásobník_Január 2023'!R523</f>
        <v>1</v>
      </c>
      <c r="G505" s="121">
        <f>'Zásobník_Január 2023'!U523</f>
        <v>0</v>
      </c>
      <c r="H505" s="122">
        <f>'Zásobník_Január 2023'!AS523</f>
        <v>0</v>
      </c>
      <c r="I505" s="122" t="str">
        <f>'Zásobník_Január 2023'!AT523</f>
        <v>C4</v>
      </c>
    </row>
    <row r="506" spans="1:9" ht="63.75" x14ac:dyDescent="0.2">
      <c r="A506" s="120" t="str">
        <f>'Zásobník_Január 2023'!A524</f>
        <v>ŠVK BB</v>
      </c>
      <c r="B506" s="124" t="str">
        <f>'Zásobník_Január 2023'!E524</f>
        <v>Študovňa starých tlačí.</v>
      </c>
      <c r="C506" s="123" t="str">
        <f>'Zásobník_Január 2023'!N524</f>
        <v>01 Investičný zámer</v>
      </c>
      <c r="D506" s="123" t="str">
        <f>'Zásobník_Január 2023'!O524</f>
        <v>štátny rozpočet</v>
      </c>
      <c r="E506" s="123" t="str">
        <f>'Zásobník_Január 2023'!P524</f>
        <v>doplniť z preddefinovaného (vysvetlivky a rady)</v>
      </c>
      <c r="F506" s="121">
        <f>'Zásobník_Január 2023'!R524</f>
        <v>1</v>
      </c>
      <c r="G506" s="121">
        <f>'Zásobník_Január 2023'!U524</f>
        <v>0</v>
      </c>
      <c r="H506" s="122">
        <f>'Zásobník_Január 2023'!AS524</f>
        <v>0</v>
      </c>
      <c r="I506" s="122" t="str">
        <f>'Zásobník_Január 2023'!AT524</f>
        <v>G</v>
      </c>
    </row>
    <row r="507" spans="1:9" ht="63.75" x14ac:dyDescent="0.2">
      <c r="A507" s="120" t="str">
        <f>'Zásobník_Január 2023'!A525</f>
        <v>RTVS</v>
      </c>
      <c r="B507" s="124" t="str">
        <f>'Zásobník_Január 2023'!E525</f>
        <v>Sync distribúcia</v>
      </c>
      <c r="C507" s="123" t="str">
        <f>'Zásobník_Január 2023'!N525</f>
        <v>01 Investičný zámer</v>
      </c>
      <c r="D507" s="123" t="str">
        <f>'Zásobník_Január 2023'!O525</f>
        <v>štátny rozpočet</v>
      </c>
      <c r="E507" s="123" t="str">
        <f>'Zásobník_Január 2023'!P525</f>
        <v>doplniť z preddefinovaného (vysvetlivky a rady)</v>
      </c>
      <c r="F507" s="121">
        <f>'Zásobník_Január 2023'!R525</f>
        <v>0</v>
      </c>
      <c r="G507" s="121">
        <f>'Zásobník_Január 2023'!U525</f>
        <v>0</v>
      </c>
      <c r="H507" s="122">
        <f>'Zásobník_Január 2023'!AS525</f>
        <v>0</v>
      </c>
      <c r="I507" s="122" t="str">
        <f>'Zásobník_Január 2023'!AT525</f>
        <v>D2</v>
      </c>
    </row>
    <row r="508" spans="1:9" ht="63.75" x14ac:dyDescent="0.2">
      <c r="A508" s="120" t="str">
        <f>'Zásobník_Január 2023'!A526</f>
        <v>SND</v>
      </c>
      <c r="B508" s="124" t="str">
        <f>'Zásobník_Január 2023'!E526</f>
        <v>Čiastočná rekonštrukcia chaty SND v Liptovskom Jáne</v>
      </c>
      <c r="C508" s="123" t="str">
        <f>'Zásobník_Január 2023'!N526</f>
        <v>01 Investičný zámer</v>
      </c>
      <c r="D508" s="123" t="str">
        <f>'Zásobník_Január 2023'!O526</f>
        <v>vlastné zdroje</v>
      </c>
      <c r="E508" s="123" t="str">
        <f>'Zásobník_Január 2023'!P526</f>
        <v>doplniť z preddefinovaného (vysvetlivky a rady)</v>
      </c>
      <c r="F508" s="121">
        <f>'Zásobník_Január 2023'!R526</f>
        <v>1</v>
      </c>
      <c r="G508" s="121">
        <f>'Zásobník_Január 2023'!U526</f>
        <v>0</v>
      </c>
      <c r="H508" s="122">
        <f>'Zásobník_Január 2023'!AS526</f>
        <v>0</v>
      </c>
      <c r="I508" s="122" t="str">
        <f>'Zásobník_Január 2023'!AT526</f>
        <v>B3</v>
      </c>
    </row>
    <row r="509" spans="1:9" ht="63.75" x14ac:dyDescent="0.2">
      <c r="A509" s="120" t="str">
        <f>'Zásobník_Január 2023'!A527</f>
        <v>DNS</v>
      </c>
      <c r="B509" s="124" t="str">
        <f>'Zásobník_Január 2023'!E527</f>
        <v>Úprava starej kotolne na sklad rekvizít</v>
      </c>
      <c r="C509" s="123" t="str">
        <f>'Zásobník_Január 2023'!N527</f>
        <v>01 Investičný zámer</v>
      </c>
      <c r="D509" s="123" t="str">
        <f>'Zásobník_Január 2023'!O527</f>
        <v>štátny rozpočet</v>
      </c>
      <c r="E509" s="123" t="str">
        <f>'Zásobník_Január 2023'!P527</f>
        <v>doplniť z preddefinovaného (vysvetlivky a rady)</v>
      </c>
      <c r="F509" s="121">
        <f>'Zásobník_Január 2023'!R527</f>
        <v>0</v>
      </c>
      <c r="G509" s="121">
        <f>'Zásobník_Január 2023'!U527</f>
        <v>0</v>
      </c>
      <c r="H509" s="122">
        <f>'Zásobník_Január 2023'!AS527</f>
        <v>0</v>
      </c>
      <c r="I509" s="122" t="str">
        <f>'Zásobník_Január 2023'!AT527</f>
        <v>B2</v>
      </c>
    </row>
    <row r="510" spans="1:9" ht="63.75" x14ac:dyDescent="0.2">
      <c r="A510" s="120" t="str">
        <f>'Zásobník_Január 2023'!A528</f>
        <v>HC</v>
      </c>
      <c r="B510" s="124" t="str">
        <f>'Zásobník_Január 2023'!E528</f>
        <v xml:space="preserve">Nákup nehmotných aktív </v>
      </c>
      <c r="C510" s="123" t="str">
        <f>'Zásobník_Január 2023'!N528</f>
        <v>07 V realizácii</v>
      </c>
      <c r="D510" s="123" t="str">
        <f>'Zásobník_Január 2023'!O528</f>
        <v>štátny rozpočet</v>
      </c>
      <c r="E510" s="123" t="str">
        <f>'Zásobník_Január 2023'!P528</f>
        <v>doplniť z preddefinovaného (vysvetlivky a rady)</v>
      </c>
      <c r="F510" s="121">
        <f>'Zásobník_Január 2023'!R528</f>
        <v>1</v>
      </c>
      <c r="G510" s="121">
        <f>'Zásobník_Január 2023'!U528</f>
        <v>80000</v>
      </c>
      <c r="H510" s="122">
        <f>'Zásobník_Január 2023'!AS528</f>
        <v>0</v>
      </c>
      <c r="I510" s="122" t="str">
        <f>'Zásobník_Január 2023'!AT528</f>
        <v>E2</v>
      </c>
    </row>
    <row r="511" spans="1:9" ht="63.75" x14ac:dyDescent="0.2">
      <c r="A511" s="120" t="str">
        <f>'Zásobník_Január 2023'!A529</f>
        <v>SNM</v>
      </c>
      <c r="B511" s="124" t="str">
        <f>'Zásobník_Január 2023'!E529</f>
        <v>Sadové a parkové úpravy vr. závlahového systému a vonkajšie osvetlenie areálu
- Múzeum holokaustu v Seredi</v>
      </c>
      <c r="C511" s="123" t="str">
        <f>'Zásobník_Január 2023'!N529</f>
        <v>01 Investičný zámer</v>
      </c>
      <c r="D511" s="123" t="str">
        <f>'Zásobník_Január 2023'!O529</f>
        <v>štátny rozpočet</v>
      </c>
      <c r="E511" s="123" t="str">
        <f>'Zásobník_Január 2023'!P529</f>
        <v>doplniť z preddefinovaného (vysvetlivky a rady)</v>
      </c>
      <c r="F511" s="121">
        <f>'Zásobník_Január 2023'!R529</f>
        <v>1</v>
      </c>
      <c r="G511" s="121">
        <f>'Zásobník_Január 2023'!U529</f>
        <v>0</v>
      </c>
      <c r="H511" s="122">
        <f>'Zásobník_Január 2023'!AS529</f>
        <v>0</v>
      </c>
      <c r="I511" s="122" t="str">
        <f>'Zásobník_Január 2023'!AT529</f>
        <v>A2</v>
      </c>
    </row>
    <row r="512" spans="1:9" ht="63.75" x14ac:dyDescent="0.2">
      <c r="A512" s="120" t="str">
        <f>'Zásobník_Január 2023'!A530</f>
        <v>DNS</v>
      </c>
      <c r="B512" s="124" t="str">
        <f>'Zásobník_Január 2023'!E530</f>
        <v>Digitalizácia stmievačov</v>
      </c>
      <c r="C512" s="123" t="str">
        <f>'Zásobník_Január 2023'!N530</f>
        <v>01 Investičný zámer</v>
      </c>
      <c r="D512" s="123" t="str">
        <f>'Zásobník_Január 2023'!O530</f>
        <v>štátny rozpočet</v>
      </c>
      <c r="E512" s="123" t="str">
        <f>'Zásobník_Január 2023'!P530</f>
        <v>doplniť z preddefinovaného (vysvetlivky a rady)</v>
      </c>
      <c r="F512" s="121">
        <f>'Zásobník_Január 2023'!R530</f>
        <v>1</v>
      </c>
      <c r="G512" s="121">
        <f>'Zásobník_Január 2023'!U530</f>
        <v>0</v>
      </c>
      <c r="H512" s="122">
        <f>'Zásobník_Január 2023'!AS530</f>
        <v>0</v>
      </c>
      <c r="I512" s="122" t="str">
        <f>'Zásobník_Január 2023'!AT530</f>
        <v>C2</v>
      </c>
    </row>
    <row r="513" spans="1:9" ht="63.75" x14ac:dyDescent="0.2">
      <c r="A513" s="120" t="str">
        <f>'Zásobník_Január 2023'!A531</f>
        <v xml:space="preserve">ŠO </v>
      </c>
      <c r="B513" s="124" t="str">
        <f>'Zásobník_Január 2023'!E531</f>
        <v xml:space="preserve">Rekonštrukcia trafostanice, Jegorovova ul. </v>
      </c>
      <c r="C513" s="123" t="str">
        <f>'Zásobník_Január 2023'!N531</f>
        <v>01 Investičný zámer</v>
      </c>
      <c r="D513" s="123" t="str">
        <f>'Zásobník_Január 2023'!O531</f>
        <v>štátny rozpočet</v>
      </c>
      <c r="E513" s="123" t="str">
        <f>'Zásobník_Január 2023'!P531</f>
        <v>doplniť z preddefinovaného (vysvetlivky a rady)</v>
      </c>
      <c r="F513" s="121">
        <f>'Zásobník_Január 2023'!R531</f>
        <v>1</v>
      </c>
      <c r="G513" s="121">
        <f>'Zásobník_Január 2023'!U531</f>
        <v>0</v>
      </c>
      <c r="H513" s="122">
        <f>'Zásobník_Január 2023'!AS531</f>
        <v>0</v>
      </c>
      <c r="I513" s="122" t="str">
        <f>'Zásobník_Január 2023'!AT531</f>
        <v>0</v>
      </c>
    </row>
    <row r="514" spans="1:9" ht="63.75" x14ac:dyDescent="0.2">
      <c r="A514" s="120" t="str">
        <f>'Zásobník_Január 2023'!A532</f>
        <v>SND</v>
      </c>
      <c r="B514" s="124" t="str">
        <f>'Zásobník_Január 2023'!E532</f>
        <v>Realizácia projetku "Divadelná kuchyňa SND"</v>
      </c>
      <c r="C514" s="123" t="str">
        <f>'Zásobník_Január 2023'!N532</f>
        <v>04 Projektová dokumentácia k dispozícii - pre stavebné povolenie</v>
      </c>
      <c r="D514" s="123" t="str">
        <f>'Zásobník_Január 2023'!O532</f>
        <v>štátny rozpočet</v>
      </c>
      <c r="E514" s="123" t="str">
        <f>'Zásobník_Január 2023'!P532</f>
        <v>doplniť z preddefinovaného (vysvetlivky a rady)</v>
      </c>
      <c r="F514" s="121">
        <f>'Zásobník_Január 2023'!R532</f>
        <v>1</v>
      </c>
      <c r="G514" s="121">
        <f>'Zásobník_Január 2023'!U532</f>
        <v>0</v>
      </c>
      <c r="H514" s="122">
        <f>'Zásobník_Január 2023'!AS532</f>
        <v>0</v>
      </c>
      <c r="I514" s="122" t="str">
        <f>'Zásobník_Január 2023'!AT532</f>
        <v>B3</v>
      </c>
    </row>
    <row r="515" spans="1:9" ht="63.75" x14ac:dyDescent="0.2">
      <c r="A515" s="120" t="str">
        <f>'Zásobník_Január 2023'!A533</f>
        <v>ŠDKE</v>
      </c>
      <c r="B515" s="124" t="str">
        <f>'Zásobník_Január 2023'!E533</f>
        <v>Budova riaditeľstva a skúšobní - Zníženie energetickej náročnosti objektu</v>
      </c>
      <c r="C515" s="123" t="str">
        <f>'Zásobník_Január 2023'!N533</f>
        <v>02 Analýza / podkladová štúdia k investičnému zámeru</v>
      </c>
      <c r="D515" s="123" t="str">
        <f>'Zásobník_Január 2023'!O533</f>
        <v>kombinované</v>
      </c>
      <c r="E515" s="123" t="str">
        <f>'Zásobník_Január 2023'!P533</f>
        <v>doplniť z preddefinovaného (vysvetlivky a rady)</v>
      </c>
      <c r="F515" s="121">
        <f>'Zásobník_Január 2023'!R533</f>
        <v>0.95569999999999999</v>
      </c>
      <c r="G515" s="121">
        <f>'Zásobník_Január 2023'!U533</f>
        <v>15000</v>
      </c>
      <c r="H515" s="122">
        <f>'Zásobník_Január 2023'!AS533</f>
        <v>1</v>
      </c>
      <c r="I515" s="122" t="str">
        <f>'Zásobník_Január 2023'!AT533</f>
        <v>0</v>
      </c>
    </row>
    <row r="516" spans="1:9" ht="63.75" x14ac:dyDescent="0.2">
      <c r="A516" s="120" t="str">
        <f>'Zásobník_Január 2023'!A534</f>
        <v>SNG</v>
      </c>
      <c r="B516" s="124" t="str">
        <f>'Zásobník_Január 2023'!E534</f>
        <v>Schaubmarov mlyn v Pezinku - obnova a modernizácia</v>
      </c>
      <c r="C516" s="123" t="str">
        <f>'Zásobník_Január 2023'!N534</f>
        <v>02 Analýza / podkladová štúdia k investičnému zámeru</v>
      </c>
      <c r="D516" s="123" t="str">
        <f>'Zásobník_Január 2023'!O534</f>
        <v>kombinované</v>
      </c>
      <c r="E516" s="123" t="str">
        <f>'Zásobník_Január 2023'!P534</f>
        <v>doplniť z preddefinovaného (vysvetlivky a rady)</v>
      </c>
      <c r="F516" s="121">
        <f>'Zásobník_Január 2023'!R534</f>
        <v>0</v>
      </c>
      <c r="G516" s="121">
        <f>'Zásobník_Január 2023'!U534</f>
        <v>0</v>
      </c>
      <c r="H516" s="122">
        <f>'Zásobník_Január 2023'!AS534</f>
        <v>0</v>
      </c>
      <c r="I516" s="122" t="str">
        <f>'Zásobník_Január 2023'!AT534</f>
        <v>B1</v>
      </c>
    </row>
    <row r="517" spans="1:9" ht="63.75" x14ac:dyDescent="0.2">
      <c r="A517" s="120" t="str">
        <f>'Zásobník_Január 2023'!A535</f>
        <v>RTVS</v>
      </c>
      <c r="B517" s="124" t="str">
        <f>'Zásobník_Január 2023'!E535</f>
        <v>Zníženie energetickej náročnosti budov SIEA Biela budova Košice</v>
      </c>
      <c r="C517" s="123" t="str">
        <f>'Zásobník_Január 2023'!N535</f>
        <v>07 V realizácii</v>
      </c>
      <c r="D517" s="123" t="str">
        <f>'Zásobník_Január 2023'!O535</f>
        <v>kombinované</v>
      </c>
      <c r="E517" s="123" t="str">
        <f>'Zásobník_Január 2023'!P535</f>
        <v>doplniť z preddefinovaného (vysvetlivky a rady)</v>
      </c>
      <c r="F517" s="121">
        <f>'Zásobník_Január 2023'!R535</f>
        <v>0</v>
      </c>
      <c r="G517" s="121">
        <f>'Zásobník_Január 2023'!U535</f>
        <v>0</v>
      </c>
      <c r="H517" s="122">
        <f>'Zásobník_Január 2023'!AS535</f>
        <v>0</v>
      </c>
      <c r="I517" s="122" t="str">
        <f>'Zásobník_Január 2023'!AT535</f>
        <v>B3</v>
      </c>
    </row>
    <row r="518" spans="1:9" ht="63.75" x14ac:dyDescent="0.2">
      <c r="A518" s="120" t="str">
        <f>'Zásobník_Január 2023'!A536</f>
        <v>RTVS</v>
      </c>
      <c r="B518" s="124" t="str">
        <f>'Zásobník_Január 2023'!E536</f>
        <v>Zníženie energetickej náročnosti budov SIEA Červená budova Košice</v>
      </c>
      <c r="C518" s="123" t="str">
        <f>'Zásobník_Január 2023'!N536</f>
        <v>07 V realizácii</v>
      </c>
      <c r="D518" s="123" t="str">
        <f>'Zásobník_Január 2023'!O536</f>
        <v>kombinované</v>
      </c>
      <c r="E518" s="123" t="str">
        <f>'Zásobník_Január 2023'!P536</f>
        <v>doplniť z preddefinovaného (vysvetlivky a rady)</v>
      </c>
      <c r="F518" s="121">
        <f>'Zásobník_Január 2023'!R536</f>
        <v>0</v>
      </c>
      <c r="G518" s="121">
        <f>'Zásobník_Január 2023'!U536</f>
        <v>0</v>
      </c>
      <c r="H518" s="122">
        <f>'Zásobník_Január 2023'!AS536</f>
        <v>1</v>
      </c>
      <c r="I518" s="122" t="str">
        <f>'Zásobník_Január 2023'!AT536</f>
        <v>B3</v>
      </c>
    </row>
    <row r="519" spans="1:9" ht="63.75" x14ac:dyDescent="0.2">
      <c r="A519" s="120" t="str">
        <f>'Zásobník_Január 2023'!A537</f>
        <v>RTVS</v>
      </c>
      <c r="B519" s="124" t="str">
        <f>'Zásobník_Január 2023'!E537</f>
        <v>Kreatívny priemysel Mlynská dolina Bratislava</v>
      </c>
      <c r="C519" s="123" t="str">
        <f>'Zásobník_Január 2023'!N537</f>
        <v>07 V realizácii</v>
      </c>
      <c r="D519" s="123" t="str">
        <f>'Zásobník_Január 2023'!O537</f>
        <v>kombinované</v>
      </c>
      <c r="E519" s="123" t="str">
        <f>'Zásobník_Január 2023'!P537</f>
        <v>doplniť z preddefinovaného (vysvetlivky a rady)</v>
      </c>
      <c r="F519" s="121">
        <f>'Zásobník_Január 2023'!R537</f>
        <v>0</v>
      </c>
      <c r="G519" s="121">
        <f>'Zásobník_Január 2023'!U537</f>
        <v>0</v>
      </c>
      <c r="H519" s="122">
        <f>'Zásobník_Január 2023'!AS537</f>
        <v>1</v>
      </c>
      <c r="I519" s="122" t="str">
        <f>'Zásobník_Január 2023'!AT537</f>
        <v>A2</v>
      </c>
    </row>
    <row r="520" spans="1:9" ht="63.75" x14ac:dyDescent="0.2">
      <c r="A520" s="120" t="str">
        <f>'Zásobník_Január 2023'!A538</f>
        <v>RTVS</v>
      </c>
      <c r="B520" s="124" t="str">
        <f>'Zásobník_Január 2023'!E538</f>
        <v>Kreatívny priemysel Banská Bystrica</v>
      </c>
      <c r="C520" s="123" t="str">
        <f>'Zásobník_Január 2023'!N538</f>
        <v>07 V realizácii</v>
      </c>
      <c r="D520" s="123" t="str">
        <f>'Zásobník_Január 2023'!O538</f>
        <v>kombinované</v>
      </c>
      <c r="E520" s="123" t="str">
        <f>'Zásobník_Január 2023'!P538</f>
        <v>doplniť z preddefinovaného (vysvetlivky a rady)</v>
      </c>
      <c r="F520" s="121">
        <f>'Zásobník_Január 2023'!R538</f>
        <v>0</v>
      </c>
      <c r="G520" s="121">
        <f>'Zásobník_Január 2023'!U538</f>
        <v>0</v>
      </c>
      <c r="H520" s="122">
        <f>'Zásobník_Január 2023'!AS538</f>
        <v>1</v>
      </c>
      <c r="I520" s="122" t="str">
        <f>'Zásobník_Január 2023'!AT538</f>
        <v>A2</v>
      </c>
    </row>
    <row r="521" spans="1:9" ht="63.75" x14ac:dyDescent="0.2">
      <c r="A521" s="120" t="str">
        <f>'Zásobník_Január 2023'!A539</f>
        <v>RTVS</v>
      </c>
      <c r="B521" s="124" t="str">
        <f>'Zásobník_Január 2023'!E539</f>
        <v>Kreatívny priemysel Košice</v>
      </c>
      <c r="C521" s="123" t="str">
        <f>'Zásobník_Január 2023'!N539</f>
        <v>07 V realizácii</v>
      </c>
      <c r="D521" s="123" t="str">
        <f>'Zásobník_Január 2023'!O539</f>
        <v>kombinované</v>
      </c>
      <c r="E521" s="123" t="str">
        <f>'Zásobník_Január 2023'!P539</f>
        <v>doplniť z preddefinovaného (vysvetlivky a rady)</v>
      </c>
      <c r="F521" s="121">
        <f>'Zásobník_Január 2023'!R539</f>
        <v>0</v>
      </c>
      <c r="G521" s="121">
        <f>'Zásobník_Január 2023'!U539</f>
        <v>0</v>
      </c>
      <c r="H521" s="122">
        <f>'Zásobník_Január 2023'!AS539</f>
        <v>1</v>
      </c>
      <c r="I521" s="122" t="str">
        <f>'Zásobník_Január 2023'!AT539</f>
        <v>A2</v>
      </c>
    </row>
    <row r="522" spans="1:9" ht="63.75" x14ac:dyDescent="0.2">
      <c r="A522" s="120" t="str">
        <f>'Zásobník_Január 2023'!A540</f>
        <v>RTVS</v>
      </c>
      <c r="B522" s="124" t="str">
        <f>'Zásobník_Január 2023'!E540</f>
        <v>Zníženie energetickej náročnosti budov SIEA Archív Košice</v>
      </c>
      <c r="C522" s="123" t="str">
        <f>'Zásobník_Január 2023'!N540</f>
        <v>07 V realizácii</v>
      </c>
      <c r="D522" s="123" t="str">
        <f>'Zásobník_Január 2023'!O540</f>
        <v>kombinované</v>
      </c>
      <c r="E522" s="123" t="str">
        <f>'Zásobník_Január 2023'!P540</f>
        <v>doplniť z preddefinovaného (vysvetlivky a rady)</v>
      </c>
      <c r="F522" s="121">
        <f>'Zásobník_Január 2023'!R540</f>
        <v>0</v>
      </c>
      <c r="G522" s="121">
        <f>'Zásobník_Január 2023'!U540</f>
        <v>0</v>
      </c>
      <c r="H522" s="122">
        <f>'Zásobník_Január 2023'!AS540</f>
        <v>0</v>
      </c>
      <c r="I522" s="122" t="str">
        <f>'Zásobník_Január 2023'!AT540</f>
        <v>B3</v>
      </c>
    </row>
    <row r="523" spans="1:9" x14ac:dyDescent="0.2">
      <c r="A523" s="117"/>
      <c r="B523" s="117"/>
      <c r="C523" s="117"/>
      <c r="D523" s="117"/>
      <c r="E523" s="117"/>
      <c r="G523" s="118"/>
      <c r="H523" s="119"/>
      <c r="I523" s="119"/>
    </row>
    <row r="524" spans="1:9" x14ac:dyDescent="0.2">
      <c r="A524" s="117"/>
      <c r="B524" s="117"/>
      <c r="C524" s="117"/>
      <c r="D524" s="117"/>
      <c r="E524" s="117"/>
      <c r="G524" s="118"/>
      <c r="H524" s="119"/>
      <c r="I524" s="119"/>
    </row>
    <row r="525" spans="1:9" x14ac:dyDescent="0.2">
      <c r="A525" s="117"/>
      <c r="B525" s="117"/>
      <c r="C525" s="117"/>
      <c r="D525" s="117"/>
      <c r="E525" s="117"/>
      <c r="G525" s="118"/>
      <c r="H525" s="119"/>
      <c r="I525" s="119"/>
    </row>
    <row r="526" spans="1:9" x14ac:dyDescent="0.2">
      <c r="A526" s="117"/>
      <c r="B526" s="117"/>
      <c r="C526" s="117"/>
      <c r="D526" s="117"/>
      <c r="E526" s="117"/>
      <c r="G526" s="118"/>
      <c r="H526" s="119"/>
      <c r="I526" s="119"/>
    </row>
    <row r="527" spans="1:9" x14ac:dyDescent="0.2">
      <c r="A527" s="117"/>
      <c r="B527" s="117"/>
      <c r="C527" s="117"/>
      <c r="D527" s="117"/>
      <c r="E527" s="117"/>
      <c r="G527" s="118"/>
      <c r="H527" s="119"/>
      <c r="I527" s="119"/>
    </row>
    <row r="528" spans="1:9" x14ac:dyDescent="0.2">
      <c r="A528" s="117"/>
      <c r="B528" s="117"/>
      <c r="C528" s="117"/>
      <c r="D528" s="117"/>
      <c r="E528" s="117"/>
      <c r="G528" s="118"/>
      <c r="H528" s="119"/>
      <c r="I528" s="119"/>
    </row>
    <row r="529" spans="1:9" x14ac:dyDescent="0.2">
      <c r="A529" s="117"/>
      <c r="B529" s="117"/>
      <c r="C529" s="117"/>
      <c r="D529" s="117"/>
      <c r="E529" s="117"/>
      <c r="G529" s="118"/>
      <c r="H529" s="119"/>
      <c r="I529" s="119"/>
    </row>
    <row r="530" spans="1:9" x14ac:dyDescent="0.2">
      <c r="A530" s="117"/>
      <c r="B530" s="117"/>
      <c r="C530" s="117"/>
      <c r="D530" s="117"/>
      <c r="E530" s="117"/>
      <c r="G530" s="118"/>
      <c r="H530" s="119"/>
      <c r="I530" s="119"/>
    </row>
    <row r="531" spans="1:9" x14ac:dyDescent="0.2">
      <c r="A531" s="117"/>
      <c r="B531" s="117"/>
      <c r="C531" s="117"/>
      <c r="D531" s="117"/>
      <c r="E531" s="117"/>
      <c r="G531" s="118"/>
      <c r="H531" s="119"/>
      <c r="I531" s="119"/>
    </row>
    <row r="532" spans="1:9" x14ac:dyDescent="0.2">
      <c r="A532" s="117"/>
      <c r="B532" s="117"/>
      <c r="C532" s="117"/>
      <c r="D532" s="117"/>
      <c r="E532" s="117"/>
      <c r="G532" s="118"/>
      <c r="H532" s="119"/>
      <c r="I532" s="119"/>
    </row>
    <row r="533" spans="1:9" x14ac:dyDescent="0.2">
      <c r="A533" s="117"/>
      <c r="B533" s="117"/>
      <c r="C533" s="117"/>
      <c r="D533" s="117"/>
      <c r="E533" s="117"/>
      <c r="G533" s="118"/>
      <c r="H533" s="119"/>
      <c r="I533" s="119"/>
    </row>
    <row r="534" spans="1:9" x14ac:dyDescent="0.2">
      <c r="A534" s="117"/>
      <c r="B534" s="117"/>
      <c r="C534" s="117"/>
      <c r="D534" s="117"/>
      <c r="E534" s="117"/>
      <c r="G534" s="118"/>
      <c r="H534" s="119"/>
      <c r="I534" s="119"/>
    </row>
    <row r="535" spans="1:9" x14ac:dyDescent="0.2">
      <c r="A535" s="117"/>
      <c r="B535" s="117"/>
      <c r="C535" s="117"/>
      <c r="D535" s="117"/>
      <c r="E535" s="117"/>
      <c r="G535" s="118"/>
      <c r="H535" s="119"/>
      <c r="I535" s="119"/>
    </row>
    <row r="536" spans="1:9" x14ac:dyDescent="0.2">
      <c r="A536" s="117"/>
      <c r="B536" s="117"/>
      <c r="C536" s="117"/>
      <c r="D536" s="117"/>
      <c r="E536" s="117"/>
      <c r="G536" s="118"/>
      <c r="H536" s="119"/>
      <c r="I536" s="119"/>
    </row>
    <row r="537" spans="1:9" x14ac:dyDescent="0.2">
      <c r="A537" s="117"/>
      <c r="B537" s="117"/>
      <c r="C537" s="117"/>
      <c r="D537" s="117"/>
      <c r="E537" s="117"/>
      <c r="G537" s="118"/>
      <c r="H537" s="119"/>
      <c r="I537" s="119"/>
    </row>
    <row r="538" spans="1:9" x14ac:dyDescent="0.2">
      <c r="A538" s="117"/>
      <c r="B538" s="117"/>
      <c r="C538" s="117"/>
      <c r="D538" s="117"/>
      <c r="E538" s="117"/>
      <c r="G538" s="118"/>
      <c r="H538" s="119"/>
      <c r="I538" s="119"/>
    </row>
    <row r="539" spans="1:9" x14ac:dyDescent="0.2">
      <c r="A539" s="117"/>
      <c r="B539" s="117"/>
      <c r="C539" s="117"/>
      <c r="D539" s="117"/>
      <c r="E539" s="117"/>
      <c r="G539" s="118"/>
      <c r="H539" s="119"/>
      <c r="I539" s="119"/>
    </row>
    <row r="540" spans="1:9" x14ac:dyDescent="0.2">
      <c r="A540" s="117"/>
      <c r="B540" s="117"/>
      <c r="C540" s="117"/>
      <c r="D540" s="117"/>
      <c r="E540" s="117"/>
      <c r="G540" s="118"/>
      <c r="H540" s="119"/>
      <c r="I540" s="119"/>
    </row>
    <row r="541" spans="1:9" x14ac:dyDescent="0.2">
      <c r="A541" s="117"/>
      <c r="B541" s="117"/>
      <c r="C541" s="117"/>
      <c r="D541" s="117"/>
      <c r="E541" s="117"/>
      <c r="G541" s="118"/>
      <c r="H541" s="119"/>
      <c r="I541" s="119"/>
    </row>
    <row r="542" spans="1:9" x14ac:dyDescent="0.2">
      <c r="A542" s="117"/>
      <c r="B542" s="117"/>
      <c r="C542" s="117"/>
      <c r="D542" s="117"/>
      <c r="E542" s="117"/>
      <c r="G542" s="118"/>
      <c r="H542" s="119"/>
      <c r="I542" s="119"/>
    </row>
    <row r="543" spans="1:9" x14ac:dyDescent="0.2">
      <c r="A543" s="117"/>
      <c r="B543" s="117"/>
      <c r="C543" s="117"/>
      <c r="D543" s="117"/>
      <c r="E543" s="117"/>
      <c r="G543" s="118"/>
      <c r="H543" s="119"/>
      <c r="I543" s="119"/>
    </row>
    <row r="544" spans="1:9" x14ac:dyDescent="0.2">
      <c r="A544" s="117"/>
      <c r="B544" s="117"/>
      <c r="C544" s="117"/>
      <c r="D544" s="117"/>
      <c r="E544" s="117"/>
      <c r="G544" s="118"/>
      <c r="H544" s="119"/>
      <c r="I544" s="119"/>
    </row>
    <row r="545" spans="1:9" x14ac:dyDescent="0.2">
      <c r="A545" s="117"/>
      <c r="B545" s="117"/>
      <c r="C545" s="117"/>
      <c r="D545" s="117"/>
      <c r="E545" s="117"/>
      <c r="G545" s="118"/>
      <c r="H545" s="119"/>
      <c r="I545" s="119"/>
    </row>
    <row r="546" spans="1:9" x14ac:dyDescent="0.2">
      <c r="A546" s="117"/>
      <c r="B546" s="117"/>
      <c r="C546" s="117"/>
      <c r="D546" s="117"/>
      <c r="E546" s="117"/>
      <c r="G546" s="118"/>
      <c r="H546" s="119"/>
      <c r="I546" s="119"/>
    </row>
    <row r="547" spans="1:9" x14ac:dyDescent="0.2">
      <c r="A547" s="117"/>
      <c r="B547" s="117"/>
      <c r="C547" s="117"/>
      <c r="D547" s="117"/>
      <c r="E547" s="117"/>
      <c r="G547" s="118"/>
      <c r="H547" s="119"/>
      <c r="I547" s="119"/>
    </row>
    <row r="548" spans="1:9" x14ac:dyDescent="0.2">
      <c r="A548" s="117"/>
      <c r="B548" s="117"/>
      <c r="C548" s="117"/>
      <c r="D548" s="117"/>
      <c r="E548" s="117"/>
      <c r="G548" s="118"/>
      <c r="H548" s="119"/>
      <c r="I548" s="119"/>
    </row>
    <row r="549" spans="1:9" x14ac:dyDescent="0.2">
      <c r="A549" s="117"/>
      <c r="B549" s="117"/>
      <c r="C549" s="117"/>
      <c r="D549" s="117"/>
      <c r="E549" s="117"/>
      <c r="G549" s="118"/>
      <c r="H549" s="119"/>
      <c r="I549" s="119"/>
    </row>
    <row r="550" spans="1:9" x14ac:dyDescent="0.2">
      <c r="A550" s="117"/>
      <c r="B550" s="117"/>
      <c r="C550" s="117"/>
      <c r="D550" s="117"/>
      <c r="E550" s="117"/>
      <c r="G550" s="118"/>
      <c r="H550" s="119"/>
      <c r="I550" s="119"/>
    </row>
    <row r="551" spans="1:9" x14ac:dyDescent="0.2">
      <c r="A551" s="117"/>
      <c r="B551" s="117"/>
      <c r="C551" s="117"/>
      <c r="D551" s="117"/>
      <c r="E551" s="117"/>
      <c r="G551" s="118"/>
      <c r="H551" s="119"/>
      <c r="I551" s="119"/>
    </row>
    <row r="552" spans="1:9" x14ac:dyDescent="0.2">
      <c r="A552" s="117"/>
      <c r="B552" s="117"/>
      <c r="C552" s="117"/>
      <c r="D552" s="117"/>
      <c r="E552" s="117"/>
      <c r="G552" s="118"/>
      <c r="H552" s="119"/>
      <c r="I552" s="119"/>
    </row>
    <row r="553" spans="1:9" x14ac:dyDescent="0.2">
      <c r="A553" s="117"/>
      <c r="B553" s="117"/>
      <c r="C553" s="117"/>
      <c r="D553" s="117"/>
      <c r="E553" s="117"/>
      <c r="G553" s="118"/>
      <c r="H553" s="119"/>
      <c r="I553" s="119"/>
    </row>
    <row r="554" spans="1:9" x14ac:dyDescent="0.2">
      <c r="A554" s="117"/>
      <c r="B554" s="117"/>
      <c r="C554" s="117"/>
      <c r="D554" s="117"/>
      <c r="E554" s="117"/>
      <c r="G554" s="118"/>
      <c r="H554" s="119"/>
      <c r="I554" s="119"/>
    </row>
    <row r="555" spans="1:9" x14ac:dyDescent="0.2">
      <c r="A555" s="117"/>
      <c r="B555" s="117"/>
      <c r="C555" s="117"/>
      <c r="D555" s="117"/>
      <c r="E555" s="117"/>
      <c r="G555" s="118"/>
      <c r="H555" s="119"/>
      <c r="I555" s="119"/>
    </row>
    <row r="556" spans="1:9" x14ac:dyDescent="0.2">
      <c r="A556" s="117"/>
      <c r="B556" s="117"/>
      <c r="C556" s="117"/>
      <c r="D556" s="117"/>
      <c r="E556" s="117"/>
      <c r="G556" s="118"/>
      <c r="H556" s="119"/>
      <c r="I556" s="119"/>
    </row>
    <row r="557" spans="1:9" x14ac:dyDescent="0.2">
      <c r="A557" s="117"/>
      <c r="B557" s="117"/>
      <c r="C557" s="117"/>
      <c r="D557" s="117"/>
      <c r="E557" s="117"/>
      <c r="G557" s="118"/>
      <c r="H557" s="119"/>
      <c r="I557" s="119"/>
    </row>
    <row r="558" spans="1:9" x14ac:dyDescent="0.2">
      <c r="A558" s="117"/>
      <c r="B558" s="117"/>
      <c r="C558" s="117"/>
      <c r="D558" s="117"/>
      <c r="E558" s="117"/>
      <c r="G558" s="118"/>
      <c r="H558" s="119"/>
      <c r="I558" s="119"/>
    </row>
    <row r="559" spans="1:9" x14ac:dyDescent="0.2">
      <c r="A559" s="117"/>
      <c r="B559" s="117"/>
      <c r="C559" s="117"/>
      <c r="D559" s="117"/>
      <c r="E559" s="117"/>
      <c r="G559" s="118"/>
      <c r="H559" s="119"/>
      <c r="I559" s="119"/>
    </row>
    <row r="560" spans="1:9" x14ac:dyDescent="0.2">
      <c r="A560" s="117"/>
      <c r="B560" s="117"/>
      <c r="C560" s="117"/>
      <c r="D560" s="117"/>
      <c r="E560" s="117"/>
      <c r="G560" s="118"/>
      <c r="H560" s="119"/>
      <c r="I560" s="119"/>
    </row>
    <row r="561" spans="1:9" x14ac:dyDescent="0.2">
      <c r="A561" s="117"/>
      <c r="B561" s="117"/>
      <c r="C561" s="117"/>
      <c r="D561" s="117"/>
      <c r="E561" s="117"/>
      <c r="G561" s="118"/>
      <c r="H561" s="119"/>
      <c r="I561" s="119"/>
    </row>
    <row r="562" spans="1:9" x14ac:dyDescent="0.2">
      <c r="A562" s="117"/>
      <c r="B562" s="117"/>
      <c r="C562" s="117"/>
      <c r="D562" s="117"/>
      <c r="E562" s="117"/>
      <c r="G562" s="118"/>
      <c r="H562" s="119"/>
      <c r="I562" s="119"/>
    </row>
    <row r="563" spans="1:9" x14ac:dyDescent="0.2">
      <c r="A563" s="117"/>
      <c r="B563" s="117"/>
      <c r="C563" s="117"/>
      <c r="D563" s="117"/>
      <c r="E563" s="117"/>
      <c r="G563" s="118"/>
      <c r="H563" s="119"/>
      <c r="I563" s="119"/>
    </row>
    <row r="564" spans="1:9" x14ac:dyDescent="0.2">
      <c r="A564" s="117"/>
      <c r="B564" s="117"/>
      <c r="C564" s="117"/>
      <c r="D564" s="117"/>
      <c r="E564" s="117"/>
      <c r="G564" s="118"/>
      <c r="H564" s="119"/>
      <c r="I564" s="119"/>
    </row>
    <row r="565" spans="1:9" x14ac:dyDescent="0.2">
      <c r="A565" s="117"/>
      <c r="B565" s="117"/>
      <c r="C565" s="117"/>
      <c r="D565" s="117"/>
      <c r="E565" s="117"/>
      <c r="G565" s="118"/>
      <c r="H565" s="119"/>
      <c r="I565" s="119"/>
    </row>
    <row r="566" spans="1:9" x14ac:dyDescent="0.2">
      <c r="A566" s="117"/>
      <c r="B566" s="117"/>
      <c r="C566" s="117"/>
      <c r="D566" s="117"/>
      <c r="E566" s="117"/>
      <c r="G566" s="118"/>
      <c r="H566" s="119"/>
      <c r="I566" s="119"/>
    </row>
    <row r="567" spans="1:9" x14ac:dyDescent="0.2">
      <c r="A567" s="117"/>
      <c r="B567" s="117"/>
      <c r="C567" s="117"/>
      <c r="D567" s="117"/>
      <c r="E567" s="117"/>
      <c r="G567" s="118"/>
      <c r="H567" s="119"/>
      <c r="I567" s="119"/>
    </row>
    <row r="568" spans="1:9" x14ac:dyDescent="0.2">
      <c r="A568" s="117"/>
      <c r="B568" s="117"/>
      <c r="C568" s="117"/>
      <c r="D568" s="117"/>
      <c r="E568" s="117"/>
      <c r="G568" s="118"/>
      <c r="H568" s="119"/>
      <c r="I568" s="119"/>
    </row>
    <row r="569" spans="1:9" x14ac:dyDescent="0.2">
      <c r="A569" s="117"/>
      <c r="B569" s="117"/>
      <c r="C569" s="117"/>
      <c r="D569" s="117"/>
      <c r="E569" s="117"/>
      <c r="G569" s="118"/>
      <c r="H569" s="119"/>
      <c r="I569" s="119"/>
    </row>
    <row r="570" spans="1:9" x14ac:dyDescent="0.2">
      <c r="A570" s="117"/>
      <c r="B570" s="117"/>
      <c r="C570" s="117"/>
      <c r="D570" s="117"/>
      <c r="E570" s="117"/>
      <c r="G570" s="118"/>
      <c r="H570" s="119"/>
      <c r="I570" s="119"/>
    </row>
    <row r="571" spans="1:9" x14ac:dyDescent="0.2">
      <c r="A571" s="117"/>
      <c r="B571" s="117"/>
      <c r="C571" s="117"/>
      <c r="D571" s="117"/>
      <c r="E571" s="117"/>
      <c r="G571" s="118"/>
      <c r="H571" s="119"/>
      <c r="I571" s="119"/>
    </row>
    <row r="572" spans="1:9" x14ac:dyDescent="0.2">
      <c r="A572" s="117"/>
      <c r="B572" s="117"/>
      <c r="C572" s="117"/>
      <c r="D572" s="117"/>
      <c r="E572" s="117"/>
      <c r="G572" s="118"/>
      <c r="H572" s="119"/>
      <c r="I572" s="119"/>
    </row>
    <row r="573" spans="1:9" x14ac:dyDescent="0.2">
      <c r="A573" s="117"/>
      <c r="B573" s="117"/>
      <c r="C573" s="117"/>
      <c r="D573" s="117"/>
      <c r="E573" s="117"/>
      <c r="G573" s="118"/>
      <c r="H573" s="119"/>
      <c r="I573" s="119"/>
    </row>
    <row r="574" spans="1:9" x14ac:dyDescent="0.2">
      <c r="A574" s="117"/>
      <c r="B574" s="117"/>
      <c r="C574" s="117"/>
      <c r="D574" s="117"/>
      <c r="E574" s="117"/>
      <c r="G574" s="118"/>
      <c r="H574" s="119"/>
      <c r="I574" s="119"/>
    </row>
    <row r="575" spans="1:9" x14ac:dyDescent="0.2">
      <c r="A575" s="117"/>
      <c r="B575" s="117"/>
      <c r="C575" s="117"/>
      <c r="D575" s="117"/>
      <c r="E575" s="117"/>
      <c r="G575" s="118"/>
      <c r="H575" s="119"/>
      <c r="I575" s="119"/>
    </row>
    <row r="576" spans="1:9" x14ac:dyDescent="0.2">
      <c r="A576" s="117"/>
      <c r="B576" s="117"/>
      <c r="C576" s="117"/>
      <c r="D576" s="117"/>
      <c r="E576" s="117"/>
      <c r="G576" s="118"/>
      <c r="H576" s="119"/>
      <c r="I576" s="119"/>
    </row>
    <row r="577" spans="1:9" x14ac:dyDescent="0.2">
      <c r="A577" s="117"/>
      <c r="B577" s="117"/>
      <c r="C577" s="117"/>
      <c r="D577" s="117"/>
      <c r="E577" s="117"/>
      <c r="G577" s="118"/>
      <c r="H577" s="119"/>
      <c r="I577" s="119"/>
    </row>
    <row r="578" spans="1:9" x14ac:dyDescent="0.2">
      <c r="A578" s="117"/>
      <c r="B578" s="117"/>
      <c r="C578" s="117"/>
      <c r="D578" s="117"/>
      <c r="E578" s="117"/>
      <c r="G578" s="118"/>
      <c r="H578" s="119"/>
      <c r="I578" s="119"/>
    </row>
    <row r="579" spans="1:9" x14ac:dyDescent="0.2">
      <c r="A579" s="117"/>
      <c r="B579" s="117"/>
      <c r="C579" s="117"/>
      <c r="D579" s="117"/>
      <c r="E579" s="117"/>
      <c r="G579" s="118"/>
      <c r="H579" s="119"/>
      <c r="I579" s="119"/>
    </row>
    <row r="580" spans="1:9" x14ac:dyDescent="0.2">
      <c r="A580" s="117"/>
      <c r="B580" s="117"/>
      <c r="C580" s="117"/>
      <c r="D580" s="117"/>
      <c r="E580" s="117"/>
      <c r="G580" s="118"/>
      <c r="H580" s="119"/>
      <c r="I580" s="119"/>
    </row>
    <row r="581" spans="1:9" x14ac:dyDescent="0.2">
      <c r="A581" s="117"/>
      <c r="B581" s="117"/>
      <c r="C581" s="117"/>
      <c r="D581" s="117"/>
      <c r="E581" s="117"/>
      <c r="G581" s="118"/>
      <c r="H581" s="119"/>
      <c r="I581" s="119"/>
    </row>
    <row r="582" spans="1:9" x14ac:dyDescent="0.2">
      <c r="A582" s="117"/>
      <c r="B582" s="117"/>
      <c r="C582" s="117"/>
      <c r="D582" s="117"/>
      <c r="E582" s="117"/>
      <c r="G582" s="118"/>
      <c r="H582" s="119"/>
      <c r="I582" s="119"/>
    </row>
    <row r="583" spans="1:9" x14ac:dyDescent="0.2">
      <c r="A583" s="117"/>
      <c r="B583" s="117"/>
      <c r="C583" s="117"/>
      <c r="D583" s="117"/>
      <c r="E583" s="117"/>
      <c r="G583" s="118"/>
      <c r="H583" s="119"/>
      <c r="I583" s="119"/>
    </row>
    <row r="584" spans="1:9" x14ac:dyDescent="0.2">
      <c r="A584" s="117"/>
      <c r="B584" s="117"/>
      <c r="C584" s="117"/>
      <c r="D584" s="117"/>
      <c r="E584" s="117"/>
      <c r="G584" s="118"/>
      <c r="H584" s="119"/>
      <c r="I584" s="119"/>
    </row>
    <row r="585" spans="1:9" x14ac:dyDescent="0.2">
      <c r="A585" s="117"/>
      <c r="B585" s="117"/>
      <c r="C585" s="117"/>
      <c r="D585" s="117"/>
      <c r="E585" s="117"/>
      <c r="G585" s="118"/>
      <c r="H585" s="119"/>
      <c r="I585" s="119"/>
    </row>
    <row r="586" spans="1:9" x14ac:dyDescent="0.2">
      <c r="A586" s="117"/>
      <c r="B586" s="117"/>
      <c r="C586" s="117"/>
      <c r="D586" s="117"/>
      <c r="E586" s="117"/>
      <c r="G586" s="118"/>
      <c r="H586" s="119"/>
      <c r="I586" s="119"/>
    </row>
    <row r="587" spans="1:9" x14ac:dyDescent="0.2">
      <c r="A587" s="117"/>
      <c r="B587" s="117"/>
      <c r="C587" s="117"/>
      <c r="D587" s="117"/>
      <c r="E587" s="117"/>
      <c r="G587" s="118"/>
      <c r="H587" s="119"/>
      <c r="I587" s="119"/>
    </row>
    <row r="588" spans="1:9" x14ac:dyDescent="0.2">
      <c r="A588" s="117"/>
      <c r="B588" s="117"/>
      <c r="C588" s="117"/>
      <c r="D588" s="117"/>
      <c r="E588" s="117"/>
      <c r="G588" s="118"/>
      <c r="H588" s="119"/>
      <c r="I588" s="119"/>
    </row>
    <row r="589" spans="1:9" x14ac:dyDescent="0.2">
      <c r="A589" s="117"/>
      <c r="B589" s="117"/>
      <c r="C589" s="117"/>
      <c r="D589" s="117"/>
      <c r="E589" s="117"/>
      <c r="G589" s="118"/>
      <c r="H589" s="119"/>
      <c r="I589" s="119"/>
    </row>
    <row r="590" spans="1:9" x14ac:dyDescent="0.2">
      <c r="A590" s="117"/>
      <c r="B590" s="117"/>
      <c r="C590" s="117"/>
      <c r="D590" s="117"/>
      <c r="E590" s="117"/>
      <c r="G590" s="118"/>
      <c r="H590" s="119"/>
      <c r="I590" s="119"/>
    </row>
    <row r="591" spans="1:9" x14ac:dyDescent="0.2">
      <c r="A591" s="117"/>
      <c r="B591" s="117"/>
      <c r="C591" s="117"/>
      <c r="D591" s="117"/>
      <c r="E591" s="117"/>
      <c r="G591" s="118"/>
      <c r="H591" s="119"/>
      <c r="I591" s="119"/>
    </row>
    <row r="592" spans="1:9" x14ac:dyDescent="0.2">
      <c r="A592" s="117"/>
      <c r="B592" s="117"/>
      <c r="C592" s="117"/>
      <c r="D592" s="117"/>
      <c r="E592" s="117"/>
      <c r="G592" s="118"/>
      <c r="H592" s="119"/>
      <c r="I592" s="119"/>
    </row>
    <row r="593" spans="1:9" x14ac:dyDescent="0.2">
      <c r="A593" s="117"/>
      <c r="B593" s="117"/>
      <c r="C593" s="117"/>
      <c r="D593" s="117"/>
      <c r="E593" s="117"/>
      <c r="G593" s="118"/>
      <c r="H593" s="119"/>
      <c r="I593" s="119"/>
    </row>
    <row r="594" spans="1:9" x14ac:dyDescent="0.2">
      <c r="A594" s="117"/>
      <c r="B594" s="117"/>
      <c r="C594" s="117"/>
      <c r="D594" s="117"/>
      <c r="E594" s="117"/>
      <c r="G594" s="118"/>
      <c r="H594" s="119"/>
      <c r="I594" s="119"/>
    </row>
    <row r="595" spans="1:9" x14ac:dyDescent="0.2">
      <c r="A595" s="117"/>
      <c r="B595" s="117"/>
      <c r="C595" s="117"/>
      <c r="D595" s="117"/>
      <c r="E595" s="117"/>
      <c r="G595" s="118"/>
      <c r="H595" s="119"/>
      <c r="I595" s="119"/>
    </row>
    <row r="596" spans="1:9" x14ac:dyDescent="0.2">
      <c r="A596" s="117"/>
      <c r="B596" s="117"/>
      <c r="C596" s="117"/>
      <c r="D596" s="117"/>
      <c r="E596" s="117"/>
      <c r="G596" s="118"/>
      <c r="H596" s="119"/>
      <c r="I596" s="119"/>
    </row>
    <row r="597" spans="1:9" x14ac:dyDescent="0.2">
      <c r="A597" s="117"/>
      <c r="B597" s="117"/>
      <c r="C597" s="117"/>
      <c r="D597" s="117"/>
      <c r="E597" s="117"/>
      <c r="G597" s="118"/>
      <c r="H597" s="119"/>
      <c r="I597" s="119"/>
    </row>
    <row r="598" spans="1:9" x14ac:dyDescent="0.2">
      <c r="A598" s="117"/>
      <c r="B598" s="117"/>
      <c r="C598" s="117"/>
      <c r="D598" s="117"/>
      <c r="E598" s="117"/>
      <c r="G598" s="118"/>
      <c r="H598" s="119"/>
      <c r="I598" s="119"/>
    </row>
    <row r="599" spans="1:9" x14ac:dyDescent="0.2">
      <c r="A599" s="117"/>
      <c r="B599" s="117"/>
      <c r="C599" s="117"/>
      <c r="D599" s="117"/>
      <c r="E599" s="117"/>
      <c r="G599" s="118"/>
      <c r="H599" s="119"/>
      <c r="I599" s="119"/>
    </row>
    <row r="600" spans="1:9" x14ac:dyDescent="0.2">
      <c r="A600" s="117"/>
      <c r="B600" s="117"/>
      <c r="C600" s="117"/>
      <c r="D600" s="117"/>
      <c r="E600" s="117"/>
      <c r="G600" s="118"/>
      <c r="H600" s="119"/>
      <c r="I600" s="119"/>
    </row>
    <row r="601" spans="1:9" x14ac:dyDescent="0.2">
      <c r="A601" s="117"/>
      <c r="B601" s="117"/>
      <c r="C601" s="117"/>
      <c r="D601" s="117"/>
      <c r="E601" s="117"/>
      <c r="G601" s="118"/>
      <c r="H601" s="119"/>
      <c r="I601" s="119"/>
    </row>
    <row r="602" spans="1:9" x14ac:dyDescent="0.2">
      <c r="A602" s="117"/>
      <c r="B602" s="117"/>
      <c r="C602" s="117"/>
      <c r="D602" s="117"/>
      <c r="E602" s="117"/>
      <c r="G602" s="118"/>
      <c r="H602" s="119"/>
      <c r="I602" s="119"/>
    </row>
  </sheetData>
  <autoFilter ref="A1:I52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tabSelected="1" topLeftCell="A55" workbookViewId="0">
      <selection activeCell="I84" sqref="I84"/>
    </sheetView>
  </sheetViews>
  <sheetFormatPr defaultRowHeight="12.75" x14ac:dyDescent="0.2"/>
  <cols>
    <col min="1" max="1" width="26.140625" style="116" bestFit="1" customWidth="1"/>
    <col min="2" max="2" width="15.7109375" style="116" bestFit="1" customWidth="1"/>
    <col min="3" max="3" width="23" style="116" customWidth="1"/>
    <col min="4" max="9" width="13.140625" style="116" bestFit="1" customWidth="1"/>
    <col min="10" max="11" width="9.140625" style="116"/>
    <col min="12" max="13" width="9.5703125" style="116" bestFit="1" customWidth="1"/>
    <col min="14" max="14" width="9.140625" style="116"/>
    <col min="15" max="15" width="11.140625" style="116" customWidth="1"/>
    <col min="16" max="16" width="24" style="116" customWidth="1"/>
    <col min="17" max="17" width="12.7109375" style="116" bestFit="1" customWidth="1"/>
    <col min="18" max="16384" width="9.140625" style="116"/>
  </cols>
  <sheetData>
    <row r="1" spans="1:24" ht="15" customHeight="1" x14ac:dyDescent="0.2">
      <c r="A1" s="202" t="s">
        <v>2988</v>
      </c>
      <c r="B1" s="203"/>
      <c r="C1" s="203"/>
      <c r="D1" s="203"/>
      <c r="E1" s="203"/>
      <c r="F1" s="203"/>
      <c r="G1" s="203"/>
      <c r="H1" s="203"/>
      <c r="I1" s="203"/>
      <c r="J1" s="203"/>
      <c r="K1" s="203"/>
      <c r="L1" s="203"/>
      <c r="M1" s="204"/>
      <c r="O1" s="202" t="s">
        <v>3041</v>
      </c>
      <c r="P1" s="203"/>
      <c r="Q1" s="203"/>
      <c r="R1" s="203"/>
      <c r="S1" s="203"/>
      <c r="T1" s="203"/>
      <c r="U1" s="203"/>
      <c r="V1" s="203"/>
      <c r="W1" s="203"/>
      <c r="X1" s="203"/>
    </row>
    <row r="2" spans="1:24" x14ac:dyDescent="0.2">
      <c r="A2" s="116" t="s">
        <v>2986</v>
      </c>
      <c r="B2" s="129" t="s">
        <v>2987</v>
      </c>
      <c r="C2" s="116" t="s">
        <v>3018</v>
      </c>
      <c r="D2" s="116" t="s">
        <v>2968</v>
      </c>
      <c r="E2" s="116" t="s">
        <v>2969</v>
      </c>
      <c r="F2" s="116" t="s">
        <v>2970</v>
      </c>
      <c r="G2" s="116" t="s">
        <v>2971</v>
      </c>
      <c r="H2" s="116" t="s">
        <v>2972</v>
      </c>
      <c r="I2" s="116" t="s">
        <v>2973</v>
      </c>
      <c r="J2" s="116" t="s">
        <v>2974</v>
      </c>
      <c r="K2" s="116" t="s">
        <v>2975</v>
      </c>
      <c r="L2" s="116" t="s">
        <v>2976</v>
      </c>
      <c r="M2" s="116" t="s">
        <v>2977</v>
      </c>
      <c r="O2" s="116" t="s">
        <v>2995</v>
      </c>
    </row>
    <row r="3" spans="1:24" x14ac:dyDescent="0.2">
      <c r="A3" s="212" t="s">
        <v>2990</v>
      </c>
      <c r="B3" s="208" t="s">
        <v>2989</v>
      </c>
      <c r="C3" s="116" t="s">
        <v>3000</v>
      </c>
      <c r="D3" s="125">
        <v>24857447.300000004</v>
      </c>
      <c r="E3" s="125">
        <v>33227556.656326473</v>
      </c>
      <c r="F3" s="125">
        <v>32582834.755012512</v>
      </c>
      <c r="G3" s="125">
        <v>33729297.659860373</v>
      </c>
      <c r="H3" s="125">
        <v>39551278.485094994</v>
      </c>
      <c r="I3" s="125" t="s">
        <v>2999</v>
      </c>
      <c r="J3" s="125" t="s">
        <v>2999</v>
      </c>
      <c r="K3" s="125" t="s">
        <v>2999</v>
      </c>
      <c r="L3" s="125" t="s">
        <v>2999</v>
      </c>
      <c r="M3" s="125" t="s">
        <v>2999</v>
      </c>
      <c r="O3" s="116" t="s">
        <v>2996</v>
      </c>
    </row>
    <row r="4" spans="1:24" x14ac:dyDescent="0.2">
      <c r="A4" s="212"/>
      <c r="B4" s="208"/>
      <c r="C4" s="116" t="s">
        <v>3001</v>
      </c>
      <c r="D4" s="125">
        <f>AVERAGE($D$3:$H$3)</f>
        <v>32789682.971258871</v>
      </c>
      <c r="E4" s="125">
        <f t="shared" ref="E4:M4" si="0">AVERAGE($D$3:$H$3)</f>
        <v>32789682.971258871</v>
      </c>
      <c r="F4" s="125">
        <f t="shared" si="0"/>
        <v>32789682.971258871</v>
      </c>
      <c r="G4" s="125">
        <f t="shared" si="0"/>
        <v>32789682.971258871</v>
      </c>
      <c r="H4" s="125">
        <f t="shared" si="0"/>
        <v>32789682.971258871</v>
      </c>
      <c r="I4" s="125">
        <f t="shared" si="0"/>
        <v>32789682.971258871</v>
      </c>
      <c r="J4" s="125">
        <f t="shared" si="0"/>
        <v>32789682.971258871</v>
      </c>
      <c r="K4" s="125">
        <f t="shared" si="0"/>
        <v>32789682.971258871</v>
      </c>
      <c r="L4" s="125">
        <f t="shared" si="0"/>
        <v>32789682.971258871</v>
      </c>
      <c r="M4" s="125">
        <f t="shared" si="0"/>
        <v>32789682.971258871</v>
      </c>
    </row>
    <row r="5" spans="1:24" s="131" customFormat="1" x14ac:dyDescent="0.2">
      <c r="A5" s="213" t="s">
        <v>2991</v>
      </c>
      <c r="B5" s="209" t="s">
        <v>2989</v>
      </c>
      <c r="C5" s="131" t="s">
        <v>3002</v>
      </c>
      <c r="I5" s="132">
        <v>3690000</v>
      </c>
      <c r="J5" s="132">
        <v>3690000</v>
      </c>
      <c r="K5" s="132">
        <v>3690000</v>
      </c>
      <c r="L5" s="132">
        <v>3690000</v>
      </c>
      <c r="M5" s="132">
        <v>3690000</v>
      </c>
      <c r="O5" s="131" t="s">
        <v>3022</v>
      </c>
    </row>
    <row r="6" spans="1:24" s="131" customFormat="1" x14ac:dyDescent="0.2">
      <c r="A6" s="213"/>
      <c r="B6" s="209"/>
      <c r="C6" s="131" t="s">
        <v>3003</v>
      </c>
      <c r="I6" s="132">
        <v>3000000</v>
      </c>
      <c r="J6" s="132">
        <v>3000000</v>
      </c>
      <c r="K6" s="132">
        <v>3000000</v>
      </c>
      <c r="L6" s="132">
        <v>3000000</v>
      </c>
      <c r="M6" s="132">
        <v>3000000</v>
      </c>
      <c r="O6" s="131" t="s">
        <v>3023</v>
      </c>
    </row>
    <row r="7" spans="1:24" s="131" customFormat="1" x14ac:dyDescent="0.2">
      <c r="A7" s="213"/>
      <c r="B7" s="209"/>
      <c r="C7" s="131" t="s">
        <v>3004</v>
      </c>
      <c r="I7" s="132">
        <v>700000</v>
      </c>
      <c r="J7" s="132">
        <v>700000</v>
      </c>
      <c r="K7" s="132">
        <v>700000</v>
      </c>
      <c r="L7" s="132">
        <v>700000</v>
      </c>
      <c r="M7" s="132">
        <v>700000</v>
      </c>
      <c r="O7" s="131" t="s">
        <v>3024</v>
      </c>
    </row>
    <row r="8" spans="1:24" ht="12.75" customHeight="1" x14ac:dyDescent="0.2">
      <c r="A8" s="190" t="s">
        <v>2992</v>
      </c>
      <c r="B8" s="210" t="s">
        <v>2989</v>
      </c>
      <c r="C8" s="116" t="s">
        <v>3007</v>
      </c>
      <c r="I8" s="125">
        <v>12000000</v>
      </c>
      <c r="J8" s="125">
        <v>9800000</v>
      </c>
      <c r="K8" s="125">
        <v>0</v>
      </c>
      <c r="L8" s="125">
        <v>0</v>
      </c>
      <c r="M8" s="125">
        <v>0</v>
      </c>
      <c r="O8" s="116" t="s">
        <v>3025</v>
      </c>
    </row>
    <row r="9" spans="1:24" x14ac:dyDescent="0.2">
      <c r="A9" s="190"/>
      <c r="B9" s="210"/>
      <c r="C9" s="116" t="s">
        <v>3008</v>
      </c>
      <c r="I9" s="125">
        <v>2409770</v>
      </c>
      <c r="J9" s="125">
        <v>4989330</v>
      </c>
      <c r="K9" s="125">
        <v>6798770</v>
      </c>
      <c r="L9" s="125">
        <v>0</v>
      </c>
      <c r="M9" s="125">
        <v>0</v>
      </c>
      <c r="O9" s="116" t="s">
        <v>3026</v>
      </c>
    </row>
    <row r="10" spans="1:24" x14ac:dyDescent="0.2">
      <c r="A10" s="190"/>
      <c r="B10" s="210"/>
      <c r="C10" s="116" t="s">
        <v>3005</v>
      </c>
      <c r="I10" s="125">
        <v>15582840</v>
      </c>
      <c r="J10" s="125">
        <v>7895000</v>
      </c>
      <c r="K10" s="125">
        <v>2560000</v>
      </c>
      <c r="L10" s="125">
        <v>0</v>
      </c>
      <c r="M10" s="125">
        <v>0</v>
      </c>
      <c r="O10" s="116" t="s">
        <v>3027</v>
      </c>
    </row>
    <row r="11" spans="1:24" x14ac:dyDescent="0.2">
      <c r="A11" s="190"/>
      <c r="B11" s="210"/>
      <c r="C11" s="116" t="s">
        <v>3006</v>
      </c>
      <c r="I11" s="125">
        <v>1800000</v>
      </c>
      <c r="J11" s="125">
        <v>1100000</v>
      </c>
      <c r="K11" s="125">
        <v>0</v>
      </c>
      <c r="L11" s="125">
        <v>0</v>
      </c>
      <c r="M11" s="125">
        <v>0</v>
      </c>
      <c r="O11" s="116" t="s">
        <v>3028</v>
      </c>
    </row>
    <row r="12" spans="1:24" ht="15" x14ac:dyDescent="0.25">
      <c r="A12" s="190"/>
      <c r="B12" s="185" t="s">
        <v>268</v>
      </c>
      <c r="C12" s="116" t="s">
        <v>3063</v>
      </c>
      <c r="D12"/>
      <c r="E12" s="165"/>
      <c r="I12" s="125">
        <v>3660000</v>
      </c>
      <c r="J12" s="125">
        <v>0</v>
      </c>
      <c r="K12" s="125">
        <v>0</v>
      </c>
      <c r="L12" s="125">
        <v>0</v>
      </c>
      <c r="M12" s="125">
        <v>0</v>
      </c>
      <c r="O12" s="116" t="s">
        <v>97</v>
      </c>
      <c r="P12" s="116" t="str">
        <f>VLOOKUP(O12,'Zásobník_Január 2023'!$C$3:$BJ$540,3,FALSE)</f>
        <v xml:space="preserve">Odkúpenie ďivadelných priestorov od MČ  </v>
      </c>
      <c r="Q12" s="116">
        <f>VLOOKUP(O12,'Zásobník_Január 2023'!$C$3:$BJ$540,16,FALSE)</f>
        <v>1</v>
      </c>
      <c r="R12" s="116">
        <f>VLOOKUP(O12,'Zásobník_Január 2023'!$C$3:$BJ$540,17,FALSE)</f>
        <v>3500000</v>
      </c>
      <c r="S12" s="116">
        <f>VLOOKUP(O12,'Zásobník_Január 2023'!$C$3:$BJ$540,18,FALSE)</f>
        <v>0</v>
      </c>
      <c r="T12" s="116">
        <f>VLOOKUP(O12,'Zásobník_Január 2023'!$C$3:$BJ$540,19,FALSE)</f>
        <v>0</v>
      </c>
      <c r="U12" s="116">
        <f>VLOOKUP(O12,'Zásobník_Január 2023'!$C$3:$BJ$540,20,FALSE)</f>
        <v>0</v>
      </c>
      <c r="V12" s="116">
        <f>VLOOKUP(O12,'Zásobník_Január 2023'!$C$3:$BJ$540,21,FALSE)</f>
        <v>3500000</v>
      </c>
      <c r="W12" s="116">
        <f>VLOOKUP(O12,'Zásobník_Január 2023'!$C$3:$BJ$540,22,FALSE)</f>
        <v>0</v>
      </c>
      <c r="X12" s="116">
        <f>VLOOKUP(O12,'Zásobník_Január 2023'!$C$3:$BJ$540,23,FALSE)</f>
        <v>0</v>
      </c>
    </row>
    <row r="13" spans="1:24" x14ac:dyDescent="0.2">
      <c r="A13" s="190"/>
      <c r="B13" s="139" t="s">
        <v>268</v>
      </c>
      <c r="C13" s="116" t="s">
        <v>3009</v>
      </c>
      <c r="I13" s="125">
        <v>3183964</v>
      </c>
      <c r="J13" s="125">
        <v>274184</v>
      </c>
      <c r="K13" s="116">
        <v>0</v>
      </c>
      <c r="L13" s="125">
        <v>0</v>
      </c>
      <c r="M13" s="125">
        <v>0</v>
      </c>
    </row>
    <row r="14" spans="1:24" x14ac:dyDescent="0.2">
      <c r="A14" s="190"/>
      <c r="B14" s="139" t="s">
        <v>268</v>
      </c>
      <c r="C14" s="116" t="s">
        <v>3011</v>
      </c>
      <c r="I14" s="125">
        <v>777390</v>
      </c>
      <c r="J14" s="125">
        <v>696584</v>
      </c>
      <c r="K14" s="125">
        <v>0</v>
      </c>
      <c r="L14" s="125">
        <v>0</v>
      </c>
      <c r="M14" s="125">
        <v>0</v>
      </c>
    </row>
    <row r="15" spans="1:24" x14ac:dyDescent="0.2">
      <c r="A15" s="190"/>
      <c r="B15" s="139" t="s">
        <v>268</v>
      </c>
      <c r="C15" s="116" t="s">
        <v>3013</v>
      </c>
      <c r="I15" s="125">
        <v>658024</v>
      </c>
      <c r="J15" s="125">
        <v>987036</v>
      </c>
      <c r="K15" s="125">
        <v>0</v>
      </c>
      <c r="L15" s="125">
        <v>0</v>
      </c>
      <c r="M15" s="125">
        <v>0</v>
      </c>
    </row>
    <row r="16" spans="1:24" x14ac:dyDescent="0.2">
      <c r="A16" s="190"/>
      <c r="B16" s="164" t="s">
        <v>268</v>
      </c>
      <c r="C16" s="116" t="s">
        <v>3012</v>
      </c>
      <c r="I16" s="125">
        <v>0</v>
      </c>
      <c r="J16" s="125">
        <v>2000</v>
      </c>
      <c r="K16" s="125">
        <v>700000</v>
      </c>
      <c r="L16" s="125">
        <v>800000</v>
      </c>
      <c r="M16" s="125">
        <v>500000</v>
      </c>
      <c r="O16" s="116" t="s">
        <v>916</v>
      </c>
      <c r="P16" s="116" t="str">
        <f>VLOOKUP(O16,'Zásobník_Január 2023'!$C$3:$BJ$540,3,FALSE)</f>
        <v>Galéria Ľudovíta Fullu v Ružomberku - projekt obnovy a rekonštrukcie</v>
      </c>
      <c r="Q16" s="116">
        <f>VLOOKUP(O16,'Zásobník_Január 2023'!$C$3:$BJ$540,16,FALSE)</f>
        <v>1</v>
      </c>
      <c r="R16" s="116">
        <f>VLOOKUP(O16,'Zásobník_Január 2023'!$C$3:$BJ$540,17,FALSE)</f>
        <v>2502000</v>
      </c>
      <c r="S16" s="116">
        <f>VLOOKUP(O16,'Zásobník_Január 2023'!$C$3:$BJ$540,18,FALSE)</f>
        <v>12000</v>
      </c>
      <c r="T16" s="116">
        <f>VLOOKUP(O16,'Zásobník_Január 2023'!$C$3:$BJ$540,19,FALSE)</f>
        <v>0</v>
      </c>
      <c r="U16" s="116">
        <f>VLOOKUP(O16,'Zásobník_Január 2023'!$C$3:$BJ$540,20,FALSE)</f>
        <v>0</v>
      </c>
      <c r="V16" s="116">
        <f>VLOOKUP(O16,'Zásobník_Január 2023'!$C$3:$BJ$540,21,FALSE)</f>
        <v>2000</v>
      </c>
      <c r="W16" s="116">
        <f>VLOOKUP(O16,'Zásobník_Január 2023'!$C$3:$BJ$540,22,FALSE)</f>
        <v>700000</v>
      </c>
      <c r="X16" s="116">
        <f>VLOOKUP(O16,'Zásobník_Január 2023'!$C$3:$BJ$540,23,FALSE)</f>
        <v>800000</v>
      </c>
    </row>
    <row r="17" spans="1:24" x14ac:dyDescent="0.2">
      <c r="A17" s="190"/>
      <c r="B17" s="164" t="s">
        <v>268</v>
      </c>
      <c r="C17" s="116" t="s">
        <v>3016</v>
      </c>
      <c r="I17" s="125">
        <v>0</v>
      </c>
      <c r="J17" s="125">
        <v>3649792.8</v>
      </c>
      <c r="K17" s="125">
        <v>3906561.6</v>
      </c>
      <c r="L17" s="125">
        <v>2043645.6</v>
      </c>
      <c r="M17" s="125">
        <v>600000</v>
      </c>
      <c r="O17" s="116" t="s">
        <v>959</v>
      </c>
      <c r="P17" s="116" t="str">
        <f>VLOOKUP(O17,'Zásobník_Január 2023'!$C$3:$BJ$540,3,FALSE)</f>
        <v>IP – Oprava a obnova 1. historickej budovy Matice slovenskej – Literárneho múzea SNK,  IA č. 27501</v>
      </c>
      <c r="Q17" s="116">
        <f>VLOOKUP(O17,'Zásobník_Január 2023'!$C$3:$BJ$540,16,FALSE)</f>
        <v>1</v>
      </c>
      <c r="R17" s="116">
        <f>VLOOKUP(O17,'Zásobník_Január 2023'!$C$3:$BJ$540,17,FALSE)</f>
        <v>12414470</v>
      </c>
      <c r="S17" s="116">
        <f>VLOOKUP(O17,'Zásobník_Január 2023'!$C$3:$BJ$540,18,FALSE)</f>
        <v>351032</v>
      </c>
      <c r="T17" s="116">
        <f>VLOOKUP(O17,'Zásobník_Január 2023'!$C$3:$BJ$540,19,FALSE)</f>
        <v>351032</v>
      </c>
      <c r="U17" s="116">
        <f>VLOOKUP(O17,'Zásobník_Január 2023'!$C$3:$BJ$540,20,FALSE)</f>
        <v>0</v>
      </c>
      <c r="V17" s="116">
        <f>VLOOKUP(O17,'Zásobník_Január 2023'!$C$3:$BJ$540,21,FALSE)</f>
        <v>3649792.8</v>
      </c>
      <c r="W17" s="116">
        <f>VLOOKUP(O17,'Zásobník_Január 2023'!$C$3:$BJ$540,22,FALSE)</f>
        <v>3906561.5999999996</v>
      </c>
      <c r="X17" s="116">
        <f>VLOOKUP(O17,'Zásobník_Január 2023'!$C$3:$BJ$540,23,FALSE)</f>
        <v>3907083.5999999996</v>
      </c>
    </row>
    <row r="18" spans="1:24" ht="15" x14ac:dyDescent="0.25">
      <c r="A18" s="190"/>
      <c r="B18" s="164" t="s">
        <v>268</v>
      </c>
      <c r="C18" s="116" t="s">
        <v>3134</v>
      </c>
      <c r="D18"/>
      <c r="E18" s="165"/>
      <c r="I18" s="125">
        <v>0</v>
      </c>
      <c r="J18" s="125">
        <v>0</v>
      </c>
      <c r="K18" s="125">
        <v>100000</v>
      </c>
      <c r="L18" s="125">
        <v>300000</v>
      </c>
      <c r="M18" s="125">
        <v>210000</v>
      </c>
    </row>
    <row r="19" spans="1:24" ht="15" x14ac:dyDescent="0.25">
      <c r="A19" s="190"/>
      <c r="B19" s="164" t="s">
        <v>268</v>
      </c>
      <c r="C19" s="116" t="s">
        <v>3135</v>
      </c>
      <c r="D19"/>
      <c r="E19" s="165"/>
      <c r="I19" s="125">
        <v>0</v>
      </c>
      <c r="J19" s="125">
        <v>0</v>
      </c>
      <c r="K19" s="125">
        <v>50000</v>
      </c>
      <c r="L19" s="125">
        <v>170000</v>
      </c>
      <c r="M19" s="125">
        <v>0</v>
      </c>
    </row>
    <row r="20" spans="1:24" ht="15" x14ac:dyDescent="0.25">
      <c r="A20" s="190"/>
      <c r="B20" s="164" t="s">
        <v>268</v>
      </c>
      <c r="C20" s="116" t="s">
        <v>3136</v>
      </c>
      <c r="D20"/>
      <c r="E20" s="165"/>
      <c r="I20" s="125">
        <v>0</v>
      </c>
      <c r="J20" s="125">
        <v>0</v>
      </c>
      <c r="K20" s="125">
        <v>100000</v>
      </c>
      <c r="L20" s="125">
        <v>2000000</v>
      </c>
      <c r="M20" s="125">
        <v>2150000</v>
      </c>
    </row>
    <row r="21" spans="1:24" ht="15" x14ac:dyDescent="0.25">
      <c r="A21" s="190"/>
      <c r="B21" s="164" t="s">
        <v>268</v>
      </c>
      <c r="C21" s="116" t="s">
        <v>3137</v>
      </c>
      <c r="D21"/>
      <c r="E21" s="165"/>
      <c r="I21" s="125">
        <v>0</v>
      </c>
      <c r="J21" s="125">
        <v>0</v>
      </c>
      <c r="K21" s="125">
        <v>20000</v>
      </c>
      <c r="L21" s="125">
        <v>119000</v>
      </c>
      <c r="M21" s="125">
        <v>0</v>
      </c>
    </row>
    <row r="22" spans="1:24" ht="15" x14ac:dyDescent="0.25">
      <c r="A22" s="190"/>
      <c r="B22" s="164" t="s">
        <v>268</v>
      </c>
      <c r="C22" s="116" t="s">
        <v>3138</v>
      </c>
      <c r="D22"/>
      <c r="E22" s="165"/>
      <c r="I22" s="125">
        <v>0</v>
      </c>
      <c r="J22" s="125">
        <v>0</v>
      </c>
      <c r="K22" s="125">
        <v>30000</v>
      </c>
      <c r="L22" s="125">
        <v>84000</v>
      </c>
      <c r="M22" s="125">
        <v>0</v>
      </c>
    </row>
    <row r="23" spans="1:24" ht="15" x14ac:dyDescent="0.25">
      <c r="A23" s="190"/>
      <c r="B23" s="164" t="s">
        <v>268</v>
      </c>
      <c r="C23" s="116" t="s">
        <v>3139</v>
      </c>
      <c r="D23"/>
      <c r="E23" s="165"/>
      <c r="I23" s="125">
        <v>0</v>
      </c>
      <c r="J23" s="125">
        <v>0</v>
      </c>
      <c r="K23" s="125">
        <v>150000</v>
      </c>
      <c r="L23" s="125">
        <v>70000</v>
      </c>
      <c r="M23" s="125">
        <v>0</v>
      </c>
    </row>
    <row r="24" spans="1:24" ht="15" x14ac:dyDescent="0.25">
      <c r="A24" s="190"/>
      <c r="B24" s="164" t="s">
        <v>268</v>
      </c>
      <c r="C24" s="116" t="s">
        <v>3140</v>
      </c>
      <c r="D24"/>
      <c r="E24" s="165"/>
      <c r="I24" s="125">
        <v>0</v>
      </c>
      <c r="J24" s="125">
        <v>0</v>
      </c>
      <c r="K24" s="125">
        <v>1050000</v>
      </c>
      <c r="L24" s="125">
        <v>1000000</v>
      </c>
      <c r="M24" s="125">
        <v>0</v>
      </c>
    </row>
    <row r="25" spans="1:24" ht="15" x14ac:dyDescent="0.25">
      <c r="A25" s="190"/>
      <c r="B25" s="164" t="s">
        <v>268</v>
      </c>
      <c r="C25" s="116" t="s">
        <v>3141</v>
      </c>
      <c r="D25"/>
      <c r="E25" s="165"/>
      <c r="I25" s="125">
        <v>0</v>
      </c>
      <c r="J25" s="125">
        <v>0</v>
      </c>
      <c r="K25" s="125">
        <v>430000</v>
      </c>
      <c r="L25" s="125">
        <v>340000</v>
      </c>
      <c r="M25" s="125">
        <v>0</v>
      </c>
    </row>
    <row r="26" spans="1:24" ht="15" x14ac:dyDescent="0.25">
      <c r="A26" s="190"/>
      <c r="B26" s="164" t="s">
        <v>268</v>
      </c>
      <c r="C26" s="116" t="s">
        <v>3142</v>
      </c>
      <c r="D26"/>
      <c r="E26" s="165"/>
      <c r="I26" s="125">
        <v>0</v>
      </c>
      <c r="J26" s="125">
        <v>0</v>
      </c>
      <c r="K26" s="125">
        <v>2300000</v>
      </c>
      <c r="L26" s="125">
        <v>2000000</v>
      </c>
      <c r="M26" s="125">
        <v>1170000</v>
      </c>
    </row>
    <row r="27" spans="1:24" ht="15" x14ac:dyDescent="0.25">
      <c r="A27" s="190"/>
      <c r="B27" s="164" t="s">
        <v>268</v>
      </c>
      <c r="C27" s="116" t="s">
        <v>3143</v>
      </c>
      <c r="D27"/>
      <c r="E27" s="165"/>
      <c r="I27" s="125">
        <v>0</v>
      </c>
      <c r="J27" s="125">
        <v>0</v>
      </c>
      <c r="K27" s="125">
        <v>1300000</v>
      </c>
      <c r="L27" s="125">
        <v>1000000</v>
      </c>
      <c r="M27" s="125">
        <v>750000</v>
      </c>
    </row>
    <row r="28" spans="1:24" ht="15" x14ac:dyDescent="0.25">
      <c r="A28" s="190"/>
      <c r="B28" s="164" t="s">
        <v>268</v>
      </c>
      <c r="C28" s="116" t="s">
        <v>3144</v>
      </c>
      <c r="D28"/>
      <c r="E28" s="165"/>
      <c r="I28" s="125">
        <v>0</v>
      </c>
      <c r="J28" s="125">
        <v>0</v>
      </c>
      <c r="K28" s="125">
        <v>300000</v>
      </c>
      <c r="L28" s="125">
        <v>2200000</v>
      </c>
      <c r="M28" s="125">
        <v>4150000</v>
      </c>
    </row>
    <row r="29" spans="1:24" ht="15" x14ac:dyDescent="0.25">
      <c r="A29" s="190"/>
      <c r="B29" s="164" t="s">
        <v>268</v>
      </c>
      <c r="C29" s="116" t="s">
        <v>3145</v>
      </c>
      <c r="D29"/>
      <c r="E29" s="165"/>
      <c r="I29" s="125">
        <v>0</v>
      </c>
      <c r="J29" s="125">
        <v>0</v>
      </c>
      <c r="K29" s="125">
        <v>1150000</v>
      </c>
      <c r="L29" s="125">
        <v>1000000</v>
      </c>
      <c r="M29" s="125">
        <v>1110000</v>
      </c>
    </row>
    <row r="30" spans="1:24" ht="15" x14ac:dyDescent="0.25">
      <c r="A30" s="190"/>
      <c r="B30" s="164" t="s">
        <v>268</v>
      </c>
      <c r="C30" s="116" t="s">
        <v>3146</v>
      </c>
      <c r="D30"/>
      <c r="E30" s="165"/>
      <c r="I30" s="125">
        <v>0</v>
      </c>
      <c r="J30" s="125">
        <v>0</v>
      </c>
      <c r="K30" s="125">
        <v>200000</v>
      </c>
      <c r="L30" s="125">
        <v>200000</v>
      </c>
      <c r="M30" s="125">
        <v>267500</v>
      </c>
    </row>
    <row r="31" spans="1:24" ht="15" x14ac:dyDescent="0.25">
      <c r="A31" s="190"/>
      <c r="B31" s="164" t="s">
        <v>268</v>
      </c>
      <c r="C31" s="116" t="s">
        <v>3147</v>
      </c>
      <c r="D31"/>
      <c r="E31" s="165"/>
      <c r="I31" s="125">
        <v>0</v>
      </c>
      <c r="J31" s="125">
        <v>0</v>
      </c>
      <c r="K31" s="125">
        <v>2200000</v>
      </c>
      <c r="L31" s="125">
        <v>4500000</v>
      </c>
      <c r="M31" s="125">
        <v>2600000</v>
      </c>
    </row>
    <row r="32" spans="1:24" ht="15" x14ac:dyDescent="0.25">
      <c r="A32" s="190"/>
      <c r="B32" s="164" t="s">
        <v>268</v>
      </c>
      <c r="C32" s="116" t="s">
        <v>3148</v>
      </c>
      <c r="D32"/>
      <c r="E32" s="165"/>
      <c r="I32" s="125">
        <v>0</v>
      </c>
      <c r="J32" s="125">
        <v>200000</v>
      </c>
      <c r="K32" s="125">
        <v>3000000</v>
      </c>
      <c r="L32" s="125">
        <v>16500000</v>
      </c>
      <c r="M32" s="125">
        <v>27700000</v>
      </c>
    </row>
    <row r="33" spans="1:24" ht="15" x14ac:dyDescent="0.25">
      <c r="A33" s="190"/>
      <c r="B33" s="164" t="s">
        <v>268</v>
      </c>
      <c r="C33" s="116" t="s">
        <v>3149</v>
      </c>
      <c r="D33"/>
      <c r="E33" s="165"/>
      <c r="I33" s="125">
        <v>0</v>
      </c>
      <c r="J33" s="125">
        <v>200000</v>
      </c>
      <c r="K33" s="125">
        <v>2400000</v>
      </c>
      <c r="L33" s="125">
        <v>10400000</v>
      </c>
      <c r="M33" s="125">
        <v>12000000</v>
      </c>
    </row>
    <row r="34" spans="1:24" ht="15" x14ac:dyDescent="0.25">
      <c r="A34" s="190"/>
      <c r="B34" s="164" t="s">
        <v>268</v>
      </c>
      <c r="C34" s="116" t="s">
        <v>3150</v>
      </c>
      <c r="D34"/>
      <c r="E34" s="165"/>
      <c r="I34" s="125">
        <v>0</v>
      </c>
      <c r="J34" s="125">
        <v>150000</v>
      </c>
      <c r="K34" s="125">
        <v>10500000</v>
      </c>
      <c r="L34" s="125">
        <v>15850000</v>
      </c>
      <c r="M34" s="125">
        <v>18250000</v>
      </c>
    </row>
    <row r="35" spans="1:24" ht="15" x14ac:dyDescent="0.25">
      <c r="A35" s="190"/>
      <c r="B35" s="164" t="s">
        <v>268</v>
      </c>
      <c r="C35" s="116" t="s">
        <v>3151</v>
      </c>
      <c r="D35"/>
      <c r="E35" s="165"/>
      <c r="I35" s="125">
        <v>0</v>
      </c>
      <c r="J35" s="125">
        <v>0</v>
      </c>
      <c r="K35" s="125">
        <v>10500000</v>
      </c>
      <c r="L35" s="125">
        <v>16000000</v>
      </c>
      <c r="M35" s="125">
        <v>13250000</v>
      </c>
    </row>
    <row r="36" spans="1:24" ht="15" x14ac:dyDescent="0.25">
      <c r="A36" s="190"/>
      <c r="B36" s="188" t="s">
        <v>268</v>
      </c>
      <c r="C36" s="116" t="s">
        <v>3205</v>
      </c>
      <c r="D36"/>
      <c r="E36" s="165"/>
      <c r="I36" s="125">
        <v>0</v>
      </c>
      <c r="J36" s="125">
        <v>0</v>
      </c>
      <c r="K36" s="125">
        <v>585072</v>
      </c>
      <c r="L36" s="125">
        <v>1170144</v>
      </c>
      <c r="M36" s="125">
        <v>1170144</v>
      </c>
    </row>
    <row r="37" spans="1:24" ht="15" x14ac:dyDescent="0.25">
      <c r="A37" s="190"/>
      <c r="B37" s="188" t="s">
        <v>268</v>
      </c>
      <c r="C37" s="116" t="s">
        <v>3206</v>
      </c>
      <c r="D37"/>
      <c r="E37" s="165"/>
      <c r="I37" s="125">
        <v>0</v>
      </c>
      <c r="J37" s="125">
        <v>0</v>
      </c>
      <c r="K37" s="125">
        <v>2000</v>
      </c>
      <c r="L37" s="125">
        <v>38040</v>
      </c>
      <c r="M37" s="125">
        <v>0</v>
      </c>
    </row>
    <row r="38" spans="1:24" ht="15" x14ac:dyDescent="0.25">
      <c r="A38" s="190"/>
      <c r="B38" s="188" t="s">
        <v>268</v>
      </c>
      <c r="C38" s="116" t="s">
        <v>3207</v>
      </c>
      <c r="D38"/>
      <c r="E38" s="165"/>
      <c r="I38" s="125">
        <v>0</v>
      </c>
      <c r="J38" s="125">
        <v>0</v>
      </c>
      <c r="K38" s="125">
        <v>1820235</v>
      </c>
      <c r="L38" s="125">
        <v>3640470</v>
      </c>
      <c r="M38" s="125">
        <v>3640470</v>
      </c>
    </row>
    <row r="39" spans="1:24" ht="15" x14ac:dyDescent="0.25">
      <c r="A39" s="190"/>
      <c r="B39" s="188" t="s">
        <v>268</v>
      </c>
      <c r="C39" s="116" t="s">
        <v>3208</v>
      </c>
      <c r="D39"/>
      <c r="E39" s="165"/>
      <c r="I39" s="125">
        <v>0</v>
      </c>
      <c r="J39" s="125">
        <v>0</v>
      </c>
      <c r="K39" s="125">
        <v>602185</v>
      </c>
      <c r="L39" s="125">
        <v>1204370</v>
      </c>
      <c r="M39" s="125">
        <v>1204370</v>
      </c>
    </row>
    <row r="40" spans="1:24" s="131" customFormat="1" x14ac:dyDescent="0.2">
      <c r="A40" s="213" t="s">
        <v>2993</v>
      </c>
      <c r="B40" s="209" t="s">
        <v>2994</v>
      </c>
      <c r="C40" s="131" t="s">
        <v>2978</v>
      </c>
      <c r="I40" s="132">
        <v>3125472</v>
      </c>
      <c r="J40" s="132">
        <v>891216</v>
      </c>
      <c r="K40" s="132">
        <v>870665.03326223395</v>
      </c>
      <c r="L40" s="132">
        <v>40000</v>
      </c>
      <c r="M40" s="132">
        <v>0</v>
      </c>
    </row>
    <row r="41" spans="1:24" s="131" customFormat="1" x14ac:dyDescent="0.2">
      <c r="A41" s="213"/>
      <c r="B41" s="209"/>
      <c r="C41" s="131" t="s">
        <v>2979</v>
      </c>
      <c r="I41" s="132">
        <v>2718274.88</v>
      </c>
      <c r="J41" s="132">
        <v>4093654</v>
      </c>
      <c r="K41" s="132">
        <v>4685916.25</v>
      </c>
      <c r="L41" s="132">
        <v>1132142</v>
      </c>
      <c r="M41" s="132">
        <v>1092100</v>
      </c>
    </row>
    <row r="42" spans="1:24" s="131" customFormat="1" x14ac:dyDescent="0.2">
      <c r="A42" s="213"/>
      <c r="B42" s="209"/>
      <c r="C42" s="131" t="s">
        <v>2980</v>
      </c>
      <c r="I42" s="132">
        <v>657500</v>
      </c>
      <c r="J42" s="132">
        <v>407086.9985629436</v>
      </c>
      <c r="K42" s="132">
        <v>1692147.0040710999</v>
      </c>
      <c r="L42" s="132">
        <v>1269984.1485629436</v>
      </c>
      <c r="M42" s="132">
        <v>1269984.1485629436</v>
      </c>
    </row>
    <row r="43" spans="1:24" s="131" customFormat="1" x14ac:dyDescent="0.2">
      <c r="A43" s="213"/>
      <c r="B43" s="209"/>
      <c r="C43" s="131" t="s">
        <v>2981</v>
      </c>
      <c r="I43" s="132">
        <v>0</v>
      </c>
      <c r="J43" s="132">
        <v>2255277.7126666666</v>
      </c>
      <c r="K43" s="132">
        <v>2255277.7126666666</v>
      </c>
      <c r="L43" s="132">
        <v>2255277.7126666666</v>
      </c>
      <c r="M43" s="132">
        <v>2255277.7126666666</v>
      </c>
    </row>
    <row r="44" spans="1:24" x14ac:dyDescent="0.2">
      <c r="A44" s="212" t="s">
        <v>2997</v>
      </c>
      <c r="B44" s="210" t="s">
        <v>268</v>
      </c>
      <c r="C44" s="116" t="s">
        <v>2552</v>
      </c>
      <c r="I44" s="125">
        <v>399000</v>
      </c>
      <c r="J44" s="125">
        <v>0</v>
      </c>
      <c r="K44" s="125">
        <v>0</v>
      </c>
      <c r="L44" s="125">
        <v>0</v>
      </c>
      <c r="M44" s="125">
        <v>0</v>
      </c>
    </row>
    <row r="45" spans="1:24" x14ac:dyDescent="0.2">
      <c r="A45" s="212"/>
      <c r="B45" s="210"/>
      <c r="C45" s="116" t="s">
        <v>2982</v>
      </c>
      <c r="I45" s="125">
        <v>164500</v>
      </c>
      <c r="J45" s="125">
        <v>0</v>
      </c>
      <c r="K45" s="125">
        <v>0</v>
      </c>
      <c r="L45" s="125">
        <v>0</v>
      </c>
      <c r="M45" s="125">
        <v>0</v>
      </c>
    </row>
    <row r="46" spans="1:24" x14ac:dyDescent="0.2">
      <c r="A46" s="212"/>
      <c r="B46" s="210"/>
      <c r="C46" s="116" t="s">
        <v>3058</v>
      </c>
      <c r="I46" s="125">
        <v>0</v>
      </c>
      <c r="J46" s="125">
        <v>0</v>
      </c>
      <c r="K46" s="125">
        <v>360000</v>
      </c>
      <c r="L46" s="125">
        <v>360000</v>
      </c>
      <c r="M46" s="125">
        <v>360000</v>
      </c>
      <c r="O46" s="130" t="s">
        <v>5</v>
      </c>
      <c r="P46" s="130" t="s">
        <v>2007</v>
      </c>
      <c r="Q46" s="130" t="s">
        <v>3020</v>
      </c>
      <c r="R46" s="130" t="s">
        <v>3021</v>
      </c>
      <c r="S46" s="130">
        <v>2021</v>
      </c>
      <c r="T46" s="130">
        <v>2022</v>
      </c>
      <c r="U46" s="130">
        <v>2023</v>
      </c>
      <c r="V46" s="130">
        <v>2024</v>
      </c>
      <c r="W46" s="130">
        <v>2025</v>
      </c>
      <c r="X46" s="130">
        <v>2026</v>
      </c>
    </row>
    <row r="47" spans="1:24" s="131" customFormat="1" ht="12.75" customHeight="1" x14ac:dyDescent="0.2">
      <c r="A47" s="189" t="s">
        <v>2998</v>
      </c>
      <c r="B47" s="209" t="s">
        <v>2994</v>
      </c>
      <c r="C47" s="131" t="s">
        <v>3017</v>
      </c>
      <c r="I47" s="132">
        <v>0</v>
      </c>
      <c r="J47" s="132">
        <v>867379</v>
      </c>
      <c r="K47" s="132">
        <v>0</v>
      </c>
      <c r="L47" s="132">
        <v>0</v>
      </c>
      <c r="M47" s="132">
        <v>0</v>
      </c>
      <c r="O47" s="131" t="s">
        <v>1814</v>
      </c>
      <c r="P47" s="131" t="str">
        <f>VLOOKUP(O47,'Zásobník_Január 2023'!$C$3:$BJ$540,3,FALSE)</f>
        <v>Redakčný systém novej generácie</v>
      </c>
      <c r="Q47" s="131">
        <f>VLOOKUP(O47,'Zásobník_Január 2023'!$C$3:$BJ$540,16,FALSE)</f>
        <v>1</v>
      </c>
      <c r="R47" s="131">
        <f>VLOOKUP(O47,'Zásobník_Január 2023'!$C$3:$BJ$540,17,FALSE)</f>
        <v>867379</v>
      </c>
      <c r="S47" s="131">
        <f>VLOOKUP(O47,'Zásobník_Január 2023'!$C$3:$BJ$540,18,FALSE)</f>
        <v>0</v>
      </c>
      <c r="T47" s="131">
        <f>VLOOKUP(O47,'Zásobník_Január 2023'!$C$3:$BJ$540,19,FALSE)</f>
        <v>0</v>
      </c>
      <c r="U47" s="131">
        <f>VLOOKUP(O47,'Zásobník_Január 2023'!$C$3:$BJ$540,20,FALSE)</f>
        <v>867379</v>
      </c>
      <c r="V47" s="131">
        <f>VLOOKUP(O47,'Zásobník_Január 2023'!$C$3:$BJ$540,21,FALSE)</f>
        <v>0</v>
      </c>
      <c r="W47" s="131">
        <f>VLOOKUP(O47,'Zásobník_Január 2023'!$C$3:$BJ$540,22,FALSE)</f>
        <v>0</v>
      </c>
      <c r="X47" s="131">
        <f>VLOOKUP(O47,'Zásobník_Január 2023'!$C$3:$BJ$540,23,FALSE)</f>
        <v>0</v>
      </c>
    </row>
    <row r="48" spans="1:24" s="131" customFormat="1" x14ac:dyDescent="0.2">
      <c r="A48" s="189"/>
      <c r="B48" s="209"/>
      <c r="C48" s="131" t="s">
        <v>3010</v>
      </c>
      <c r="I48" s="132">
        <v>0</v>
      </c>
      <c r="J48" s="132">
        <v>850000</v>
      </c>
      <c r="K48" s="132">
        <v>875815</v>
      </c>
      <c r="L48" s="132">
        <v>0</v>
      </c>
      <c r="M48" s="132">
        <v>0</v>
      </c>
      <c r="O48" s="131" t="s">
        <v>1236</v>
      </c>
      <c r="P48" s="131" t="str">
        <f>VLOOKUP(O48,'Zásobník_Január 2023'!$C$3:$BJ$540,3,FALSE)</f>
        <v>Komplexná revitalizácia budovy SNM-Múzea Ľudovíta Štúra v Modre</v>
      </c>
      <c r="Q48" s="132">
        <f>VLOOKUP(O48,'Zásobník_Január 2023'!$C$3:$BJ$540,16,FALSE)</f>
        <v>1</v>
      </c>
      <c r="R48" s="132">
        <f>VLOOKUP(O48,'Zásobník_Január 2023'!$C$3:$BJ$540,17,FALSE)</f>
        <v>2020000</v>
      </c>
      <c r="S48" s="132">
        <f>VLOOKUP(O48,'Zásobník_Január 2023'!$C$3:$BJ$540,18,FALSE)</f>
        <v>20000</v>
      </c>
      <c r="T48" s="132">
        <f>VLOOKUP(O48,'Zásobník_Január 2023'!$C$3:$BJ$540,19,FALSE)</f>
        <v>0</v>
      </c>
      <c r="U48" s="132">
        <f>VLOOKUP(O48,'Zásobník_Január 2023'!$C$3:$BJ$540,20,FALSE)</f>
        <v>20000</v>
      </c>
      <c r="V48" s="132">
        <f>VLOOKUP(O48,'Zásobník_Január 2023'!$C$3:$BJ$540,21,FALSE)</f>
        <v>1000000</v>
      </c>
      <c r="W48" s="132">
        <f>VLOOKUP(O48,'Zásobník_Január 2023'!$C$3:$BJ$540,22,FALSE)</f>
        <v>1000000</v>
      </c>
      <c r="X48" s="132">
        <f>VLOOKUP(O48,'Zásobník_Január 2023'!$C$3:$BJ$540,23,FALSE)</f>
        <v>0</v>
      </c>
    </row>
    <row r="49" spans="1:24" s="131" customFormat="1" x14ac:dyDescent="0.2">
      <c r="A49" s="189"/>
      <c r="B49" s="141" t="s">
        <v>268</v>
      </c>
      <c r="C49" s="131" t="s">
        <v>3190</v>
      </c>
      <c r="I49" s="132">
        <v>0</v>
      </c>
      <c r="J49" s="132">
        <v>2600000</v>
      </c>
      <c r="K49" s="132">
        <v>0</v>
      </c>
      <c r="L49" s="132">
        <v>0</v>
      </c>
      <c r="M49" s="132">
        <v>0</v>
      </c>
      <c r="O49" s="131" t="s">
        <v>3189</v>
      </c>
      <c r="P49" s="131" t="str">
        <f>VLOOKUP(O49,'Zásobník_Január 2023'!$C$3:$BJ$540,3,FALSE)</f>
        <v>Revitalizácia budovy MK SR  na Jakubovom námestí</v>
      </c>
      <c r="Q49" s="132">
        <f>VLOOKUP(O49,'Zásobník_Január 2023'!$C$3:$BJ$540,16,FALSE)</f>
        <v>0.68</v>
      </c>
      <c r="R49" s="132">
        <f>VLOOKUP(O49,'Zásobník_Január 2023'!$C$3:$BJ$540,17,FALSE)</f>
        <v>2600000</v>
      </c>
      <c r="S49" s="132">
        <f>VLOOKUP(O49,'Zásobník_Január 2023'!$C$3:$BJ$540,18,FALSE)</f>
        <v>130000</v>
      </c>
      <c r="T49" s="132">
        <f>VLOOKUP(O49,'Zásobník_Január 2023'!$C$3:$BJ$540,19,FALSE)</f>
        <v>0</v>
      </c>
      <c r="U49" s="132">
        <f>VLOOKUP(O49,'Zásobník_Január 2023'!$C$3:$BJ$540,20,FALSE)</f>
        <v>0</v>
      </c>
      <c r="V49" s="132">
        <f>VLOOKUP(O49,'Zásobník_Január 2023'!$C$3:$BJ$540,21,FALSE)</f>
        <v>2600000</v>
      </c>
      <c r="W49" s="132">
        <f>VLOOKUP(O49,'Zásobník_Január 2023'!$C$3:$BJ$540,22,FALSE)</f>
        <v>0</v>
      </c>
      <c r="X49" s="132">
        <f>VLOOKUP(O49,'Zásobník_Január 2023'!$C$3:$BJ$540,23,FALSE)</f>
        <v>0</v>
      </c>
    </row>
    <row r="50" spans="1:24" s="131" customFormat="1" x14ac:dyDescent="0.2">
      <c r="A50" s="189"/>
      <c r="B50" s="138" t="s">
        <v>268</v>
      </c>
      <c r="C50" s="131" t="s">
        <v>3061</v>
      </c>
      <c r="I50" s="132">
        <v>0</v>
      </c>
      <c r="J50" s="132">
        <v>2483057</v>
      </c>
      <c r="K50" s="132">
        <v>981153</v>
      </c>
      <c r="L50" s="132">
        <v>21706519</v>
      </c>
      <c r="M50" s="132">
        <v>21706519</v>
      </c>
      <c r="O50" s="131" t="s">
        <v>855</v>
      </c>
      <c r="P50" s="131" t="str">
        <f>VLOOKUP(O50,'Zásobník_Január 2023'!$C$3:$BJ$540,3,FALSE)</f>
        <v>Rekonštrukcia Historickej budovy SND</v>
      </c>
      <c r="Q50" s="132">
        <f>VLOOKUP(O50,'Zásobník_Január 2023'!$C$3:$BJ$540,16,FALSE)</f>
        <v>1</v>
      </c>
      <c r="R50" s="132">
        <f>VLOOKUP(O50,'Zásobník_Január 2023'!$C$3:$BJ$540,17,FALSE)</f>
        <v>72500000</v>
      </c>
      <c r="S50" s="132">
        <f>VLOOKUP(O50,'Zásobník_Január 2023'!$C$3:$BJ$540,18,FALSE)</f>
        <v>2500000</v>
      </c>
      <c r="T50" s="132">
        <f>VLOOKUP(O50,'Zásobník_Január 2023'!$C$3:$BJ$540,19,FALSE)</f>
        <v>0</v>
      </c>
      <c r="U50" s="132">
        <f>VLOOKUP(O50,'Zásobník_Január 2023'!$C$3:$BJ$540,20,FALSE)</f>
        <v>100000</v>
      </c>
      <c r="V50" s="132">
        <f>VLOOKUP(O50,'Zásobník_Január 2023'!$C$3:$BJ$540,21,FALSE)</f>
        <v>2500000</v>
      </c>
      <c r="W50" s="132">
        <f>VLOOKUP(O50,'Zásobník_Január 2023'!$C$3:$BJ$540,22,FALSE)</f>
        <v>20000000</v>
      </c>
      <c r="X50" s="132">
        <f>VLOOKUP(O50,'Zásobník_Január 2023'!$C$3:$BJ$540,23,FALSE)</f>
        <v>20000000</v>
      </c>
    </row>
    <row r="51" spans="1:24" ht="15" customHeight="1" x14ac:dyDescent="0.2">
      <c r="A51" s="211" t="s">
        <v>3014</v>
      </c>
      <c r="B51" s="211"/>
      <c r="C51" s="211"/>
      <c r="I51" s="125">
        <f>SUM(I5:I50)</f>
        <v>54526734.880000003</v>
      </c>
      <c r="J51" s="125">
        <f>SUM(J5:J50)</f>
        <v>51781597.511229612</v>
      </c>
      <c r="K51" s="125">
        <f>SUM(K5:K50)</f>
        <v>71865797.599999994</v>
      </c>
      <c r="L51" s="125">
        <f>SUM(L5:L50)</f>
        <v>116783592.46122959</v>
      </c>
      <c r="M51" s="125">
        <f>SUM(M5:M50)</f>
        <v>124796364.8612296</v>
      </c>
    </row>
    <row r="54" spans="1:24" x14ac:dyDescent="0.2">
      <c r="A54" s="202" t="s">
        <v>3015</v>
      </c>
      <c r="B54" s="203"/>
      <c r="C54" s="203"/>
      <c r="D54" s="203"/>
      <c r="E54" s="203"/>
      <c r="F54" s="203"/>
      <c r="G54" s="203"/>
      <c r="H54" s="203"/>
      <c r="I54" s="203"/>
      <c r="J54" s="203"/>
      <c r="K54" s="203"/>
      <c r="L54" s="203"/>
      <c r="M54" s="204"/>
    </row>
    <row r="55" spans="1:24" x14ac:dyDescent="0.2">
      <c r="D55" s="116" t="s">
        <v>2968</v>
      </c>
      <c r="E55" s="116" t="s">
        <v>2969</v>
      </c>
      <c r="F55" s="116" t="s">
        <v>2970</v>
      </c>
      <c r="G55" s="116" t="s">
        <v>2971</v>
      </c>
      <c r="H55" s="116" t="s">
        <v>2972</v>
      </c>
      <c r="I55" s="116" t="s">
        <v>2973</v>
      </c>
      <c r="J55" s="116" t="s">
        <v>2974</v>
      </c>
      <c r="K55" s="116" t="s">
        <v>2975</v>
      </c>
      <c r="L55" s="116" t="s">
        <v>2976</v>
      </c>
      <c r="M55" s="116" t="s">
        <v>2977</v>
      </c>
    </row>
    <row r="56" spans="1:24" x14ac:dyDescent="0.2">
      <c r="A56" s="127"/>
      <c r="B56" s="126"/>
      <c r="C56" s="116" t="s">
        <v>2983</v>
      </c>
      <c r="D56" s="125">
        <f t="shared" ref="D56:H57" si="1">D3</f>
        <v>24857447.300000004</v>
      </c>
      <c r="E56" s="125">
        <f t="shared" si="1"/>
        <v>33227556.656326473</v>
      </c>
      <c r="F56" s="125">
        <f t="shared" si="1"/>
        <v>32582834.755012512</v>
      </c>
      <c r="G56" s="125">
        <f t="shared" si="1"/>
        <v>33729297.659860373</v>
      </c>
      <c r="H56" s="125">
        <f t="shared" si="1"/>
        <v>39551278.485094994</v>
      </c>
      <c r="I56" s="125"/>
      <c r="J56" s="125"/>
      <c r="K56" s="125"/>
      <c r="L56" s="125"/>
      <c r="M56" s="125"/>
    </row>
    <row r="57" spans="1:24" x14ac:dyDescent="0.2">
      <c r="A57" s="127"/>
      <c r="B57" s="126"/>
      <c r="C57" s="116" t="s">
        <v>2984</v>
      </c>
      <c r="D57" s="125">
        <f t="shared" si="1"/>
        <v>32789682.971258871</v>
      </c>
      <c r="E57" s="125">
        <f t="shared" si="1"/>
        <v>32789682.971258871</v>
      </c>
      <c r="F57" s="125">
        <f t="shared" si="1"/>
        <v>32789682.971258871</v>
      </c>
      <c r="G57" s="125">
        <f t="shared" si="1"/>
        <v>32789682.971258871</v>
      </c>
      <c r="H57" s="125">
        <f t="shared" si="1"/>
        <v>32789682.971258871</v>
      </c>
      <c r="I57" s="125">
        <f>I4</f>
        <v>32789682.971258871</v>
      </c>
      <c r="J57" s="125">
        <f>J4</f>
        <v>32789682.971258871</v>
      </c>
      <c r="K57" s="125">
        <f>K4</f>
        <v>32789682.971258871</v>
      </c>
      <c r="L57" s="125">
        <f>L4</f>
        <v>32789682.971258871</v>
      </c>
      <c r="M57" s="125">
        <f>M4</f>
        <v>32789682.971258871</v>
      </c>
    </row>
    <row r="58" spans="1:24" x14ac:dyDescent="0.2">
      <c r="C58" s="116" t="s">
        <v>2985</v>
      </c>
      <c r="H58" s="125">
        <f>H56</f>
        <v>39551278.485094994</v>
      </c>
      <c r="I58" s="125">
        <f>SUM(I74:I79)</f>
        <v>54526734.880000003</v>
      </c>
      <c r="J58" s="125">
        <f>SUM(J74:J79)</f>
        <v>51781597.511229604</v>
      </c>
      <c r="K58" s="125">
        <f>SUM(K74:K79)</f>
        <v>71865797.599999994</v>
      </c>
      <c r="L58" s="125">
        <f>SUM(L74:L79)</f>
        <v>116783592.46122961</v>
      </c>
      <c r="M58" s="125">
        <f>SUM(M74:M79)</f>
        <v>124796364.86122961</v>
      </c>
    </row>
    <row r="62" spans="1:24" x14ac:dyDescent="0.2">
      <c r="F62" s="125"/>
    </row>
    <row r="72" spans="1:14" x14ac:dyDescent="0.2">
      <c r="A72" s="202" t="s">
        <v>3019</v>
      </c>
      <c r="B72" s="203"/>
      <c r="C72" s="203"/>
      <c r="D72" s="203"/>
      <c r="E72" s="203"/>
      <c r="F72" s="203"/>
      <c r="G72" s="203"/>
      <c r="H72" s="203"/>
      <c r="I72" s="203"/>
      <c r="J72" s="203"/>
      <c r="K72" s="203"/>
      <c r="L72" s="203"/>
      <c r="M72" s="204"/>
    </row>
    <row r="73" spans="1:14" x14ac:dyDescent="0.2">
      <c r="D73" s="116" t="s">
        <v>2968</v>
      </c>
      <c r="E73" s="116" t="s">
        <v>2969</v>
      </c>
      <c r="F73" s="116" t="s">
        <v>2970</v>
      </c>
      <c r="G73" s="116" t="s">
        <v>2971</v>
      </c>
      <c r="H73" s="116" t="s">
        <v>2972</v>
      </c>
      <c r="I73" s="116" t="s">
        <v>2973</v>
      </c>
      <c r="J73" s="116" t="s">
        <v>2974</v>
      </c>
      <c r="K73" s="116" t="s">
        <v>2975</v>
      </c>
      <c r="L73" s="116" t="s">
        <v>2976</v>
      </c>
      <c r="M73" s="116" t="s">
        <v>2977</v>
      </c>
    </row>
    <row r="74" spans="1:14" x14ac:dyDescent="0.2">
      <c r="C74" s="116" t="s">
        <v>3047</v>
      </c>
      <c r="I74" s="125">
        <f>I5+I6+I7</f>
        <v>7390000</v>
      </c>
      <c r="J74" s="125">
        <f>J5+J6+J7</f>
        <v>7390000</v>
      </c>
      <c r="K74" s="125">
        <f>K5+K6+K7</f>
        <v>7390000</v>
      </c>
      <c r="L74" s="125">
        <f>L5+L6+L7</f>
        <v>7390000</v>
      </c>
      <c r="M74" s="125">
        <f>M5+M6+M7</f>
        <v>7390000</v>
      </c>
    </row>
    <row r="75" spans="1:14" x14ac:dyDescent="0.2">
      <c r="C75" s="116" t="s">
        <v>3132</v>
      </c>
      <c r="I75" s="125">
        <f>SUM(I8:I15)</f>
        <v>40071988</v>
      </c>
      <c r="J75" s="125">
        <f>SUM(J8:J15)</f>
        <v>25742134</v>
      </c>
      <c r="K75" s="125">
        <f>SUM(K8:K15)</f>
        <v>9358770</v>
      </c>
      <c r="L75" s="125">
        <f>SUM(L8:L15)</f>
        <v>0</v>
      </c>
      <c r="M75" s="125">
        <f>SUM(M8:M15)</f>
        <v>0</v>
      </c>
    </row>
    <row r="76" spans="1:14" x14ac:dyDescent="0.2">
      <c r="C76" s="116" t="s">
        <v>3133</v>
      </c>
      <c r="I76" s="125">
        <f>SUM(I16:I39)</f>
        <v>0</v>
      </c>
      <c r="J76" s="125">
        <f t="shared" ref="J76:M76" si="2">SUM(J16:J39)</f>
        <v>4201792.8</v>
      </c>
      <c r="K76" s="125">
        <f t="shared" si="2"/>
        <v>43396053.600000001</v>
      </c>
      <c r="L76" s="125">
        <f t="shared" si="2"/>
        <v>82629669.599999994</v>
      </c>
      <c r="M76" s="125">
        <f t="shared" si="2"/>
        <v>90722484</v>
      </c>
    </row>
    <row r="77" spans="1:14" x14ac:dyDescent="0.2">
      <c r="C77" s="116" t="s">
        <v>3048</v>
      </c>
      <c r="I77" s="125">
        <f>I40+I41+I42+I43</f>
        <v>6501246.8799999999</v>
      </c>
      <c r="J77" s="125">
        <f>J40+J41+J42+J43</f>
        <v>7647234.7112296093</v>
      </c>
      <c r="K77" s="125">
        <f>K40+K41+K42+K43</f>
        <v>9504006</v>
      </c>
      <c r="L77" s="125">
        <f>L40+L41+L42+L43</f>
        <v>4697403.8612296097</v>
      </c>
      <c r="M77" s="125">
        <f>M40+M41+M42+M43</f>
        <v>4617361.8612296097</v>
      </c>
    </row>
    <row r="78" spans="1:14" x14ac:dyDescent="0.2">
      <c r="C78" s="116" t="s">
        <v>3049</v>
      </c>
      <c r="I78" s="125">
        <f>I44+I45+I46</f>
        <v>563500</v>
      </c>
      <c r="J78" s="125">
        <f>J44+J45+J46</f>
        <v>0</v>
      </c>
      <c r="K78" s="125">
        <f>K44+K45+K46</f>
        <v>360000</v>
      </c>
      <c r="L78" s="125">
        <f>L44+L45+L46</f>
        <v>360000</v>
      </c>
      <c r="M78" s="125">
        <f>M44+M45+M46</f>
        <v>360000</v>
      </c>
    </row>
    <row r="79" spans="1:14" x14ac:dyDescent="0.2">
      <c r="C79" s="116" t="s">
        <v>3050</v>
      </c>
      <c r="I79" s="125">
        <f>SUM(I47:I50)</f>
        <v>0</v>
      </c>
      <c r="J79" s="125">
        <f>SUM(J47:J50)</f>
        <v>6800436</v>
      </c>
      <c r="K79" s="125">
        <f>SUM(K47:K50)</f>
        <v>1856968</v>
      </c>
      <c r="L79" s="125">
        <f>SUM(L47:L50)</f>
        <v>21706519</v>
      </c>
      <c r="M79" s="125">
        <f>SUM(M47:M50)</f>
        <v>21706519</v>
      </c>
    </row>
    <row r="80" spans="1:14" x14ac:dyDescent="0.2">
      <c r="C80" s="116" t="s">
        <v>3062</v>
      </c>
      <c r="H80" s="125"/>
      <c r="I80" s="125">
        <f>I4</f>
        <v>32789682.971258871</v>
      </c>
      <c r="J80" s="125">
        <f>J4</f>
        <v>32789682.971258871</v>
      </c>
      <c r="K80" s="125">
        <f>K4</f>
        <v>32789682.971258871</v>
      </c>
      <c r="L80" s="125">
        <f>L4</f>
        <v>32789682.971258871</v>
      </c>
      <c r="M80" s="125">
        <f>M4</f>
        <v>32789682.971258871</v>
      </c>
      <c r="N80" s="125"/>
    </row>
    <row r="81" spans="1:25" x14ac:dyDescent="0.2">
      <c r="C81" s="128" t="s">
        <v>3045</v>
      </c>
      <c r="I81" s="133">
        <f>SUM(I74:I79)</f>
        <v>54526734.880000003</v>
      </c>
      <c r="J81" s="133">
        <f>SUM(J74:J79)</f>
        <v>51781597.511229604</v>
      </c>
      <c r="K81" s="133">
        <f>SUM(K74:K79)</f>
        <v>71865797.599999994</v>
      </c>
      <c r="L81" s="133">
        <f>SUM(L74:L79)</f>
        <v>116783592.46122961</v>
      </c>
      <c r="M81" s="133">
        <f>SUM(M74:M79)</f>
        <v>124796364.86122961</v>
      </c>
    </row>
    <row r="82" spans="1:25" x14ac:dyDescent="0.2">
      <c r="A82" s="134" t="s">
        <v>33</v>
      </c>
      <c r="B82" s="135">
        <v>0</v>
      </c>
    </row>
    <row r="83" spans="1:25" x14ac:dyDescent="0.2">
      <c r="A83" s="134" t="s">
        <v>16</v>
      </c>
      <c r="B83" s="136" t="s">
        <v>45</v>
      </c>
    </row>
    <row r="84" spans="1:25" x14ac:dyDescent="0.2">
      <c r="A84" s="134" t="s">
        <v>15</v>
      </c>
      <c r="B84" s="136" t="s">
        <v>44</v>
      </c>
    </row>
    <row r="86" spans="1:25" ht="15" x14ac:dyDescent="0.25">
      <c r="A86" s="134" t="s">
        <v>3029</v>
      </c>
      <c r="B86" s="136" t="s">
        <v>3036</v>
      </c>
      <c r="C86" s="136" t="s">
        <v>3031</v>
      </c>
      <c r="D86" s="136" t="s">
        <v>3037</v>
      </c>
      <c r="E86" s="136" t="s">
        <v>3032</v>
      </c>
      <c r="F86" s="136" t="s">
        <v>3033</v>
      </c>
      <c r="G86" s="136" t="s">
        <v>3034</v>
      </c>
      <c r="H86" s="136" t="s">
        <v>3035</v>
      </c>
      <c r="I86"/>
      <c r="Y86" s="191"/>
    </row>
    <row r="87" spans="1:25" ht="15" x14ac:dyDescent="0.25">
      <c r="A87" s="135" t="s">
        <v>2113</v>
      </c>
      <c r="B87" s="137">
        <v>4100792</v>
      </c>
      <c r="C87" s="137">
        <v>7200</v>
      </c>
      <c r="D87" s="137">
        <v>3125472</v>
      </c>
      <c r="E87" s="137">
        <v>884016</v>
      </c>
      <c r="F87" s="137">
        <v>40000</v>
      </c>
      <c r="G87" s="137">
        <v>40000</v>
      </c>
      <c r="H87" s="137">
        <v>0</v>
      </c>
      <c r="I87"/>
    </row>
    <row r="88" spans="1:25" ht="15" x14ac:dyDescent="0.25">
      <c r="A88" s="135" t="s">
        <v>2114</v>
      </c>
      <c r="B88" s="137">
        <v>11085366.879999999</v>
      </c>
      <c r="C88" s="137">
        <v>157020</v>
      </c>
      <c r="D88" s="137">
        <v>2718274.88</v>
      </c>
      <c r="E88" s="137">
        <v>4093654</v>
      </c>
      <c r="F88" s="137">
        <v>1822176</v>
      </c>
      <c r="G88" s="137">
        <v>1132142</v>
      </c>
      <c r="H88" s="137">
        <v>1092100</v>
      </c>
      <c r="I88"/>
    </row>
    <row r="89" spans="1:25" ht="15" x14ac:dyDescent="0.25">
      <c r="A89" s="135" t="s">
        <v>2115</v>
      </c>
      <c r="B89" s="137">
        <v>33829165.689999998</v>
      </c>
      <c r="C89" s="137">
        <v>943800</v>
      </c>
      <c r="D89" s="137">
        <v>8292255.6899999995</v>
      </c>
      <c r="E89" s="137">
        <v>10147444</v>
      </c>
      <c r="F89" s="137">
        <v>6697546</v>
      </c>
      <c r="G89" s="137">
        <v>4603420</v>
      </c>
      <c r="H89" s="137">
        <v>2930000</v>
      </c>
      <c r="I89"/>
    </row>
    <row r="90" spans="1:25" ht="15" x14ac:dyDescent="0.25">
      <c r="A90" s="135" t="s">
        <v>3030</v>
      </c>
      <c r="B90" s="137">
        <v>49015324.569999993</v>
      </c>
      <c r="C90" s="137">
        <v>1108020</v>
      </c>
      <c r="D90" s="137">
        <v>14136002.57</v>
      </c>
      <c r="E90" s="137">
        <v>15125114</v>
      </c>
      <c r="F90" s="137">
        <v>8559722</v>
      </c>
      <c r="G90" s="137">
        <v>5775562</v>
      </c>
      <c r="H90" s="137">
        <v>4022100</v>
      </c>
      <c r="I90"/>
    </row>
    <row r="91" spans="1:25" ht="15" x14ac:dyDescent="0.25">
      <c r="A91"/>
      <c r="B91"/>
      <c r="C91"/>
    </row>
    <row r="92" spans="1:25" ht="15" x14ac:dyDescent="0.25">
      <c r="A92"/>
      <c r="B92"/>
      <c r="C92"/>
    </row>
    <row r="93" spans="1:25" ht="15" x14ac:dyDescent="0.25">
      <c r="A93"/>
      <c r="B93"/>
      <c r="C93"/>
    </row>
    <row r="94" spans="1:25" ht="15" x14ac:dyDescent="0.25">
      <c r="A94"/>
      <c r="B94"/>
      <c r="C94"/>
    </row>
    <row r="95" spans="1:25" x14ac:dyDescent="0.2">
      <c r="A95" s="202" t="s">
        <v>3042</v>
      </c>
      <c r="B95" s="203"/>
      <c r="C95" s="203"/>
      <c r="D95" s="203"/>
      <c r="E95" s="203"/>
      <c r="F95" s="203"/>
      <c r="G95" s="203"/>
      <c r="H95" s="203"/>
      <c r="I95" s="203"/>
      <c r="J95" s="203"/>
      <c r="K95" s="203"/>
      <c r="L95" s="203"/>
      <c r="M95" s="204"/>
    </row>
    <row r="96" spans="1:25" ht="12.75" customHeight="1" x14ac:dyDescent="0.2">
      <c r="A96" s="205" t="s">
        <v>3043</v>
      </c>
      <c r="B96" s="205"/>
      <c r="C96" s="205"/>
      <c r="D96" s="205"/>
      <c r="E96" s="205"/>
      <c r="F96" s="205"/>
      <c r="G96" s="205"/>
      <c r="H96" s="205"/>
      <c r="I96" s="205"/>
      <c r="J96" s="205"/>
      <c r="K96" s="205"/>
      <c r="L96" s="205"/>
      <c r="M96" s="205"/>
    </row>
    <row r="97" spans="1:13" x14ac:dyDescent="0.2">
      <c r="A97" s="116" t="s">
        <v>3038</v>
      </c>
      <c r="B97" s="116" t="s">
        <v>3040</v>
      </c>
      <c r="C97" s="116" t="s">
        <v>3039</v>
      </c>
    </row>
    <row r="98" spans="1:13" x14ac:dyDescent="0.2">
      <c r="A98" s="125">
        <f>D4-I5-I6-I7</f>
        <v>25399682.971258871</v>
      </c>
      <c r="B98" s="116">
        <v>0.05</v>
      </c>
      <c r="C98" s="125">
        <f>A98*B98</f>
        <v>1269984.1485629436</v>
      </c>
    </row>
    <row r="99" spans="1:13" x14ac:dyDescent="0.2">
      <c r="A99" s="206" t="s">
        <v>3044</v>
      </c>
      <c r="B99" s="206"/>
      <c r="C99" s="206"/>
      <c r="D99" s="206"/>
      <c r="E99" s="206"/>
      <c r="F99" s="206"/>
      <c r="G99" s="206"/>
      <c r="H99" s="206"/>
      <c r="I99" s="206"/>
      <c r="J99" s="206"/>
      <c r="K99" s="206"/>
      <c r="L99" s="206"/>
      <c r="M99" s="206"/>
    </row>
    <row r="100" spans="1:13" x14ac:dyDescent="0.2">
      <c r="A100" s="125" t="e">
        <f>K4-K5-K6-K7-K8-K9-K10-K11-K13-K14-K15-#REF!-K48-#REF!-K47-K50</f>
        <v>#REF!</v>
      </c>
      <c r="B100" s="116">
        <v>0.05</v>
      </c>
      <c r="C100" s="125" t="e">
        <f>A100*B100</f>
        <v>#REF!</v>
      </c>
    </row>
    <row r="101" spans="1:13" x14ac:dyDescent="0.2">
      <c r="A101" s="207" t="s">
        <v>3060</v>
      </c>
      <c r="B101" s="207"/>
      <c r="C101" s="207"/>
      <c r="D101" s="207"/>
      <c r="E101" s="207"/>
      <c r="F101" s="207"/>
      <c r="G101" s="207"/>
      <c r="H101" s="207"/>
      <c r="I101" s="207"/>
      <c r="J101" s="207"/>
      <c r="K101" s="207"/>
      <c r="L101" s="207"/>
      <c r="M101" s="207"/>
    </row>
    <row r="102" spans="1:13" x14ac:dyDescent="0.2">
      <c r="A102" s="125"/>
      <c r="C102" s="125">
        <f>'Zásobník_Január 2023'!S53+'Zásobník_Január 2023'!S55+'Zásobník_Január 2023'!S58</f>
        <v>9317499.8800000008</v>
      </c>
    </row>
    <row r="103" spans="1:13" x14ac:dyDescent="0.2">
      <c r="A103" s="202" t="s">
        <v>3046</v>
      </c>
      <c r="B103" s="203"/>
      <c r="C103" s="203"/>
      <c r="D103" s="203"/>
      <c r="E103" s="203"/>
      <c r="F103" s="203"/>
      <c r="G103" s="203"/>
      <c r="H103" s="203"/>
      <c r="I103" s="203"/>
      <c r="J103" s="203"/>
      <c r="K103" s="203"/>
      <c r="L103" s="203"/>
      <c r="M103" s="204"/>
    </row>
    <row r="104" spans="1:13" x14ac:dyDescent="0.2">
      <c r="B104" s="116" t="s">
        <v>3036</v>
      </c>
      <c r="C104" s="116" t="s">
        <v>3031</v>
      </c>
      <c r="D104" s="116" t="s">
        <v>3037</v>
      </c>
      <c r="E104" s="116" t="s">
        <v>3032</v>
      </c>
      <c r="F104" s="116" t="s">
        <v>3033</v>
      </c>
      <c r="G104" s="116" t="s">
        <v>3034</v>
      </c>
      <c r="H104" s="116" t="s">
        <v>3035</v>
      </c>
    </row>
    <row r="105" spans="1:13" x14ac:dyDescent="0.2">
      <c r="A105" s="116" t="s">
        <v>2113</v>
      </c>
      <c r="B105" s="125">
        <v>4100792</v>
      </c>
      <c r="C105" s="125">
        <v>7200</v>
      </c>
      <c r="D105" s="125">
        <v>3125472</v>
      </c>
      <c r="E105" s="125">
        <v>884016</v>
      </c>
      <c r="F105" s="125">
        <v>40000</v>
      </c>
      <c r="G105" s="125">
        <v>40000</v>
      </c>
      <c r="H105" s="125">
        <v>0</v>
      </c>
    </row>
    <row r="106" spans="1:13" x14ac:dyDescent="0.2">
      <c r="A106" s="116" t="s">
        <v>2114</v>
      </c>
      <c r="B106" s="125">
        <v>11085366.879999999</v>
      </c>
      <c r="C106" s="125">
        <v>157020</v>
      </c>
      <c r="D106" s="125">
        <v>2718274.88</v>
      </c>
      <c r="E106" s="125">
        <v>4093654</v>
      </c>
      <c r="F106" s="125">
        <v>1822176</v>
      </c>
      <c r="G106" s="125">
        <v>1132142</v>
      </c>
      <c r="H106" s="125">
        <v>1092100</v>
      </c>
    </row>
    <row r="107" spans="1:13" x14ac:dyDescent="0.2">
      <c r="A107" s="116" t="s">
        <v>2115</v>
      </c>
      <c r="B107" s="125">
        <v>33829165.689999998</v>
      </c>
      <c r="C107" s="125">
        <v>943800</v>
      </c>
      <c r="D107" s="125">
        <v>8292255.6899999995</v>
      </c>
      <c r="E107" s="125">
        <v>10147444</v>
      </c>
      <c r="F107" s="125">
        <v>6697546</v>
      </c>
      <c r="G107" s="125">
        <v>4603420</v>
      </c>
      <c r="H107" s="125">
        <v>2930000</v>
      </c>
    </row>
    <row r="108" spans="1:13" x14ac:dyDescent="0.2">
      <c r="A108" s="116" t="s">
        <v>3030</v>
      </c>
      <c r="B108" s="125">
        <v>49015324.569999993</v>
      </c>
      <c r="C108" s="125">
        <v>1108020</v>
      </c>
      <c r="D108" s="125">
        <v>14136002.57</v>
      </c>
      <c r="E108" s="125">
        <v>15125114</v>
      </c>
      <c r="F108" s="125">
        <v>8559722</v>
      </c>
      <c r="G108" s="125">
        <v>5775562</v>
      </c>
      <c r="H108" s="125">
        <v>4022100</v>
      </c>
    </row>
    <row r="110" spans="1:13" x14ac:dyDescent="0.2">
      <c r="D110" s="116" t="s">
        <v>2973</v>
      </c>
      <c r="E110" s="116" t="s">
        <v>2974</v>
      </c>
      <c r="F110" s="116" t="s">
        <v>2975</v>
      </c>
      <c r="G110" s="116" t="s">
        <v>2976</v>
      </c>
      <c r="H110" s="116" t="s">
        <v>2977</v>
      </c>
    </row>
    <row r="111" spans="1:13" x14ac:dyDescent="0.2">
      <c r="A111" s="116" t="s">
        <v>2113</v>
      </c>
      <c r="D111" s="125">
        <f>D105</f>
        <v>3125472</v>
      </c>
      <c r="E111" s="125">
        <f>E105+C105</f>
        <v>891216</v>
      </c>
      <c r="F111" s="125">
        <f>F105</f>
        <v>40000</v>
      </c>
      <c r="G111" s="125">
        <f>G105</f>
        <v>40000</v>
      </c>
      <c r="H111" s="125">
        <f>H105</f>
        <v>0</v>
      </c>
    </row>
    <row r="112" spans="1:13" x14ac:dyDescent="0.2">
      <c r="A112" s="116" t="s">
        <v>2114</v>
      </c>
      <c r="D112" s="125">
        <f>D106</f>
        <v>2718274.88</v>
      </c>
      <c r="E112" s="125">
        <f>E106</f>
        <v>4093654</v>
      </c>
      <c r="F112" s="125">
        <f t="shared" ref="F112:H112" si="3">F106</f>
        <v>1822176</v>
      </c>
      <c r="G112" s="125">
        <f t="shared" si="3"/>
        <v>1132142</v>
      </c>
      <c r="H112" s="125">
        <f t="shared" si="3"/>
        <v>1092100</v>
      </c>
    </row>
    <row r="113" spans="1:11" x14ac:dyDescent="0.2">
      <c r="A113" s="116" t="s">
        <v>2115</v>
      </c>
      <c r="D113" s="125">
        <v>0</v>
      </c>
      <c r="E113" s="125">
        <f>B107/5/3</f>
        <v>2255277.7126666666</v>
      </c>
      <c r="F113" s="125">
        <f t="shared" ref="F113:H113" si="4">E113</f>
        <v>2255277.7126666666</v>
      </c>
      <c r="G113" s="125">
        <f t="shared" si="4"/>
        <v>2255277.7126666666</v>
      </c>
      <c r="H113" s="125">
        <f t="shared" si="4"/>
        <v>2255277.7126666666</v>
      </c>
    </row>
    <row r="117" spans="1:11" x14ac:dyDescent="0.2">
      <c r="A117" s="128" t="s">
        <v>3178</v>
      </c>
    </row>
    <row r="118" spans="1:11" x14ac:dyDescent="0.2">
      <c r="A118" s="176" t="s">
        <v>3171</v>
      </c>
      <c r="B118" s="176"/>
      <c r="C118" s="176"/>
      <c r="D118" s="176"/>
      <c r="E118" s="176"/>
      <c r="F118" s="176"/>
      <c r="G118" s="176"/>
      <c r="H118" s="176"/>
      <c r="I118" s="176"/>
      <c r="J118" s="176"/>
    </row>
    <row r="119" spans="1:11" x14ac:dyDescent="0.2">
      <c r="A119" s="116" t="s">
        <v>3173</v>
      </c>
      <c r="B119" s="116">
        <v>2022</v>
      </c>
      <c r="C119" s="116">
        <v>2023</v>
      </c>
      <c r="D119" s="116">
        <v>2024</v>
      </c>
      <c r="E119" s="116">
        <v>2025</v>
      </c>
      <c r="F119" s="116">
        <v>2026</v>
      </c>
      <c r="G119" s="116">
        <v>2027</v>
      </c>
      <c r="H119" s="116">
        <v>2028</v>
      </c>
      <c r="I119" s="116">
        <v>2029</v>
      </c>
      <c r="J119" s="116">
        <v>2030</v>
      </c>
      <c r="K119" s="174"/>
    </row>
    <row r="120" spans="1:11" x14ac:dyDescent="0.2">
      <c r="A120" s="116" t="s">
        <v>3172</v>
      </c>
      <c r="B120" s="172">
        <v>32789682.971258871</v>
      </c>
      <c r="C120" s="172">
        <f>B120*(1+C121)</f>
        <v>33937321.875252932</v>
      </c>
      <c r="D120" s="172">
        <f t="shared" ref="D120:J120" si="5">C120*(1+D121)</f>
        <v>35125128.140886784</v>
      </c>
      <c r="E120" s="172">
        <f t="shared" si="5"/>
        <v>36354507.62581782</v>
      </c>
      <c r="F120" s="172">
        <f t="shared" si="5"/>
        <v>37626915.392721444</v>
      </c>
      <c r="G120" s="172">
        <f t="shared" si="5"/>
        <v>38943857.431466691</v>
      </c>
      <c r="H120" s="172">
        <f t="shared" si="5"/>
        <v>40306892.441568024</v>
      </c>
      <c r="I120" s="172">
        <f t="shared" si="5"/>
        <v>41717633.677022904</v>
      </c>
      <c r="J120" s="172">
        <f t="shared" si="5"/>
        <v>43177750.855718702</v>
      </c>
      <c r="K120" s="175"/>
    </row>
    <row r="121" spans="1:11" x14ac:dyDescent="0.2">
      <c r="A121" s="177" t="s">
        <v>3174</v>
      </c>
      <c r="B121" s="177"/>
      <c r="C121" s="178">
        <v>3.5000000000000003E-2</v>
      </c>
      <c r="D121" s="178">
        <v>3.5000000000000003E-2</v>
      </c>
      <c r="E121" s="178">
        <v>3.5000000000000003E-2</v>
      </c>
      <c r="F121" s="178">
        <v>3.5000000000000003E-2</v>
      </c>
      <c r="G121" s="178">
        <v>3.5000000000000003E-2</v>
      </c>
      <c r="H121" s="178">
        <v>3.5000000000000003E-2</v>
      </c>
      <c r="I121" s="178">
        <v>3.5000000000000003E-2</v>
      </c>
      <c r="J121" s="178">
        <v>3.5000000000000003E-2</v>
      </c>
    </row>
    <row r="122" spans="1:11" x14ac:dyDescent="0.2">
      <c r="B122" s="116" t="s">
        <v>3176</v>
      </c>
    </row>
    <row r="123" spans="1:11" x14ac:dyDescent="0.2">
      <c r="A123" s="116" t="s">
        <v>3175</v>
      </c>
      <c r="B123" s="172">
        <f>SUM(B120:J120)</f>
        <v>339979690.4117142</v>
      </c>
    </row>
    <row r="124" spans="1:11" x14ac:dyDescent="0.2">
      <c r="A124" s="116" t="s">
        <v>853</v>
      </c>
      <c r="B124" s="172">
        <v>59224417.810000002</v>
      </c>
    </row>
    <row r="125" spans="1:11" x14ac:dyDescent="0.2">
      <c r="A125" s="177" t="s">
        <v>3177</v>
      </c>
      <c r="B125" s="179">
        <f>SUM(I76:M76)</f>
        <v>220950000</v>
      </c>
    </row>
    <row r="126" spans="1:11" x14ac:dyDescent="0.2">
      <c r="A126" s="128" t="s">
        <v>3045</v>
      </c>
      <c r="B126" s="173">
        <f>SUM(B123:B125)</f>
        <v>620154108.22171426</v>
      </c>
    </row>
    <row r="127" spans="1:11" x14ac:dyDescent="0.2">
      <c r="A127" s="116" t="s">
        <v>3179</v>
      </c>
      <c r="B127" s="172">
        <v>883040178</v>
      </c>
    </row>
    <row r="128" spans="1:11" x14ac:dyDescent="0.2">
      <c r="A128" s="116" t="s">
        <v>3180</v>
      </c>
      <c r="B128" s="172">
        <f>B127-B126</f>
        <v>262886069.77828574</v>
      </c>
    </row>
  </sheetData>
  <mergeCells count="20">
    <mergeCell ref="A51:C51"/>
    <mergeCell ref="A3:A4"/>
    <mergeCell ref="A5:A7"/>
    <mergeCell ref="A40:A43"/>
    <mergeCell ref="A44:A46"/>
    <mergeCell ref="B40:B43"/>
    <mergeCell ref="B44:B46"/>
    <mergeCell ref="B47:B48"/>
    <mergeCell ref="O1:X1"/>
    <mergeCell ref="A1:M1"/>
    <mergeCell ref="B3:B4"/>
    <mergeCell ref="B5:B7"/>
    <mergeCell ref="B8:B11"/>
    <mergeCell ref="A95:M95"/>
    <mergeCell ref="A96:M96"/>
    <mergeCell ref="A99:M99"/>
    <mergeCell ref="A103:M103"/>
    <mergeCell ref="A54:M54"/>
    <mergeCell ref="A72:M72"/>
    <mergeCell ref="A101:M101"/>
  </mergeCells>
  <pageMargins left="0.7" right="0.7" top="0.75" bottom="0.75" header="0.3" footer="0.3"/>
  <pageSetup paperSize="9" orientation="portrait" r:id="rId2"/>
  <ignoredErrors>
    <ignoredError sqref="I77:M79 I75 K75:M75"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Vysvetlivky a rady</vt:lpstr>
      <vt:lpstr>Zásobník_Január 2023</vt:lpstr>
      <vt:lpstr>Zásobník_verzia pre tlač</vt:lpstr>
      <vt:lpstr>Investičný plán na roky 22-26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Čas Marcel</dc:creator>
  <cp:lastModifiedBy>Tóth Michal</cp:lastModifiedBy>
  <cp:lastPrinted>2022-03-29T13:30:34Z</cp:lastPrinted>
  <dcterms:created xsi:type="dcterms:W3CDTF">2021-08-26T07:40:35Z</dcterms:created>
  <dcterms:modified xsi:type="dcterms:W3CDTF">2023-01-19T14:15:51Z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c2fedb-0da6-4717-8531-d16a1b9930f4_Enabled">
    <vt:lpwstr>true</vt:lpwstr>
  </property>
  <property fmtid="{D5CDD505-2E9C-101B-9397-08002B2CF9AE}" pid="3" name="MSIP_Label_90c2fedb-0da6-4717-8531-d16a1b9930f4_SetDate">
    <vt:lpwstr>2021-09-14T12:21:45Z</vt:lpwstr>
  </property>
  <property fmtid="{D5CDD505-2E9C-101B-9397-08002B2CF9AE}" pid="4" name="MSIP_Label_90c2fedb-0da6-4717-8531-d16a1b9930f4_Method">
    <vt:lpwstr>Standard</vt:lpwstr>
  </property>
  <property fmtid="{D5CDD505-2E9C-101B-9397-08002B2CF9AE}" pid="5" name="MSIP_Label_90c2fedb-0da6-4717-8531-d16a1b9930f4_Name">
    <vt:lpwstr>90c2fedb-0da6-4717-8531-d16a1b9930f4</vt:lpwstr>
  </property>
  <property fmtid="{D5CDD505-2E9C-101B-9397-08002B2CF9AE}" pid="6" name="MSIP_Label_90c2fedb-0da6-4717-8531-d16a1b9930f4_SiteId">
    <vt:lpwstr>45597f60-6e37-4be7-acfb-4c9e23b261ea</vt:lpwstr>
  </property>
  <property fmtid="{D5CDD505-2E9C-101B-9397-08002B2CF9AE}" pid="7" name="MSIP_Label_90c2fedb-0da6-4717-8531-d16a1b9930f4_ActionId">
    <vt:lpwstr>d0081ca3-5c3e-477c-abe2-630353229ebd</vt:lpwstr>
  </property>
  <property fmtid="{D5CDD505-2E9C-101B-9397-08002B2CF9AE}" pid="8" name="MSIP_Label_90c2fedb-0da6-4717-8531-d16a1b9930f4_ContentBits">
    <vt:lpwstr>0</vt:lpwstr>
  </property>
  <property fmtid="{D5CDD505-2E9C-101B-9397-08002B2CF9AE}" pid="9" name="Sensitivity">
    <vt:lpwstr>Internal</vt:lpwstr>
  </property>
</Properties>
</file>